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indst\BIFUbC\"/>
    </mc:Choice>
  </mc:AlternateContent>
  <bookViews>
    <workbookView xWindow="0" yWindow="765" windowWidth="34200" windowHeight="21375" tabRatio="808" firstSheet="21" activeTab="23"/>
  </bookViews>
  <sheets>
    <sheet name="About" sheetId="1" r:id="rId1"/>
    <sheet name="BEN sectors" sheetId="104" r:id="rId2"/>
    <sheet name="BEN2020" sheetId="107" r:id="rId3"/>
    <sheet name="BEN2021" sheetId="106" r:id="rId4"/>
    <sheet name="BEN2022" sheetId="105" r:id="rId5"/>
    <sheet name="Iron and steel" sheetId="109" r:id="rId6"/>
    <sheet name="Agriculture" sheetId="110" r:id="rId7"/>
    <sheet name="Chemicals" sheetId="111" r:id="rId8"/>
    <sheet name="O&amp;G systems" sheetId="112" r:id="rId9"/>
    <sheet name="Non-ferrous metallurgy" sheetId="113" r:id="rId10"/>
    <sheet name="mop" sheetId="108" r:id="rId11"/>
    <sheet name="Electricity" sheetId="114" r:id="rId12"/>
    <sheet name="Coal" sheetId="115" r:id="rId13"/>
    <sheet name="Natural Gas" sheetId="116" r:id="rId14"/>
    <sheet name="Biomass" sheetId="117" r:id="rId15"/>
    <sheet name="Petroleum Diesel" sheetId="118" r:id="rId16"/>
    <sheet name="Heat" sheetId="119" r:id="rId17"/>
    <sheet name="Crude Oil" sheetId="120" r:id="rId18"/>
    <sheet name="Heavy or Residual Oil" sheetId="121" r:id="rId19"/>
    <sheet name="LPG Propane or Butane" sheetId="122" r:id="rId20"/>
    <sheet name="Hydrogen" sheetId="123" r:id="rId21"/>
    <sheet name="IEA &amp; BNEF Data" sheetId="125" r:id="rId22"/>
    <sheet name="PNE 2050 Plan" sheetId="127" r:id="rId23"/>
    <sheet name="EPE Data" sheetId="126" r:id="rId24"/>
    <sheet name="BIFUbC-electricity" sheetId="15" r:id="rId25"/>
    <sheet name="BIFUbC-coal" sheetId="16" r:id="rId26"/>
    <sheet name="BIFUbC-natural-gas" sheetId="17" r:id="rId27"/>
    <sheet name="BIFUbC-biomass" sheetId="18" r:id="rId28"/>
    <sheet name="BIFUbC-petroleum-diesel" sheetId="19" r:id="rId29"/>
    <sheet name="BIFUbC-heat" sheetId="20" r:id="rId30"/>
    <sheet name="BIFUbC-crude-oil" sheetId="21" r:id="rId31"/>
    <sheet name="BIFUbC-heavy-or-residual-oil" sheetId="22" r:id="rId32"/>
    <sheet name="BIFUbC-LPG-propane-or-butane" sheetId="23" r:id="rId33"/>
    <sheet name="BIFUbC-hydrogen" sheetId="24" r:id="rId34"/>
  </sheets>
  <externalReferences>
    <externalReference r:id="rId35"/>
  </externalReferences>
  <definedNames>
    <definedName name="gal_per_barrel">About!$A$122</definedName>
    <definedName name="toe_to_BTU">About!$A$123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2" i="126" l="1"/>
  <c r="I82" i="126" s="1"/>
  <c r="J82" i="126" s="1"/>
  <c r="K82" i="126" s="1"/>
  <c r="L82" i="126" s="1"/>
  <c r="M82" i="126" s="1"/>
  <c r="N82" i="126" s="1"/>
  <c r="O82" i="126" s="1"/>
  <c r="P82" i="126" s="1"/>
  <c r="Q82" i="126" s="1"/>
  <c r="R82" i="126" s="1"/>
  <c r="S82" i="126" s="1"/>
  <c r="T82" i="126" s="1"/>
  <c r="U82" i="126" s="1"/>
  <c r="V82" i="126" s="1"/>
  <c r="W82" i="126" s="1"/>
  <c r="X82" i="126" s="1"/>
  <c r="Y82" i="126" s="1"/>
  <c r="Z82" i="126" s="1"/>
  <c r="AA82" i="126" s="1"/>
  <c r="AB82" i="126" s="1"/>
  <c r="AC82" i="126" s="1"/>
  <c r="AD82" i="126" s="1"/>
  <c r="AE82" i="126" s="1"/>
  <c r="AF82" i="126" s="1"/>
  <c r="H83" i="126"/>
  <c r="I83" i="126"/>
  <c r="J83" i="126" s="1"/>
  <c r="K83" i="126" s="1"/>
  <c r="L83" i="126" s="1"/>
  <c r="M83" i="126" s="1"/>
  <c r="N83" i="126" s="1"/>
  <c r="O83" i="126" s="1"/>
  <c r="P83" i="126" s="1"/>
  <c r="Q83" i="126" s="1"/>
  <c r="R83" i="126" s="1"/>
  <c r="S83" i="126" s="1"/>
  <c r="T83" i="126" s="1"/>
  <c r="U83" i="126" s="1"/>
  <c r="V83" i="126" s="1"/>
  <c r="W83" i="126" s="1"/>
  <c r="X83" i="126" s="1"/>
  <c r="Y83" i="126" s="1"/>
  <c r="Z83" i="126" s="1"/>
  <c r="AA83" i="126" s="1"/>
  <c r="AB83" i="126" s="1"/>
  <c r="AC83" i="126" s="1"/>
  <c r="AD83" i="126" s="1"/>
  <c r="AE83" i="126" s="1"/>
  <c r="AF83" i="126" s="1"/>
  <c r="H84" i="126"/>
  <c r="I84" i="126" s="1"/>
  <c r="J84" i="126" s="1"/>
  <c r="K84" i="126" s="1"/>
  <c r="L84" i="126" s="1"/>
  <c r="M84" i="126" s="1"/>
  <c r="N84" i="126" s="1"/>
  <c r="O84" i="126" s="1"/>
  <c r="P84" i="126" s="1"/>
  <c r="Q84" i="126" s="1"/>
  <c r="R84" i="126" s="1"/>
  <c r="S84" i="126" s="1"/>
  <c r="T84" i="126" s="1"/>
  <c r="U84" i="126" s="1"/>
  <c r="V84" i="126" s="1"/>
  <c r="W84" i="126" s="1"/>
  <c r="X84" i="126" s="1"/>
  <c r="Y84" i="126" s="1"/>
  <c r="Z84" i="126" s="1"/>
  <c r="AA84" i="126" s="1"/>
  <c r="AB84" i="126" s="1"/>
  <c r="AC84" i="126" s="1"/>
  <c r="AD84" i="126" s="1"/>
  <c r="AE84" i="126" s="1"/>
  <c r="AF84" i="126" s="1"/>
  <c r="H85" i="126"/>
  <c r="I85" i="126"/>
  <c r="J85" i="126"/>
  <c r="K85" i="126"/>
  <c r="L85" i="126"/>
  <c r="M85" i="126" s="1"/>
  <c r="N85" i="126" s="1"/>
  <c r="O85" i="126" s="1"/>
  <c r="P85" i="126" s="1"/>
  <c r="Q85" i="126" s="1"/>
  <c r="R85" i="126" s="1"/>
  <c r="S85" i="126" s="1"/>
  <c r="T85" i="126" s="1"/>
  <c r="U85" i="126" s="1"/>
  <c r="V85" i="126" s="1"/>
  <c r="W85" i="126" s="1"/>
  <c r="X85" i="126" s="1"/>
  <c r="Y85" i="126" s="1"/>
  <c r="Z85" i="126" s="1"/>
  <c r="AA85" i="126" s="1"/>
  <c r="AB85" i="126" s="1"/>
  <c r="AC85" i="126" s="1"/>
  <c r="AD85" i="126" s="1"/>
  <c r="AE85" i="126" s="1"/>
  <c r="AF85" i="126" s="1"/>
  <c r="H86" i="126"/>
  <c r="I86" i="126"/>
  <c r="J86" i="126"/>
  <c r="K86" i="126"/>
  <c r="L86" i="126" s="1"/>
  <c r="M86" i="126" s="1"/>
  <c r="N86" i="126" s="1"/>
  <c r="O86" i="126" s="1"/>
  <c r="P86" i="126" s="1"/>
  <c r="Q86" i="126" s="1"/>
  <c r="R86" i="126" s="1"/>
  <c r="S86" i="126" s="1"/>
  <c r="T86" i="126" s="1"/>
  <c r="U86" i="126" s="1"/>
  <c r="V86" i="126" s="1"/>
  <c r="W86" i="126" s="1"/>
  <c r="X86" i="126" s="1"/>
  <c r="Y86" i="126" s="1"/>
  <c r="Z86" i="126" s="1"/>
  <c r="AA86" i="126" s="1"/>
  <c r="AB86" i="126" s="1"/>
  <c r="AC86" i="126" s="1"/>
  <c r="AD86" i="126" s="1"/>
  <c r="AE86" i="126" s="1"/>
  <c r="AF86" i="126" s="1"/>
  <c r="H87" i="126"/>
  <c r="I87" i="126"/>
  <c r="J87" i="126"/>
  <c r="K87" i="126" s="1"/>
  <c r="L87" i="126" s="1"/>
  <c r="M87" i="126" s="1"/>
  <c r="N87" i="126" s="1"/>
  <c r="O87" i="126" s="1"/>
  <c r="P87" i="126" s="1"/>
  <c r="Q87" i="126" s="1"/>
  <c r="R87" i="126" s="1"/>
  <c r="S87" i="126" s="1"/>
  <c r="T87" i="126" s="1"/>
  <c r="U87" i="126" s="1"/>
  <c r="V87" i="126" s="1"/>
  <c r="W87" i="126" s="1"/>
  <c r="X87" i="126" s="1"/>
  <c r="Y87" i="126" s="1"/>
  <c r="Z87" i="126" s="1"/>
  <c r="AA87" i="126" s="1"/>
  <c r="AB87" i="126" s="1"/>
  <c r="AC87" i="126" s="1"/>
  <c r="AD87" i="126" s="1"/>
  <c r="AE87" i="126" s="1"/>
  <c r="AF87" i="126" s="1"/>
  <c r="H88" i="126"/>
  <c r="I88" i="126"/>
  <c r="J88" i="126" s="1"/>
  <c r="K88" i="126" s="1"/>
  <c r="L88" i="126" s="1"/>
  <c r="M88" i="126" s="1"/>
  <c r="N88" i="126" s="1"/>
  <c r="O88" i="126" s="1"/>
  <c r="P88" i="126" s="1"/>
  <c r="Q88" i="126" s="1"/>
  <c r="R88" i="126" s="1"/>
  <c r="S88" i="126" s="1"/>
  <c r="T88" i="126" s="1"/>
  <c r="U88" i="126" s="1"/>
  <c r="V88" i="126" s="1"/>
  <c r="W88" i="126" s="1"/>
  <c r="X88" i="126" s="1"/>
  <c r="Y88" i="126" s="1"/>
  <c r="Z88" i="126" s="1"/>
  <c r="AA88" i="126" s="1"/>
  <c r="AB88" i="126" s="1"/>
  <c r="AC88" i="126" s="1"/>
  <c r="AD88" i="126" s="1"/>
  <c r="AE88" i="126" s="1"/>
  <c r="AF88" i="126" s="1"/>
  <c r="H89" i="126"/>
  <c r="I89" i="126" s="1"/>
  <c r="J89" i="126" s="1"/>
  <c r="K89" i="126" s="1"/>
  <c r="L89" i="126" s="1"/>
  <c r="M89" i="126" s="1"/>
  <c r="N89" i="126" s="1"/>
  <c r="O89" i="126" s="1"/>
  <c r="P89" i="126" s="1"/>
  <c r="Q89" i="126" s="1"/>
  <c r="R89" i="126" s="1"/>
  <c r="S89" i="126" s="1"/>
  <c r="T89" i="126" s="1"/>
  <c r="U89" i="126" s="1"/>
  <c r="V89" i="126" s="1"/>
  <c r="W89" i="126" s="1"/>
  <c r="X89" i="126" s="1"/>
  <c r="Y89" i="126" s="1"/>
  <c r="Z89" i="126" s="1"/>
  <c r="AA89" i="126" s="1"/>
  <c r="AB89" i="126" s="1"/>
  <c r="AC89" i="126" s="1"/>
  <c r="AD89" i="126" s="1"/>
  <c r="AE89" i="126" s="1"/>
  <c r="AF89" i="126" s="1"/>
  <c r="H90" i="126"/>
  <c r="I90" i="126"/>
  <c r="J90" i="126"/>
  <c r="K90" i="126"/>
  <c r="L90" i="126"/>
  <c r="M90" i="126"/>
  <c r="N90" i="126"/>
  <c r="O90" i="126"/>
  <c r="P90" i="126" s="1"/>
  <c r="Q90" i="126" s="1"/>
  <c r="R90" i="126" s="1"/>
  <c r="S90" i="126" s="1"/>
  <c r="T90" i="126" s="1"/>
  <c r="U90" i="126" s="1"/>
  <c r="V90" i="126" s="1"/>
  <c r="W90" i="126" s="1"/>
  <c r="X90" i="126" s="1"/>
  <c r="Y90" i="126" s="1"/>
  <c r="Z90" i="126" s="1"/>
  <c r="AA90" i="126" s="1"/>
  <c r="AB90" i="126" s="1"/>
  <c r="AC90" i="126" s="1"/>
  <c r="AD90" i="126" s="1"/>
  <c r="AE90" i="126" s="1"/>
  <c r="AF90" i="126" s="1"/>
  <c r="H91" i="126"/>
  <c r="I91" i="126"/>
  <c r="J91" i="126"/>
  <c r="K91" i="126"/>
  <c r="L91" i="126"/>
  <c r="M91" i="126"/>
  <c r="N91" i="126"/>
  <c r="O91" i="126" s="1"/>
  <c r="P91" i="126" s="1"/>
  <c r="Q91" i="126" s="1"/>
  <c r="R91" i="126" s="1"/>
  <c r="S91" i="126" s="1"/>
  <c r="T91" i="126" s="1"/>
  <c r="U91" i="126" s="1"/>
  <c r="V91" i="126" s="1"/>
  <c r="W91" i="126" s="1"/>
  <c r="X91" i="126" s="1"/>
  <c r="Y91" i="126" s="1"/>
  <c r="Z91" i="126" s="1"/>
  <c r="AA91" i="126" s="1"/>
  <c r="AB91" i="126" s="1"/>
  <c r="AC91" i="126" s="1"/>
  <c r="AD91" i="126" s="1"/>
  <c r="AE91" i="126" s="1"/>
  <c r="AF91" i="126" s="1"/>
  <c r="G83" i="126"/>
  <c r="G84" i="126"/>
  <c r="G85" i="126"/>
  <c r="G86" i="126"/>
  <c r="G87" i="126"/>
  <c r="G88" i="126"/>
  <c r="G89" i="126"/>
  <c r="G90" i="126"/>
  <c r="G91" i="126"/>
  <c r="G82" i="126"/>
  <c r="C82" i="126"/>
  <c r="D82" i="126"/>
  <c r="E82" i="126"/>
  <c r="F82" i="126"/>
  <c r="C83" i="126"/>
  <c r="D83" i="126"/>
  <c r="E83" i="126"/>
  <c r="F83" i="126"/>
  <c r="C84" i="126"/>
  <c r="D84" i="126"/>
  <c r="E84" i="126"/>
  <c r="F84" i="126"/>
  <c r="C85" i="126"/>
  <c r="D85" i="126"/>
  <c r="E85" i="126"/>
  <c r="F85" i="126"/>
  <c r="C86" i="126"/>
  <c r="D86" i="126"/>
  <c r="E86" i="126"/>
  <c r="F86" i="126"/>
  <c r="C87" i="126"/>
  <c r="D87" i="126"/>
  <c r="E87" i="126"/>
  <c r="F87" i="126"/>
  <c r="C88" i="126"/>
  <c r="D88" i="126"/>
  <c r="E88" i="126"/>
  <c r="F88" i="126"/>
  <c r="C89" i="126"/>
  <c r="D89" i="126"/>
  <c r="E89" i="126"/>
  <c r="F89" i="126"/>
  <c r="C90" i="126"/>
  <c r="D90" i="126"/>
  <c r="E90" i="126"/>
  <c r="F90" i="126"/>
  <c r="C91" i="126"/>
  <c r="D91" i="126"/>
  <c r="E91" i="126"/>
  <c r="F91" i="126"/>
  <c r="B83" i="126"/>
  <c r="B84" i="126"/>
  <c r="B85" i="126"/>
  <c r="B86" i="126"/>
  <c r="B87" i="126"/>
  <c r="B88" i="126"/>
  <c r="B89" i="126"/>
  <c r="B90" i="126"/>
  <c r="B91" i="126"/>
  <c r="B82" i="126"/>
  <c r="C68" i="126"/>
  <c r="D68" i="126"/>
  <c r="E68" i="126"/>
  <c r="F68" i="126"/>
  <c r="G68" i="126"/>
  <c r="H68" i="126"/>
  <c r="I68" i="126"/>
  <c r="J68" i="126"/>
  <c r="K68" i="126"/>
  <c r="L68" i="126"/>
  <c r="M68" i="126"/>
  <c r="N68" i="126"/>
  <c r="O68" i="126"/>
  <c r="P68" i="126"/>
  <c r="Q68" i="126"/>
  <c r="R68" i="126"/>
  <c r="S68" i="126"/>
  <c r="T68" i="126"/>
  <c r="U68" i="126"/>
  <c r="V68" i="126"/>
  <c r="W68" i="126"/>
  <c r="X68" i="126"/>
  <c r="Y68" i="126"/>
  <c r="Z68" i="126"/>
  <c r="AA68" i="126"/>
  <c r="C69" i="126"/>
  <c r="D69" i="126"/>
  <c r="E69" i="126"/>
  <c r="F69" i="126"/>
  <c r="G69" i="126"/>
  <c r="H69" i="126"/>
  <c r="I69" i="126"/>
  <c r="J69" i="126"/>
  <c r="K69" i="126"/>
  <c r="L69" i="126"/>
  <c r="M69" i="126"/>
  <c r="N69" i="126"/>
  <c r="O69" i="126"/>
  <c r="P69" i="126"/>
  <c r="Q69" i="126"/>
  <c r="R69" i="126"/>
  <c r="S69" i="126"/>
  <c r="T69" i="126"/>
  <c r="U69" i="126"/>
  <c r="V69" i="126"/>
  <c r="W69" i="126"/>
  <c r="X69" i="126"/>
  <c r="Y69" i="126"/>
  <c r="Z69" i="126"/>
  <c r="AA69" i="126"/>
  <c r="C70" i="126"/>
  <c r="D70" i="126"/>
  <c r="E70" i="126"/>
  <c r="F70" i="126"/>
  <c r="G70" i="126"/>
  <c r="H70" i="126"/>
  <c r="I70" i="126"/>
  <c r="J70" i="126"/>
  <c r="K70" i="126"/>
  <c r="L70" i="126"/>
  <c r="M70" i="126"/>
  <c r="N70" i="126"/>
  <c r="O70" i="126"/>
  <c r="P70" i="126"/>
  <c r="Q70" i="126"/>
  <c r="R70" i="126"/>
  <c r="S70" i="126"/>
  <c r="T70" i="126"/>
  <c r="U70" i="126"/>
  <c r="V70" i="126"/>
  <c r="W70" i="126"/>
  <c r="X70" i="126"/>
  <c r="Y70" i="126"/>
  <c r="Z70" i="126"/>
  <c r="AA70" i="126"/>
  <c r="C71" i="126"/>
  <c r="D71" i="126"/>
  <c r="E71" i="126"/>
  <c r="F71" i="126"/>
  <c r="G71" i="126"/>
  <c r="H71" i="126"/>
  <c r="I71" i="126"/>
  <c r="J71" i="126"/>
  <c r="K71" i="126"/>
  <c r="L71" i="126"/>
  <c r="M71" i="126"/>
  <c r="N71" i="126"/>
  <c r="O71" i="126"/>
  <c r="P71" i="126"/>
  <c r="Q71" i="126"/>
  <c r="R71" i="126"/>
  <c r="S71" i="126"/>
  <c r="T71" i="126"/>
  <c r="U71" i="126"/>
  <c r="V71" i="126"/>
  <c r="W71" i="126"/>
  <c r="X71" i="126"/>
  <c r="Y71" i="126"/>
  <c r="Z71" i="126"/>
  <c r="AA71" i="126"/>
  <c r="C72" i="126"/>
  <c r="D72" i="126"/>
  <c r="E72" i="126"/>
  <c r="F72" i="126"/>
  <c r="G72" i="126"/>
  <c r="H72" i="126"/>
  <c r="I72" i="126"/>
  <c r="J72" i="126"/>
  <c r="K72" i="126"/>
  <c r="L72" i="126"/>
  <c r="M72" i="126"/>
  <c r="N72" i="126"/>
  <c r="O72" i="126"/>
  <c r="P72" i="126"/>
  <c r="Q72" i="126"/>
  <c r="R72" i="126"/>
  <c r="S72" i="126"/>
  <c r="T72" i="126"/>
  <c r="U72" i="126"/>
  <c r="V72" i="126"/>
  <c r="W72" i="126"/>
  <c r="X72" i="126"/>
  <c r="Y72" i="126"/>
  <c r="Z72" i="126"/>
  <c r="AA72" i="126"/>
  <c r="C75" i="126"/>
  <c r="D75" i="126"/>
  <c r="E75" i="126"/>
  <c r="F75" i="126"/>
  <c r="G75" i="126"/>
  <c r="H75" i="126"/>
  <c r="I75" i="126"/>
  <c r="J75" i="126"/>
  <c r="K75" i="126"/>
  <c r="L75" i="126"/>
  <c r="M75" i="126"/>
  <c r="N75" i="126"/>
  <c r="O75" i="126"/>
  <c r="P75" i="126"/>
  <c r="Q75" i="126"/>
  <c r="R75" i="126"/>
  <c r="S75" i="126"/>
  <c r="T75" i="126"/>
  <c r="U75" i="126"/>
  <c r="V75" i="126"/>
  <c r="W75" i="126"/>
  <c r="X75" i="126"/>
  <c r="Y75" i="126"/>
  <c r="Z75" i="126"/>
  <c r="AA75" i="126"/>
  <c r="C76" i="126"/>
  <c r="D76" i="126"/>
  <c r="E76" i="126"/>
  <c r="F76" i="126"/>
  <c r="G76" i="126"/>
  <c r="H76" i="126"/>
  <c r="I76" i="126"/>
  <c r="J76" i="126"/>
  <c r="K76" i="126"/>
  <c r="L76" i="126"/>
  <c r="M76" i="126"/>
  <c r="N76" i="126"/>
  <c r="O76" i="126"/>
  <c r="P76" i="126"/>
  <c r="Q76" i="126"/>
  <c r="R76" i="126"/>
  <c r="S76" i="126"/>
  <c r="T76" i="126"/>
  <c r="U76" i="126"/>
  <c r="V76" i="126"/>
  <c r="W76" i="126"/>
  <c r="X76" i="126"/>
  <c r="Y76" i="126"/>
  <c r="Z76" i="126"/>
  <c r="AA76" i="126"/>
  <c r="B69" i="126"/>
  <c r="B70" i="126"/>
  <c r="B71" i="126"/>
  <c r="B72" i="126"/>
  <c r="B75" i="126"/>
  <c r="B76" i="126"/>
  <c r="B68" i="126"/>
  <c r="C44" i="126"/>
  <c r="D44" i="126"/>
  <c r="E44" i="126"/>
  <c r="F44" i="126"/>
  <c r="G44" i="126"/>
  <c r="G49" i="126" s="1"/>
  <c r="G36" i="126" s="1"/>
  <c r="H44" i="126"/>
  <c r="H49" i="126" s="1"/>
  <c r="H36" i="126" s="1"/>
  <c r="I44" i="126"/>
  <c r="I46" i="126" s="1"/>
  <c r="C45" i="126"/>
  <c r="C46" i="126" s="1"/>
  <c r="C49" i="126" s="1"/>
  <c r="C36" i="126" s="1"/>
  <c r="D45" i="126"/>
  <c r="E45" i="126"/>
  <c r="F45" i="126"/>
  <c r="G45" i="126"/>
  <c r="H45" i="126"/>
  <c r="H50" i="126" s="1"/>
  <c r="H40" i="126" s="1"/>
  <c r="I45" i="126"/>
  <c r="B45" i="126"/>
  <c r="B44" i="126"/>
  <c r="B46" i="126" s="1"/>
  <c r="B49" i="126" s="1"/>
  <c r="B36" i="126" s="1"/>
  <c r="AK54" i="126"/>
  <c r="AK55" i="126"/>
  <c r="AK56" i="126"/>
  <c r="AK57" i="126"/>
  <c r="AK58" i="126"/>
  <c r="AK59" i="126"/>
  <c r="AK60" i="126"/>
  <c r="AK61" i="126"/>
  <c r="AK62" i="126"/>
  <c r="AK63" i="126"/>
  <c r="AK64" i="126"/>
  <c r="AC54" i="126"/>
  <c r="AD54" i="126"/>
  <c r="AE54" i="126"/>
  <c r="AF54" i="126"/>
  <c r="AG54" i="126"/>
  <c r="AH54" i="126"/>
  <c r="AI54" i="126"/>
  <c r="AJ54" i="126"/>
  <c r="AC55" i="126"/>
  <c r="AD55" i="126"/>
  <c r="AE55" i="126"/>
  <c r="AF55" i="126"/>
  <c r="AG55" i="126"/>
  <c r="AH55" i="126"/>
  <c r="AI55" i="126"/>
  <c r="AJ55" i="126"/>
  <c r="AC56" i="126"/>
  <c r="AD56" i="126"/>
  <c r="AE56" i="126"/>
  <c r="AF56" i="126"/>
  <c r="AG56" i="126"/>
  <c r="AH56" i="126"/>
  <c r="AI56" i="126"/>
  <c r="AJ56" i="126"/>
  <c r="AC57" i="126"/>
  <c r="AD57" i="126"/>
  <c r="AE57" i="126"/>
  <c r="AF57" i="126"/>
  <c r="AG57" i="126"/>
  <c r="AH57" i="126"/>
  <c r="AI57" i="126"/>
  <c r="AJ57" i="126"/>
  <c r="AC58" i="126"/>
  <c r="AD58" i="126"/>
  <c r="AE58" i="126"/>
  <c r="AF58" i="126"/>
  <c r="AG58" i="126"/>
  <c r="AH58" i="126"/>
  <c r="AI58" i="126"/>
  <c r="AJ58" i="126"/>
  <c r="AC59" i="126"/>
  <c r="AD59" i="126"/>
  <c r="AE59" i="126"/>
  <c r="AF59" i="126"/>
  <c r="AG59" i="126"/>
  <c r="AH59" i="126"/>
  <c r="AI59" i="126"/>
  <c r="AJ59" i="126"/>
  <c r="AC60" i="126"/>
  <c r="AD60" i="126"/>
  <c r="AE60" i="126"/>
  <c r="AF60" i="126"/>
  <c r="AG60" i="126"/>
  <c r="AH60" i="126"/>
  <c r="AI60" i="126"/>
  <c r="AJ60" i="126"/>
  <c r="AC61" i="126"/>
  <c r="AD61" i="126"/>
  <c r="AE61" i="126"/>
  <c r="AF61" i="126"/>
  <c r="AG61" i="126"/>
  <c r="AH61" i="126"/>
  <c r="AI61" i="126"/>
  <c r="AJ61" i="126"/>
  <c r="AC62" i="126"/>
  <c r="AD62" i="126"/>
  <c r="AE62" i="126"/>
  <c r="AF62" i="126"/>
  <c r="AG62" i="126"/>
  <c r="AH62" i="126"/>
  <c r="AI62" i="126"/>
  <c r="AJ62" i="126"/>
  <c r="AC63" i="126"/>
  <c r="AD63" i="126"/>
  <c r="AE63" i="126"/>
  <c r="AF63" i="126"/>
  <c r="AG63" i="126"/>
  <c r="AH63" i="126"/>
  <c r="AI63" i="126"/>
  <c r="AJ63" i="126"/>
  <c r="AC64" i="126"/>
  <c r="AD64" i="126"/>
  <c r="AE64" i="126"/>
  <c r="AF64" i="126"/>
  <c r="AG64" i="126"/>
  <c r="AH64" i="126"/>
  <c r="AI64" i="126"/>
  <c r="AJ64" i="126"/>
  <c r="B54" i="126"/>
  <c r="C54" i="126"/>
  <c r="D54" i="126"/>
  <c r="E54" i="126"/>
  <c r="F54" i="126"/>
  <c r="G54" i="126"/>
  <c r="H54" i="126"/>
  <c r="I54" i="126"/>
  <c r="J54" i="126"/>
  <c r="K54" i="126"/>
  <c r="L54" i="126"/>
  <c r="M54" i="126"/>
  <c r="N54" i="126"/>
  <c r="O54" i="126"/>
  <c r="P54" i="126"/>
  <c r="Q54" i="126"/>
  <c r="R54" i="126"/>
  <c r="S54" i="126"/>
  <c r="T54" i="126"/>
  <c r="U54" i="126"/>
  <c r="V54" i="126"/>
  <c r="W54" i="126"/>
  <c r="X54" i="126"/>
  <c r="Y54" i="126"/>
  <c r="Z54" i="126"/>
  <c r="AA54" i="126"/>
  <c r="AB54" i="126"/>
  <c r="B55" i="126"/>
  <c r="C55" i="126"/>
  <c r="D55" i="126"/>
  <c r="E55" i="126"/>
  <c r="F55" i="126"/>
  <c r="G55" i="126"/>
  <c r="H55" i="126"/>
  <c r="I55" i="126"/>
  <c r="J55" i="126"/>
  <c r="K55" i="126"/>
  <c r="L55" i="126"/>
  <c r="M55" i="126"/>
  <c r="N55" i="126"/>
  <c r="O55" i="126"/>
  <c r="P55" i="126"/>
  <c r="Q55" i="126"/>
  <c r="R55" i="126"/>
  <c r="S55" i="126"/>
  <c r="T55" i="126"/>
  <c r="U55" i="126"/>
  <c r="V55" i="126"/>
  <c r="W55" i="126"/>
  <c r="X55" i="126"/>
  <c r="Y55" i="126"/>
  <c r="Z55" i="126"/>
  <c r="AA55" i="126"/>
  <c r="AB55" i="126"/>
  <c r="B56" i="126"/>
  <c r="C56" i="126"/>
  <c r="D56" i="126"/>
  <c r="E56" i="126"/>
  <c r="F56" i="126"/>
  <c r="G56" i="126"/>
  <c r="H56" i="126"/>
  <c r="I56" i="126"/>
  <c r="J56" i="126"/>
  <c r="K56" i="126"/>
  <c r="L56" i="126"/>
  <c r="M56" i="126"/>
  <c r="N56" i="126"/>
  <c r="O56" i="126"/>
  <c r="P56" i="126"/>
  <c r="Q56" i="126"/>
  <c r="R56" i="126"/>
  <c r="S56" i="126"/>
  <c r="T56" i="126"/>
  <c r="U56" i="126"/>
  <c r="V56" i="126"/>
  <c r="W56" i="126"/>
  <c r="X56" i="126"/>
  <c r="Y56" i="126"/>
  <c r="Z56" i="126"/>
  <c r="AA56" i="126"/>
  <c r="AB56" i="126"/>
  <c r="B57" i="126"/>
  <c r="C57" i="126"/>
  <c r="D57" i="126"/>
  <c r="E57" i="126"/>
  <c r="F57" i="126"/>
  <c r="G57" i="126"/>
  <c r="H57" i="126"/>
  <c r="I57" i="126"/>
  <c r="J57" i="126"/>
  <c r="K57" i="126"/>
  <c r="L57" i="126"/>
  <c r="M57" i="126"/>
  <c r="N57" i="126"/>
  <c r="O57" i="126"/>
  <c r="P57" i="126"/>
  <c r="Q57" i="126"/>
  <c r="R57" i="126"/>
  <c r="S57" i="126"/>
  <c r="T57" i="126"/>
  <c r="U57" i="126"/>
  <c r="V57" i="126"/>
  <c r="W57" i="126"/>
  <c r="X57" i="126"/>
  <c r="Y57" i="126"/>
  <c r="Z57" i="126"/>
  <c r="AA57" i="126"/>
  <c r="AB57" i="126"/>
  <c r="B58" i="126"/>
  <c r="C58" i="126"/>
  <c r="D58" i="126"/>
  <c r="E58" i="126"/>
  <c r="F58" i="126"/>
  <c r="G58" i="126"/>
  <c r="H58" i="126"/>
  <c r="I58" i="126"/>
  <c r="J58" i="126"/>
  <c r="K58" i="126"/>
  <c r="L58" i="126"/>
  <c r="M58" i="126"/>
  <c r="N58" i="126"/>
  <c r="O58" i="126"/>
  <c r="P58" i="126"/>
  <c r="Q58" i="126"/>
  <c r="R58" i="126"/>
  <c r="S58" i="126"/>
  <c r="T58" i="126"/>
  <c r="U58" i="126"/>
  <c r="V58" i="126"/>
  <c r="W58" i="126"/>
  <c r="X58" i="126"/>
  <c r="Y58" i="126"/>
  <c r="Z58" i="126"/>
  <c r="AA58" i="126"/>
  <c r="AB58" i="126"/>
  <c r="B59" i="126"/>
  <c r="C59" i="126"/>
  <c r="D59" i="126"/>
  <c r="E59" i="126"/>
  <c r="F59" i="126"/>
  <c r="G59" i="126"/>
  <c r="H59" i="126"/>
  <c r="I59" i="126"/>
  <c r="J59" i="126"/>
  <c r="K59" i="126"/>
  <c r="L59" i="126"/>
  <c r="M59" i="126"/>
  <c r="N59" i="126"/>
  <c r="O59" i="126"/>
  <c r="P59" i="126"/>
  <c r="Q59" i="126"/>
  <c r="R59" i="126"/>
  <c r="S59" i="126"/>
  <c r="T59" i="126"/>
  <c r="U59" i="126"/>
  <c r="V59" i="126"/>
  <c r="W59" i="126"/>
  <c r="X59" i="126"/>
  <c r="Y59" i="126"/>
  <c r="Z59" i="126"/>
  <c r="AA59" i="126"/>
  <c r="AB59" i="126"/>
  <c r="B60" i="126"/>
  <c r="C60" i="126"/>
  <c r="D60" i="126"/>
  <c r="E60" i="126"/>
  <c r="F60" i="126"/>
  <c r="G60" i="126"/>
  <c r="H60" i="126"/>
  <c r="I60" i="126"/>
  <c r="J60" i="126"/>
  <c r="K60" i="126"/>
  <c r="L60" i="126"/>
  <c r="M60" i="126"/>
  <c r="N60" i="126"/>
  <c r="O60" i="126"/>
  <c r="P60" i="126"/>
  <c r="Q60" i="126"/>
  <c r="R60" i="126"/>
  <c r="S60" i="126"/>
  <c r="T60" i="126"/>
  <c r="U60" i="126"/>
  <c r="V60" i="126"/>
  <c r="W60" i="126"/>
  <c r="X60" i="126"/>
  <c r="Y60" i="126"/>
  <c r="Z60" i="126"/>
  <c r="AA60" i="126"/>
  <c r="AB60" i="126"/>
  <c r="B61" i="126"/>
  <c r="C61" i="126"/>
  <c r="D61" i="126"/>
  <c r="E61" i="126"/>
  <c r="F61" i="126"/>
  <c r="G61" i="126"/>
  <c r="H61" i="126"/>
  <c r="I61" i="126"/>
  <c r="J61" i="126"/>
  <c r="K61" i="126"/>
  <c r="L61" i="126"/>
  <c r="M61" i="126"/>
  <c r="N61" i="126"/>
  <c r="O61" i="126"/>
  <c r="P61" i="126"/>
  <c r="Q61" i="126"/>
  <c r="R61" i="126"/>
  <c r="S61" i="126"/>
  <c r="T61" i="126"/>
  <c r="U61" i="126"/>
  <c r="V61" i="126"/>
  <c r="W61" i="126"/>
  <c r="X61" i="126"/>
  <c r="Y61" i="126"/>
  <c r="Z61" i="126"/>
  <c r="AA61" i="126"/>
  <c r="AB61" i="126"/>
  <c r="B62" i="126"/>
  <c r="C62" i="126"/>
  <c r="D62" i="126"/>
  <c r="E62" i="126"/>
  <c r="F62" i="126"/>
  <c r="G62" i="126"/>
  <c r="H62" i="126"/>
  <c r="I62" i="126"/>
  <c r="J62" i="126"/>
  <c r="K62" i="126"/>
  <c r="L62" i="126"/>
  <c r="M62" i="126"/>
  <c r="N62" i="126"/>
  <c r="O62" i="126"/>
  <c r="P62" i="126"/>
  <c r="Q62" i="126"/>
  <c r="R62" i="126"/>
  <c r="S62" i="126"/>
  <c r="T62" i="126"/>
  <c r="U62" i="126"/>
  <c r="V62" i="126"/>
  <c r="W62" i="126"/>
  <c r="X62" i="126"/>
  <c r="Y62" i="126"/>
  <c r="Z62" i="126"/>
  <c r="AA62" i="126"/>
  <c r="AB62" i="126"/>
  <c r="B63" i="126"/>
  <c r="C63" i="126"/>
  <c r="D63" i="126"/>
  <c r="E63" i="126"/>
  <c r="F63" i="126"/>
  <c r="G63" i="126"/>
  <c r="H63" i="126"/>
  <c r="I63" i="126"/>
  <c r="J63" i="126"/>
  <c r="K63" i="126"/>
  <c r="L63" i="126"/>
  <c r="M63" i="126"/>
  <c r="N63" i="126"/>
  <c r="O63" i="126"/>
  <c r="P63" i="126"/>
  <c r="Q63" i="126"/>
  <c r="R63" i="126"/>
  <c r="S63" i="126"/>
  <c r="T63" i="126"/>
  <c r="U63" i="126"/>
  <c r="V63" i="126"/>
  <c r="W63" i="126"/>
  <c r="X63" i="126"/>
  <c r="Y63" i="126"/>
  <c r="Z63" i="126"/>
  <c r="AA63" i="126"/>
  <c r="AB63" i="126"/>
  <c r="B64" i="126"/>
  <c r="C64" i="126"/>
  <c r="D64" i="126"/>
  <c r="E64" i="126"/>
  <c r="F64" i="126"/>
  <c r="G64" i="126"/>
  <c r="H64" i="126"/>
  <c r="I64" i="126"/>
  <c r="J64" i="126"/>
  <c r="K64" i="126"/>
  <c r="L64" i="126"/>
  <c r="M64" i="126"/>
  <c r="N64" i="126"/>
  <c r="O64" i="126"/>
  <c r="P64" i="126"/>
  <c r="Q64" i="126"/>
  <c r="R64" i="126"/>
  <c r="S64" i="126"/>
  <c r="T64" i="126"/>
  <c r="U64" i="126"/>
  <c r="V64" i="126"/>
  <c r="W64" i="126"/>
  <c r="X64" i="126"/>
  <c r="Y64" i="126"/>
  <c r="Z64" i="126"/>
  <c r="AA64" i="126"/>
  <c r="AB64" i="126"/>
  <c r="A64" i="126"/>
  <c r="A54" i="126"/>
  <c r="A55" i="126"/>
  <c r="A56" i="126"/>
  <c r="A57" i="126"/>
  <c r="A58" i="126"/>
  <c r="A59" i="126"/>
  <c r="A60" i="126"/>
  <c r="A61" i="126"/>
  <c r="A62" i="126"/>
  <c r="A63" i="126"/>
  <c r="A53" i="126"/>
  <c r="A212" i="127"/>
  <c r="A209" i="127"/>
  <c r="A207" i="127"/>
  <c r="A199" i="127"/>
  <c r="A213" i="127" s="1"/>
  <c r="A198" i="127"/>
  <c r="A197" i="127"/>
  <c r="A211" i="127" s="1"/>
  <c r="A196" i="127"/>
  <c r="A210" i="127" s="1"/>
  <c r="A195" i="127"/>
  <c r="A194" i="127"/>
  <c r="A208" i="127" s="1"/>
  <c r="A193" i="127"/>
  <c r="A192" i="127"/>
  <c r="A206" i="127" s="1"/>
  <c r="A191" i="127"/>
  <c r="A205" i="127" s="1"/>
  <c r="A190" i="127"/>
  <c r="A204" i="127" s="1"/>
  <c r="A186" i="127"/>
  <c r="A185" i="127"/>
  <c r="AA184" i="127"/>
  <c r="A184" i="127"/>
  <c r="A183" i="127"/>
  <c r="A182" i="127"/>
  <c r="A181" i="127"/>
  <c r="A180" i="127"/>
  <c r="AA179" i="127"/>
  <c r="A179" i="127"/>
  <c r="A178" i="127"/>
  <c r="Q177" i="127"/>
  <c r="A177" i="127"/>
  <c r="B172" i="127"/>
  <c r="B171" i="127"/>
  <c r="B168" i="127"/>
  <c r="C167" i="127"/>
  <c r="B167" i="127"/>
  <c r="B166" i="127"/>
  <c r="B165" i="127"/>
  <c r="B164" i="127"/>
  <c r="AK161" i="127"/>
  <c r="AJ161" i="127"/>
  <c r="AA161" i="127"/>
  <c r="Z161" i="127"/>
  <c r="X161" i="127"/>
  <c r="W161" i="127"/>
  <c r="S161" i="127"/>
  <c r="N161" i="127"/>
  <c r="J161" i="127"/>
  <c r="G161" i="127"/>
  <c r="F161" i="127"/>
  <c r="AH160" i="127"/>
  <c r="AG160" i="127"/>
  <c r="AA160" i="127"/>
  <c r="F160" i="127"/>
  <c r="D160" i="127"/>
  <c r="O159" i="127"/>
  <c r="I159" i="127"/>
  <c r="AK158" i="127"/>
  <c r="AE158" i="127"/>
  <c r="V158" i="127"/>
  <c r="U158" i="127"/>
  <c r="T158" i="127"/>
  <c r="M157" i="127"/>
  <c r="K157" i="127"/>
  <c r="E157" i="127"/>
  <c r="B157" i="127"/>
  <c r="AA156" i="127"/>
  <c r="V156" i="127"/>
  <c r="I156" i="127"/>
  <c r="D156" i="127"/>
  <c r="AK155" i="127"/>
  <c r="AA155" i="127"/>
  <c r="Z155" i="127"/>
  <c r="Q155" i="127"/>
  <c r="B155" i="127"/>
  <c r="M155" i="127" s="1"/>
  <c r="AK154" i="127"/>
  <c r="AA154" i="127"/>
  <c r="Z154" i="127"/>
  <c r="U154" i="127"/>
  <c r="T154" i="127"/>
  <c r="B154" i="127"/>
  <c r="C154" i="127" s="1"/>
  <c r="Q153" i="127"/>
  <c r="AK149" i="127"/>
  <c r="AH149" i="127" s="1"/>
  <c r="AJ149" i="127"/>
  <c r="AI149" i="127"/>
  <c r="AA149" i="127"/>
  <c r="Y149" i="127"/>
  <c r="T149" i="127"/>
  <c r="S149" i="127"/>
  <c r="R149" i="127"/>
  <c r="Q149" i="127"/>
  <c r="Z149" i="127" s="1"/>
  <c r="B149" i="127"/>
  <c r="J149" i="127" s="1"/>
  <c r="AK148" i="127"/>
  <c r="AG148" i="127"/>
  <c r="AA148" i="127"/>
  <c r="Q148" i="127"/>
  <c r="P148" i="127"/>
  <c r="O148" i="127"/>
  <c r="B148" i="127"/>
  <c r="AK147" i="127"/>
  <c r="AE147" i="127" s="1"/>
  <c r="AJ147" i="127"/>
  <c r="AI147" i="127"/>
  <c r="AA147" i="127"/>
  <c r="W147" i="127"/>
  <c r="V147" i="127"/>
  <c r="U147" i="127"/>
  <c r="T147" i="127"/>
  <c r="Q147" i="127"/>
  <c r="P147" i="127"/>
  <c r="O147" i="127"/>
  <c r="N147" i="127"/>
  <c r="M147" i="127"/>
  <c r="L147" i="127"/>
  <c r="K147" i="127"/>
  <c r="I147" i="127"/>
  <c r="H147" i="127"/>
  <c r="G147" i="127"/>
  <c r="F147" i="127"/>
  <c r="E147" i="127"/>
  <c r="D147" i="127"/>
  <c r="C147" i="127"/>
  <c r="B147" i="127"/>
  <c r="J147" i="127" s="1"/>
  <c r="AK146" i="127"/>
  <c r="AH146" i="127"/>
  <c r="AG146" i="127"/>
  <c r="AF146" i="127"/>
  <c r="AA146" i="127"/>
  <c r="Z146" i="127"/>
  <c r="W146" i="127"/>
  <c r="S146" i="127"/>
  <c r="R146" i="127"/>
  <c r="Q146" i="127"/>
  <c r="Q193" i="127" s="1"/>
  <c r="B146" i="127"/>
  <c r="O146" i="127" s="1"/>
  <c r="O193" i="127" s="1"/>
  <c r="AK145" i="127"/>
  <c r="AA145" i="127"/>
  <c r="W145" i="127"/>
  <c r="T145" i="127"/>
  <c r="Q145" i="127"/>
  <c r="P145" i="127"/>
  <c r="O145" i="127"/>
  <c r="N145" i="127"/>
  <c r="M145" i="127"/>
  <c r="L145" i="127"/>
  <c r="K145" i="127"/>
  <c r="I145" i="127"/>
  <c r="H145" i="127"/>
  <c r="G145" i="127"/>
  <c r="F145" i="127"/>
  <c r="E145" i="127"/>
  <c r="D145" i="127"/>
  <c r="C145" i="127"/>
  <c r="B145" i="127"/>
  <c r="J145" i="127" s="1"/>
  <c r="AK144" i="127"/>
  <c r="AI144" i="127"/>
  <c r="AH144" i="127"/>
  <c r="AG144" i="127"/>
  <c r="AF144" i="127"/>
  <c r="AA144" i="127"/>
  <c r="Z144" i="127"/>
  <c r="Y144" i="127"/>
  <c r="X144" i="127"/>
  <c r="W144" i="127"/>
  <c r="S144" i="127"/>
  <c r="R144" i="127"/>
  <c r="Q144" i="127"/>
  <c r="O144" i="127"/>
  <c r="K144" i="127"/>
  <c r="J144" i="127"/>
  <c r="I144" i="127"/>
  <c r="H144" i="127"/>
  <c r="G144" i="127"/>
  <c r="B144" i="127"/>
  <c r="AK143" i="127"/>
  <c r="AD143" i="127" s="1"/>
  <c r="AJ143" i="127"/>
  <c r="AI143" i="127"/>
  <c r="AE143" i="127"/>
  <c r="AA143" i="127"/>
  <c r="W143" i="127"/>
  <c r="V143" i="127"/>
  <c r="U143" i="127"/>
  <c r="T143" i="127"/>
  <c r="S143" i="127"/>
  <c r="Q143" i="127"/>
  <c r="Z143" i="127" s="1"/>
  <c r="P143" i="127"/>
  <c r="O143" i="127"/>
  <c r="N143" i="127"/>
  <c r="M143" i="127"/>
  <c r="L143" i="127"/>
  <c r="K143" i="127"/>
  <c r="I143" i="127"/>
  <c r="H143" i="127"/>
  <c r="G143" i="127"/>
  <c r="F143" i="127"/>
  <c r="E143" i="127"/>
  <c r="D143" i="127"/>
  <c r="C143" i="127"/>
  <c r="B143" i="127"/>
  <c r="J143" i="127" s="1"/>
  <c r="AK142" i="127"/>
  <c r="AI142" i="127"/>
  <c r="AF142" i="127"/>
  <c r="AA142" i="127"/>
  <c r="Z142" i="127"/>
  <c r="Y142" i="127"/>
  <c r="X142" i="127"/>
  <c r="R142" i="127"/>
  <c r="Q142" i="127"/>
  <c r="B142" i="127"/>
  <c r="O142" i="127" s="1"/>
  <c r="AA141" i="127"/>
  <c r="W141" i="127"/>
  <c r="V141" i="127"/>
  <c r="O141" i="127"/>
  <c r="N141" i="127"/>
  <c r="M141" i="127"/>
  <c r="L141" i="127"/>
  <c r="K141" i="127"/>
  <c r="K191" i="127" s="1"/>
  <c r="G141" i="127"/>
  <c r="D141" i="127"/>
  <c r="C141" i="127"/>
  <c r="AK136" i="127"/>
  <c r="AA136" i="127"/>
  <c r="AI136" i="127" s="1"/>
  <c r="Z136" i="127"/>
  <c r="Y136" i="127"/>
  <c r="Q136" i="127"/>
  <c r="P136" i="127"/>
  <c r="O136" i="127"/>
  <c r="K136" i="127"/>
  <c r="J136" i="127"/>
  <c r="I136" i="127"/>
  <c r="H136" i="127"/>
  <c r="B136" i="127"/>
  <c r="AK135" i="127"/>
  <c r="AJ135" i="127"/>
  <c r="AI135" i="127"/>
  <c r="AE135" i="127"/>
  <c r="AD135" i="127"/>
  <c r="AA135" i="127"/>
  <c r="W135" i="127" s="1"/>
  <c r="T135" i="127"/>
  <c r="S135" i="127"/>
  <c r="Q135" i="127"/>
  <c r="P135" i="127"/>
  <c r="O135" i="127"/>
  <c r="N135" i="127"/>
  <c r="M135" i="127"/>
  <c r="L135" i="127"/>
  <c r="K135" i="127"/>
  <c r="I135" i="127"/>
  <c r="H135" i="127"/>
  <c r="G135" i="127"/>
  <c r="F135" i="127"/>
  <c r="E135" i="127"/>
  <c r="D135" i="127"/>
  <c r="C135" i="127"/>
  <c r="B135" i="127"/>
  <c r="J135" i="127" s="1"/>
  <c r="AK134" i="127"/>
  <c r="AG134" i="127"/>
  <c r="AF134" i="127"/>
  <c r="AE134" i="127"/>
  <c r="AA134" i="127"/>
  <c r="Q134" i="127"/>
  <c r="P134" i="127"/>
  <c r="B134" i="127"/>
  <c r="K134" i="127" s="1"/>
  <c r="AK133" i="127"/>
  <c r="AD133" i="127" s="1"/>
  <c r="AJ133" i="127"/>
  <c r="AA133" i="127"/>
  <c r="W133" i="127"/>
  <c r="V133" i="127"/>
  <c r="S133" i="127"/>
  <c r="Q133" i="127"/>
  <c r="Z133" i="127" s="1"/>
  <c r="P133" i="127"/>
  <c r="O133" i="127"/>
  <c r="N133" i="127"/>
  <c r="M133" i="127"/>
  <c r="L133" i="127"/>
  <c r="K133" i="127"/>
  <c r="I133" i="127"/>
  <c r="H133" i="127"/>
  <c r="G133" i="127"/>
  <c r="F133" i="127"/>
  <c r="E133" i="127"/>
  <c r="D133" i="127"/>
  <c r="C133" i="127"/>
  <c r="B133" i="127"/>
  <c r="J133" i="127" s="1"/>
  <c r="AK132" i="127"/>
  <c r="AI132" i="127"/>
  <c r="AH132" i="127"/>
  <c r="AG132" i="127"/>
  <c r="AF132" i="127"/>
  <c r="AE132" i="127"/>
  <c r="AA132" i="127"/>
  <c r="Y132" i="127"/>
  <c r="X132" i="127"/>
  <c r="W132" i="127"/>
  <c r="S132" i="127"/>
  <c r="R132" i="127"/>
  <c r="Q132" i="127"/>
  <c r="K132" i="127"/>
  <c r="J132" i="127"/>
  <c r="I132" i="127"/>
  <c r="H132" i="127"/>
  <c r="G132" i="127"/>
  <c r="C132" i="127"/>
  <c r="B132" i="127"/>
  <c r="AK131" i="127"/>
  <c r="AJ131" i="127"/>
  <c r="AI131" i="127"/>
  <c r="AE131" i="127"/>
  <c r="AD131" i="127"/>
  <c r="AC131" i="127"/>
  <c r="AB131" i="127"/>
  <c r="AA131" i="127"/>
  <c r="W131" i="127"/>
  <c r="V131" i="127"/>
  <c r="U131" i="127"/>
  <c r="T131" i="127"/>
  <c r="S131" i="127"/>
  <c r="Q131" i="127"/>
  <c r="Z131" i="127" s="1"/>
  <c r="Z179" i="127" s="1"/>
  <c r="P131" i="127"/>
  <c r="O131" i="127"/>
  <c r="N131" i="127"/>
  <c r="M131" i="127"/>
  <c r="L131" i="127"/>
  <c r="K131" i="127"/>
  <c r="I131" i="127"/>
  <c r="H131" i="127"/>
  <c r="G131" i="127"/>
  <c r="F131" i="127"/>
  <c r="E131" i="127"/>
  <c r="D131" i="127"/>
  <c r="C131" i="127"/>
  <c r="B131" i="127"/>
  <c r="J131" i="127" s="1"/>
  <c r="AK130" i="127"/>
  <c r="AI130" i="127"/>
  <c r="AH130" i="127"/>
  <c r="AE130" i="127"/>
  <c r="AA130" i="127"/>
  <c r="Q130" i="127"/>
  <c r="Y130" i="127" s="1"/>
  <c r="B130" i="127"/>
  <c r="O130" i="127" s="1"/>
  <c r="AK129" i="127"/>
  <c r="AA129" i="127"/>
  <c r="W129" i="127"/>
  <c r="V129" i="127"/>
  <c r="U129" i="127"/>
  <c r="Q129" i="127"/>
  <c r="P129" i="127"/>
  <c r="O129" i="127"/>
  <c r="N129" i="127"/>
  <c r="M129" i="127"/>
  <c r="L129" i="127"/>
  <c r="K129" i="127"/>
  <c r="I129" i="127"/>
  <c r="H129" i="127"/>
  <c r="G129" i="127"/>
  <c r="F129" i="127"/>
  <c r="E129" i="127"/>
  <c r="D129" i="127"/>
  <c r="C129" i="127"/>
  <c r="B129" i="127"/>
  <c r="J129" i="127" s="1"/>
  <c r="AG128" i="127"/>
  <c r="AF128" i="127"/>
  <c r="AA128" i="127"/>
  <c r="Z128" i="127"/>
  <c r="Y128" i="127"/>
  <c r="S128" i="127"/>
  <c r="R128" i="127"/>
  <c r="Q128" i="127"/>
  <c r="Q178" i="127" s="1"/>
  <c r="B128" i="127"/>
  <c r="K120" i="127"/>
  <c r="J120" i="127"/>
  <c r="D120" i="127"/>
  <c r="C120" i="127"/>
  <c r="B120" i="127"/>
  <c r="K119" i="127"/>
  <c r="F119" i="127"/>
  <c r="E119" i="127"/>
  <c r="D119" i="127"/>
  <c r="C119" i="127"/>
  <c r="I116" i="127"/>
  <c r="E114" i="127"/>
  <c r="D114" i="127"/>
  <c r="I112" i="127"/>
  <c r="H112" i="127"/>
  <c r="F112" i="127"/>
  <c r="E112" i="127"/>
  <c r="K108" i="127"/>
  <c r="K112" i="127" s="1"/>
  <c r="J108" i="127"/>
  <c r="J112" i="127" s="1"/>
  <c r="I108" i="127"/>
  <c r="H108" i="127"/>
  <c r="G108" i="127"/>
  <c r="G112" i="127" s="1"/>
  <c r="F108" i="127"/>
  <c r="E108" i="127"/>
  <c r="D108" i="127"/>
  <c r="D112" i="127" s="1"/>
  <c r="C108" i="127"/>
  <c r="C112" i="127" s="1"/>
  <c r="B108" i="127"/>
  <c r="B112" i="127" s="1"/>
  <c r="K107" i="127"/>
  <c r="K114" i="127" s="1"/>
  <c r="J107" i="127"/>
  <c r="I107" i="127"/>
  <c r="H107" i="127"/>
  <c r="H114" i="127" s="1"/>
  <c r="G107" i="127"/>
  <c r="G114" i="127" s="1"/>
  <c r="F107" i="127"/>
  <c r="F114" i="127" s="1"/>
  <c r="E107" i="127"/>
  <c r="D107" i="127"/>
  <c r="C107" i="127"/>
  <c r="C114" i="127" s="1"/>
  <c r="B107" i="127"/>
  <c r="B114" i="127" s="1"/>
  <c r="K106" i="127"/>
  <c r="J106" i="127"/>
  <c r="I106" i="127"/>
  <c r="H106" i="127"/>
  <c r="G106" i="127"/>
  <c r="F106" i="127"/>
  <c r="E106" i="127"/>
  <c r="D106" i="127"/>
  <c r="C106" i="127"/>
  <c r="B106" i="127"/>
  <c r="K105" i="127"/>
  <c r="J105" i="127"/>
  <c r="I105" i="127"/>
  <c r="I120" i="127" s="1"/>
  <c r="H105" i="127"/>
  <c r="H120" i="127" s="1"/>
  <c r="G105" i="127"/>
  <c r="G120" i="127" s="1"/>
  <c r="F105" i="127"/>
  <c r="F120" i="127" s="1"/>
  <c r="E105" i="127"/>
  <c r="E120" i="127" s="1"/>
  <c r="D105" i="127"/>
  <c r="C105" i="127"/>
  <c r="B105" i="127"/>
  <c r="K104" i="127"/>
  <c r="J104" i="127"/>
  <c r="J119" i="127" s="1"/>
  <c r="I104" i="127"/>
  <c r="I119" i="127" s="1"/>
  <c r="H104" i="127"/>
  <c r="H119" i="127" s="1"/>
  <c r="G104" i="127"/>
  <c r="G119" i="127" s="1"/>
  <c r="F104" i="127"/>
  <c r="E104" i="127"/>
  <c r="D104" i="127"/>
  <c r="C104" i="127"/>
  <c r="B104" i="127"/>
  <c r="B119" i="127" s="1"/>
  <c r="K103" i="127"/>
  <c r="J103" i="127"/>
  <c r="I103" i="127"/>
  <c r="I115" i="127" s="1"/>
  <c r="H103" i="127"/>
  <c r="G103" i="127"/>
  <c r="F103" i="127"/>
  <c r="E103" i="127"/>
  <c r="D103" i="127"/>
  <c r="C103" i="127"/>
  <c r="C115" i="127" s="1"/>
  <c r="B103" i="127"/>
  <c r="B115" i="127" s="1"/>
  <c r="K102" i="127"/>
  <c r="J102" i="127"/>
  <c r="I102" i="127"/>
  <c r="H102" i="127"/>
  <c r="G102" i="127"/>
  <c r="F102" i="127"/>
  <c r="E102" i="127"/>
  <c r="D102" i="127"/>
  <c r="C102" i="127"/>
  <c r="B102" i="127"/>
  <c r="K101" i="127"/>
  <c r="J101" i="127"/>
  <c r="J116" i="127" s="1"/>
  <c r="I101" i="127"/>
  <c r="H101" i="127"/>
  <c r="H116" i="127" s="1"/>
  <c r="G101" i="127"/>
  <c r="G116" i="127" s="1"/>
  <c r="F101" i="127"/>
  <c r="F116" i="127" s="1"/>
  <c r="E101" i="127"/>
  <c r="E116" i="127" s="1"/>
  <c r="D101" i="127"/>
  <c r="C101" i="127"/>
  <c r="B101" i="127"/>
  <c r="B116" i="127" s="1"/>
  <c r="K100" i="127"/>
  <c r="J100" i="127"/>
  <c r="I100" i="127"/>
  <c r="H100" i="127"/>
  <c r="G100" i="127"/>
  <c r="F100" i="127"/>
  <c r="E100" i="127"/>
  <c r="D100" i="127"/>
  <c r="C100" i="127"/>
  <c r="B100" i="127"/>
  <c r="K99" i="127"/>
  <c r="J99" i="127"/>
  <c r="I99" i="127"/>
  <c r="H99" i="127"/>
  <c r="G99" i="127"/>
  <c r="F99" i="127"/>
  <c r="E99" i="127"/>
  <c r="D99" i="127"/>
  <c r="C99" i="127"/>
  <c r="B99" i="127"/>
  <c r="K98" i="127"/>
  <c r="J98" i="127"/>
  <c r="I98" i="127"/>
  <c r="H98" i="127"/>
  <c r="G98" i="127"/>
  <c r="F98" i="127"/>
  <c r="E98" i="127"/>
  <c r="D98" i="127"/>
  <c r="C98" i="127"/>
  <c r="B98" i="127"/>
  <c r="K97" i="127"/>
  <c r="J97" i="127"/>
  <c r="I97" i="127"/>
  <c r="H97" i="127"/>
  <c r="H115" i="127" s="1"/>
  <c r="G97" i="127"/>
  <c r="G115" i="127" s="1"/>
  <c r="F97" i="127"/>
  <c r="E97" i="127"/>
  <c r="D97" i="127"/>
  <c r="C97" i="127"/>
  <c r="B97" i="127"/>
  <c r="K96" i="127"/>
  <c r="J96" i="127"/>
  <c r="I96" i="127"/>
  <c r="H96" i="127"/>
  <c r="G96" i="127"/>
  <c r="F96" i="127"/>
  <c r="E96" i="127"/>
  <c r="D96" i="127"/>
  <c r="C96" i="127"/>
  <c r="B96" i="127"/>
  <c r="K95" i="127"/>
  <c r="J95" i="127"/>
  <c r="I95" i="127"/>
  <c r="H95" i="127"/>
  <c r="G95" i="127"/>
  <c r="F95" i="127"/>
  <c r="E95" i="127"/>
  <c r="D95" i="127"/>
  <c r="C95" i="127"/>
  <c r="B95" i="127"/>
  <c r="K94" i="127"/>
  <c r="K113" i="127" s="1"/>
  <c r="J94" i="127"/>
  <c r="I94" i="127"/>
  <c r="H94" i="127"/>
  <c r="G94" i="127"/>
  <c r="F94" i="127"/>
  <c r="E94" i="127"/>
  <c r="D94" i="127"/>
  <c r="D113" i="127" s="1"/>
  <c r="C94" i="127"/>
  <c r="C113" i="127" s="1"/>
  <c r="B94" i="127"/>
  <c r="K93" i="127"/>
  <c r="J93" i="127"/>
  <c r="J113" i="127" s="1"/>
  <c r="I93" i="127"/>
  <c r="I113" i="127" s="1"/>
  <c r="H93" i="127"/>
  <c r="H113" i="127" s="1"/>
  <c r="G93" i="127"/>
  <c r="G113" i="127" s="1"/>
  <c r="F93" i="127"/>
  <c r="F113" i="127" s="1"/>
  <c r="E93" i="127"/>
  <c r="E113" i="127" s="1"/>
  <c r="D93" i="127"/>
  <c r="C93" i="127"/>
  <c r="B93" i="127"/>
  <c r="B113" i="127" s="1"/>
  <c r="E48" i="127"/>
  <c r="D48" i="127"/>
  <c r="C48" i="127"/>
  <c r="Q161" i="127" s="1"/>
  <c r="B48" i="127"/>
  <c r="B161" i="127" s="1"/>
  <c r="E47" i="127"/>
  <c r="D47" i="127"/>
  <c r="AK160" i="127" s="1"/>
  <c r="C47" i="127"/>
  <c r="Q160" i="127" s="1"/>
  <c r="B47" i="127"/>
  <c r="B160" i="127" s="1"/>
  <c r="P160" i="127" s="1"/>
  <c r="E46" i="127"/>
  <c r="D46" i="127"/>
  <c r="AK159" i="127" s="1"/>
  <c r="C46" i="127"/>
  <c r="Q159" i="127" s="1"/>
  <c r="B46" i="127"/>
  <c r="B159" i="127" s="1"/>
  <c r="E45" i="127"/>
  <c r="D45" i="127"/>
  <c r="AA158" i="127" s="1"/>
  <c r="C45" i="127"/>
  <c r="Q158" i="127" s="1"/>
  <c r="B45" i="127"/>
  <c r="B158" i="127" s="1"/>
  <c r="E44" i="127"/>
  <c r="D44" i="127"/>
  <c r="AK157" i="127" s="1"/>
  <c r="C44" i="127"/>
  <c r="Q157" i="127" s="1"/>
  <c r="B44" i="127"/>
  <c r="E43" i="127"/>
  <c r="D43" i="127"/>
  <c r="AK156" i="127" s="1"/>
  <c r="C43" i="127"/>
  <c r="Q156" i="127" s="1"/>
  <c r="S156" i="127" s="1"/>
  <c r="B43" i="127"/>
  <c r="B156" i="127" s="1"/>
  <c r="L156" i="127" s="1"/>
  <c r="E42" i="127"/>
  <c r="D42" i="127"/>
  <c r="C42" i="127"/>
  <c r="B42" i="127"/>
  <c r="E41" i="127"/>
  <c r="D41" i="127"/>
  <c r="D49" i="127" s="1"/>
  <c r="C41" i="127"/>
  <c r="Q154" i="127" s="1"/>
  <c r="B41" i="127"/>
  <c r="B49" i="127" s="1"/>
  <c r="E36" i="127"/>
  <c r="D36" i="127"/>
  <c r="C36" i="127"/>
  <c r="B36" i="127"/>
  <c r="E24" i="127"/>
  <c r="D24" i="127"/>
  <c r="C24" i="127"/>
  <c r="B24" i="127"/>
  <c r="E11" i="127"/>
  <c r="AK141" i="127" s="1"/>
  <c r="D11" i="127"/>
  <c r="C11" i="127"/>
  <c r="Q141" i="127" s="1"/>
  <c r="B11" i="127"/>
  <c r="B141" i="127" s="1"/>
  <c r="E10" i="127"/>
  <c r="AK128" i="127" s="1"/>
  <c r="D10" i="127"/>
  <c r="D12" i="127" s="1"/>
  <c r="AA153" i="127" s="1"/>
  <c r="C10" i="127"/>
  <c r="C12" i="127" s="1"/>
  <c r="B10" i="127"/>
  <c r="B12" i="127" s="1"/>
  <c r="B153" i="127" s="1"/>
  <c r="E5" i="127"/>
  <c r="D5" i="127"/>
  <c r="C5" i="127"/>
  <c r="B5" i="127"/>
  <c r="D40" i="126"/>
  <c r="D36" i="126"/>
  <c r="E36" i="126"/>
  <c r="D49" i="126"/>
  <c r="E49" i="126"/>
  <c r="F49" i="126"/>
  <c r="F36" i="126" s="1"/>
  <c r="D50" i="126"/>
  <c r="E50" i="126"/>
  <c r="E40" i="126" s="1"/>
  <c r="F50" i="126"/>
  <c r="F40" i="126" s="1"/>
  <c r="G50" i="126"/>
  <c r="G40" i="126" s="1"/>
  <c r="D46" i="126"/>
  <c r="E46" i="126"/>
  <c r="F46" i="126"/>
  <c r="G46" i="126"/>
  <c r="H46" i="126"/>
  <c r="I19" i="126"/>
  <c r="I28" i="126" s="1"/>
  <c r="H19" i="126"/>
  <c r="H28" i="126" s="1"/>
  <c r="G19" i="126"/>
  <c r="G27" i="126" s="1"/>
  <c r="F19" i="126"/>
  <c r="F28" i="126" s="1"/>
  <c r="E19" i="126"/>
  <c r="E26" i="126" s="1"/>
  <c r="D19" i="126"/>
  <c r="D27" i="126" s="1"/>
  <c r="C19" i="126"/>
  <c r="C27" i="126" s="1"/>
  <c r="B19" i="126"/>
  <c r="B28" i="126" s="1"/>
  <c r="G12" i="126"/>
  <c r="D12" i="126"/>
  <c r="G11" i="126"/>
  <c r="D11" i="126"/>
  <c r="G10" i="126"/>
  <c r="D10" i="126"/>
  <c r="G9" i="126"/>
  <c r="D9" i="126"/>
  <c r="G8" i="126"/>
  <c r="D8" i="126"/>
  <c r="G7" i="126"/>
  <c r="D7" i="126"/>
  <c r="G6" i="126"/>
  <c r="D6" i="126"/>
  <c r="G5" i="126"/>
  <c r="D5" i="126"/>
  <c r="G4" i="126"/>
  <c r="D4" i="126"/>
  <c r="I50" i="126" l="1"/>
  <c r="I40" i="126" s="1"/>
  <c r="C50" i="126"/>
  <c r="C40" i="126" s="1"/>
  <c r="I49" i="126"/>
  <c r="I36" i="126" s="1"/>
  <c r="B50" i="126"/>
  <c r="B40" i="126" s="1"/>
  <c r="AA206" i="127"/>
  <c r="AA212" i="127"/>
  <c r="AA204" i="127"/>
  <c r="AA211" i="127"/>
  <c r="AJ153" i="127"/>
  <c r="AB153" i="127"/>
  <c r="AG153" i="127"/>
  <c r="AA205" i="127"/>
  <c r="AC153" i="127"/>
  <c r="AA208" i="127"/>
  <c r="C197" i="127"/>
  <c r="AK194" i="127"/>
  <c r="AK192" i="127"/>
  <c r="AK191" i="127"/>
  <c r="AK198" i="127"/>
  <c r="AK193" i="127"/>
  <c r="AK190" i="127"/>
  <c r="AK197" i="127"/>
  <c r="Z159" i="127"/>
  <c r="B211" i="127"/>
  <c r="B206" i="127"/>
  <c r="B207" i="127"/>
  <c r="B205" i="127"/>
  <c r="B212" i="127"/>
  <c r="L153" i="127"/>
  <c r="D153" i="127"/>
  <c r="O153" i="127"/>
  <c r="F153" i="127"/>
  <c r="B204" i="127"/>
  <c r="N153" i="127"/>
  <c r="E153" i="127"/>
  <c r="M153" i="127"/>
  <c r="C153" i="127"/>
  <c r="H153" i="127"/>
  <c r="G153" i="127"/>
  <c r="B208" i="127"/>
  <c r="P153" i="127"/>
  <c r="K153" i="127"/>
  <c r="J153" i="127"/>
  <c r="I153" i="127"/>
  <c r="AJ156" i="127"/>
  <c r="AG177" i="127"/>
  <c r="B180" i="127"/>
  <c r="B179" i="127"/>
  <c r="B184" i="127"/>
  <c r="B178" i="127"/>
  <c r="B177" i="127"/>
  <c r="N128" i="127"/>
  <c r="F128" i="127"/>
  <c r="M128" i="127"/>
  <c r="E128" i="127"/>
  <c r="L128" i="127"/>
  <c r="D128" i="127"/>
  <c r="J128" i="127"/>
  <c r="B185" i="127"/>
  <c r="I128" i="127"/>
  <c r="V191" i="127"/>
  <c r="V197" i="127"/>
  <c r="Q208" i="127"/>
  <c r="Q211" i="127"/>
  <c r="Q206" i="127"/>
  <c r="Q205" i="127"/>
  <c r="Q207" i="127"/>
  <c r="Q212" i="127"/>
  <c r="T153" i="127"/>
  <c r="X153" i="127"/>
  <c r="W153" i="127"/>
  <c r="V153" i="127"/>
  <c r="U153" i="127"/>
  <c r="Q204" i="127"/>
  <c r="S153" i="127"/>
  <c r="E12" i="127"/>
  <c r="AK153" i="127" s="1"/>
  <c r="AF153" i="127" s="1"/>
  <c r="J115" i="127"/>
  <c r="V134" i="127"/>
  <c r="U134" i="127"/>
  <c r="T134" i="127"/>
  <c r="X134" i="127"/>
  <c r="W134" i="127"/>
  <c r="W194" i="127"/>
  <c r="W197" i="127"/>
  <c r="W193" i="127"/>
  <c r="W190" i="127"/>
  <c r="W191" i="127"/>
  <c r="AJ155" i="127"/>
  <c r="AB155" i="127"/>
  <c r="AH155" i="127"/>
  <c r="AG155" i="127"/>
  <c r="AF155" i="127"/>
  <c r="J158" i="127"/>
  <c r="I158" i="127"/>
  <c r="P158" i="127"/>
  <c r="H158" i="127"/>
  <c r="O158" i="127"/>
  <c r="D158" i="127"/>
  <c r="N158" i="127"/>
  <c r="C158" i="127"/>
  <c r="M158" i="127"/>
  <c r="G158" i="127"/>
  <c r="F158" i="127"/>
  <c r="K115" i="127"/>
  <c r="AA198" i="127"/>
  <c r="AA190" i="127"/>
  <c r="AA192" i="127"/>
  <c r="AH141" i="127"/>
  <c r="AG141" i="127"/>
  <c r="AA197" i="127"/>
  <c r="AF141" i="127"/>
  <c r="AA191" i="127"/>
  <c r="AE141" i="127"/>
  <c r="AD141" i="127"/>
  <c r="S141" i="127"/>
  <c r="AH145" i="127"/>
  <c r="AG145" i="127"/>
  <c r="AF145" i="127"/>
  <c r="X145" i="127"/>
  <c r="AJ145" i="127"/>
  <c r="V145" i="127"/>
  <c r="AI145" i="127"/>
  <c r="U145" i="127"/>
  <c r="G146" i="127"/>
  <c r="G193" i="127" s="1"/>
  <c r="T148" i="127"/>
  <c r="W148" i="127"/>
  <c r="V148" i="127"/>
  <c r="U148" i="127"/>
  <c r="S148" i="127"/>
  <c r="R148" i="127"/>
  <c r="J155" i="127"/>
  <c r="J156" i="127"/>
  <c r="AB156" i="127"/>
  <c r="X154" i="127"/>
  <c r="Y154" i="127"/>
  <c r="W154" i="127"/>
  <c r="V154" i="127"/>
  <c r="U160" i="127"/>
  <c r="V160" i="127"/>
  <c r="T160" i="127"/>
  <c r="S160" i="127"/>
  <c r="Y160" i="127"/>
  <c r="X160" i="127"/>
  <c r="W160" i="127"/>
  <c r="R160" i="127"/>
  <c r="Z180" i="127"/>
  <c r="Z185" i="127"/>
  <c r="Z178" i="127"/>
  <c r="AH129" i="127"/>
  <c r="AG129" i="127"/>
  <c r="AF129" i="127"/>
  <c r="AF177" i="127" s="1"/>
  <c r="X129" i="127"/>
  <c r="AD129" i="127"/>
  <c r="S129" i="127"/>
  <c r="S177" i="127" s="1"/>
  <c r="AC129" i="127"/>
  <c r="L193" i="127"/>
  <c r="L191" i="127"/>
  <c r="AB141" i="127"/>
  <c r="J142" i="127"/>
  <c r="AB145" i="127"/>
  <c r="H146" i="127"/>
  <c r="N148" i="127"/>
  <c r="F148" i="127"/>
  <c r="M148" i="127"/>
  <c r="E148" i="127"/>
  <c r="L148" i="127"/>
  <c r="L197" i="127" s="1"/>
  <c r="D148" i="127"/>
  <c r="D197" i="127" s="1"/>
  <c r="H148" i="127"/>
  <c r="G148" i="127"/>
  <c r="G197" i="127" s="1"/>
  <c r="X148" i="127"/>
  <c r="F149" i="127"/>
  <c r="Z153" i="127"/>
  <c r="I154" i="127"/>
  <c r="AF154" i="127"/>
  <c r="AH154" i="127"/>
  <c r="AG154" i="127"/>
  <c r="AE154" i="127"/>
  <c r="AC154" i="127"/>
  <c r="AB154" i="127"/>
  <c r="K155" i="127"/>
  <c r="AD155" i="127"/>
  <c r="K156" i="127"/>
  <c r="AE156" i="127"/>
  <c r="N157" i="127"/>
  <c r="W159" i="127"/>
  <c r="O160" i="127"/>
  <c r="B197" i="127"/>
  <c r="AK181" i="127"/>
  <c r="AK180" i="127"/>
  <c r="AK179" i="127"/>
  <c r="AK185" i="127"/>
  <c r="AK178" i="127"/>
  <c r="AK184" i="127"/>
  <c r="AK177" i="127"/>
  <c r="AH158" i="127"/>
  <c r="AG158" i="127"/>
  <c r="AF158" i="127"/>
  <c r="AC158" i="127"/>
  <c r="AB158" i="127"/>
  <c r="AD158" i="127"/>
  <c r="K128" i="127"/>
  <c r="AA181" i="127"/>
  <c r="AA180" i="127"/>
  <c r="AA185" i="127"/>
  <c r="AA178" i="127"/>
  <c r="AD128" i="127"/>
  <c r="AC128" i="127"/>
  <c r="AJ128" i="127"/>
  <c r="AB128" i="127"/>
  <c r="AI128" i="127"/>
  <c r="AH128" i="127"/>
  <c r="AB129" i="127"/>
  <c r="J130" i="127"/>
  <c r="Z130" i="127"/>
  <c r="AH133" i="127"/>
  <c r="AG133" i="127"/>
  <c r="AG180" i="127" s="1"/>
  <c r="AF133" i="127"/>
  <c r="X133" i="127"/>
  <c r="AI133" i="127"/>
  <c r="U133" i="127"/>
  <c r="AE133" i="127"/>
  <c r="T133" i="127"/>
  <c r="G134" i="127"/>
  <c r="Y134" i="127"/>
  <c r="Y181" i="127" s="1"/>
  <c r="U135" i="127"/>
  <c r="AH136" i="127"/>
  <c r="M194" i="127"/>
  <c r="M191" i="127"/>
  <c r="M197" i="127"/>
  <c r="M198" i="127"/>
  <c r="AC141" i="127"/>
  <c r="K142" i="127"/>
  <c r="AD142" i="127"/>
  <c r="AC142" i="127"/>
  <c r="AJ142" i="127"/>
  <c r="AB142" i="127"/>
  <c r="AH142" i="127"/>
  <c r="AG142" i="127"/>
  <c r="AC145" i="127"/>
  <c r="I146" i="127"/>
  <c r="AD146" i="127"/>
  <c r="AC146" i="127"/>
  <c r="AJ146" i="127"/>
  <c r="AB146" i="127"/>
  <c r="AI146" i="127"/>
  <c r="C148" i="127"/>
  <c r="Y148" i="127"/>
  <c r="G149" i="127"/>
  <c r="J154" i="127"/>
  <c r="AD154" i="127"/>
  <c r="AE155" i="127"/>
  <c r="R157" i="127"/>
  <c r="E158" i="127"/>
  <c r="AI158" i="127"/>
  <c r="AA177" i="127"/>
  <c r="L190" i="127"/>
  <c r="K194" i="127"/>
  <c r="E49" i="127"/>
  <c r="O128" i="127"/>
  <c r="AE128" i="127"/>
  <c r="AE129" i="127"/>
  <c r="K130" i="127"/>
  <c r="AD130" i="127"/>
  <c r="AC130" i="127"/>
  <c r="AJ130" i="127"/>
  <c r="AB130" i="127"/>
  <c r="AG130" i="127"/>
  <c r="AG178" i="127" s="1"/>
  <c r="AF130" i="127"/>
  <c r="AF178" i="127" s="1"/>
  <c r="V132" i="127"/>
  <c r="U132" i="127"/>
  <c r="T132" i="127"/>
  <c r="Z132" i="127"/>
  <c r="O132" i="127"/>
  <c r="AB133" i="127"/>
  <c r="H134" i="127"/>
  <c r="Z134" i="127"/>
  <c r="Z181" i="127" s="1"/>
  <c r="V135" i="127"/>
  <c r="N136" i="127"/>
  <c r="F136" i="127"/>
  <c r="M136" i="127"/>
  <c r="E136" i="127"/>
  <c r="L136" i="127"/>
  <c r="D136" i="127"/>
  <c r="G136" i="127"/>
  <c r="C136" i="127"/>
  <c r="S136" i="127"/>
  <c r="S185" i="127" s="1"/>
  <c r="N191" i="127"/>
  <c r="N194" i="127"/>
  <c r="N197" i="127"/>
  <c r="N192" i="127"/>
  <c r="N193" i="127"/>
  <c r="AI141" i="127"/>
  <c r="AE142" i="127"/>
  <c r="AD145" i="127"/>
  <c r="AE146" i="127"/>
  <c r="AH147" i="127"/>
  <c r="AG147" i="127"/>
  <c r="AF147" i="127"/>
  <c r="X147" i="127"/>
  <c r="AD147" i="127"/>
  <c r="S147" i="127"/>
  <c r="AC147" i="127"/>
  <c r="I148" i="127"/>
  <c r="Z148" i="127"/>
  <c r="I149" i="127"/>
  <c r="K154" i="127"/>
  <c r="AI154" i="127"/>
  <c r="T155" i="127"/>
  <c r="Y155" i="127"/>
  <c r="X155" i="127"/>
  <c r="W155" i="127"/>
  <c r="V155" i="127"/>
  <c r="U155" i="127"/>
  <c r="AI155" i="127"/>
  <c r="S157" i="127"/>
  <c r="K158" i="127"/>
  <c r="AJ158" i="127"/>
  <c r="Z160" i="127"/>
  <c r="V192" i="127"/>
  <c r="L194" i="127"/>
  <c r="I114" i="127"/>
  <c r="R184" i="127"/>
  <c r="D193" i="127"/>
  <c r="D190" i="127"/>
  <c r="D194" i="127"/>
  <c r="D191" i="127"/>
  <c r="N142" i="127"/>
  <c r="N190" i="127" s="1"/>
  <c r="F142" i="127"/>
  <c r="M142" i="127"/>
  <c r="M190" i="127" s="1"/>
  <c r="E142" i="127"/>
  <c r="L142" i="127"/>
  <c r="D142" i="127"/>
  <c r="I142" i="127"/>
  <c r="H142" i="127"/>
  <c r="N146" i="127"/>
  <c r="F146" i="127"/>
  <c r="M146" i="127"/>
  <c r="M193" i="127" s="1"/>
  <c r="E146" i="127"/>
  <c r="L146" i="127"/>
  <c r="D146" i="127"/>
  <c r="K146" i="127"/>
  <c r="J146" i="127"/>
  <c r="S180" i="127"/>
  <c r="S179" i="127"/>
  <c r="S181" i="127"/>
  <c r="S178" i="127"/>
  <c r="S184" i="127"/>
  <c r="W130" i="127"/>
  <c r="G194" i="127"/>
  <c r="G192" i="127"/>
  <c r="G191" i="127"/>
  <c r="G190" i="127"/>
  <c r="C142" i="127"/>
  <c r="C146" i="127"/>
  <c r="R153" i="127"/>
  <c r="AF156" i="127"/>
  <c r="AI156" i="127"/>
  <c r="AH156" i="127"/>
  <c r="AG156" i="127"/>
  <c r="AD156" i="127"/>
  <c r="AC156" i="127"/>
  <c r="M160" i="127"/>
  <c r="E160" i="127"/>
  <c r="L160" i="127"/>
  <c r="C160" i="127"/>
  <c r="K160" i="127"/>
  <c r="J160" i="127"/>
  <c r="I160" i="127"/>
  <c r="H160" i="127"/>
  <c r="G160" i="127"/>
  <c r="G128" i="127"/>
  <c r="C130" i="127"/>
  <c r="R134" i="127"/>
  <c r="R181" i="127" s="1"/>
  <c r="AD136" i="127"/>
  <c r="AC136" i="127"/>
  <c r="AJ136" i="127"/>
  <c r="AB136" i="127"/>
  <c r="AF136" i="127"/>
  <c r="AE136" i="127"/>
  <c r="X156" i="127"/>
  <c r="Z156" i="127"/>
  <c r="Y156" i="127"/>
  <c r="W156" i="127"/>
  <c r="R156" i="127"/>
  <c r="C49" i="127"/>
  <c r="D115" i="127"/>
  <c r="H128" i="127"/>
  <c r="I130" i="127"/>
  <c r="C134" i="127"/>
  <c r="AG136" i="127"/>
  <c r="AG185" i="127" s="1"/>
  <c r="C116" i="127"/>
  <c r="K116" i="127"/>
  <c r="P128" i="127"/>
  <c r="AF185" i="127"/>
  <c r="AF181" i="127"/>
  <c r="AF184" i="127"/>
  <c r="AF180" i="127"/>
  <c r="AI129" i="127"/>
  <c r="AC133" i="127"/>
  <c r="AD134" i="127"/>
  <c r="AC134" i="127"/>
  <c r="AJ134" i="127"/>
  <c r="AB134" i="127"/>
  <c r="AI134" i="127"/>
  <c r="AH134" i="127"/>
  <c r="W136" i="127"/>
  <c r="O194" i="127"/>
  <c r="O197" i="127"/>
  <c r="O191" i="127"/>
  <c r="O192" i="127"/>
  <c r="AJ141" i="127"/>
  <c r="P142" i="127"/>
  <c r="AC143" i="127"/>
  <c r="Z145" i="127"/>
  <c r="AE145" i="127"/>
  <c r="P146" i="127"/>
  <c r="AB147" i="127"/>
  <c r="J148" i="127"/>
  <c r="AJ148" i="127"/>
  <c r="AB148" i="127"/>
  <c r="AF148" i="127"/>
  <c r="AE148" i="127"/>
  <c r="AD148" i="127"/>
  <c r="AI148" i="127"/>
  <c r="AH148" i="127"/>
  <c r="AC149" i="127"/>
  <c r="R154" i="127"/>
  <c r="AJ154" i="127"/>
  <c r="R155" i="127"/>
  <c r="T156" i="127"/>
  <c r="L157" i="127"/>
  <c r="D157" i="127"/>
  <c r="H157" i="127"/>
  <c r="P157" i="127"/>
  <c r="G157" i="127"/>
  <c r="O157" i="127"/>
  <c r="F157" i="127"/>
  <c r="J157" i="127"/>
  <c r="I157" i="127"/>
  <c r="L158" i="127"/>
  <c r="AC160" i="127"/>
  <c r="AE160" i="127"/>
  <c r="AD160" i="127"/>
  <c r="AB160" i="127"/>
  <c r="AJ160" i="127"/>
  <c r="AI160" i="127"/>
  <c r="O190" i="127"/>
  <c r="W192" i="127"/>
  <c r="AA193" i="127"/>
  <c r="V194" i="127"/>
  <c r="V130" i="127"/>
  <c r="U130" i="127"/>
  <c r="T130" i="127"/>
  <c r="S130" i="127"/>
  <c r="R130" i="127"/>
  <c r="R178" i="127" s="1"/>
  <c r="P154" i="127"/>
  <c r="H154" i="127"/>
  <c r="O154" i="127"/>
  <c r="F154" i="127"/>
  <c r="N154" i="127"/>
  <c r="E154" i="127"/>
  <c r="M154" i="127"/>
  <c r="D154" i="127"/>
  <c r="L154" i="127"/>
  <c r="L155" i="127"/>
  <c r="D155" i="127"/>
  <c r="P155" i="127"/>
  <c r="G155" i="127"/>
  <c r="O155" i="127"/>
  <c r="F155" i="127"/>
  <c r="N155" i="127"/>
  <c r="E155" i="127"/>
  <c r="I155" i="127"/>
  <c r="H155" i="127"/>
  <c r="J114" i="127"/>
  <c r="C128" i="127"/>
  <c r="N130" i="127"/>
  <c r="F130" i="127"/>
  <c r="M130" i="127"/>
  <c r="E130" i="127"/>
  <c r="L130" i="127"/>
  <c r="D130" i="127"/>
  <c r="H130" i="127"/>
  <c r="G130" i="127"/>
  <c r="C155" i="127"/>
  <c r="P156" i="127"/>
  <c r="H156" i="127"/>
  <c r="G156" i="127"/>
  <c r="O156" i="127"/>
  <c r="F156" i="127"/>
  <c r="N156" i="127"/>
  <c r="E156" i="127"/>
  <c r="M156" i="127"/>
  <c r="Y185" i="127"/>
  <c r="Y180" i="127"/>
  <c r="Y178" i="127"/>
  <c r="X130" i="127"/>
  <c r="N134" i="127"/>
  <c r="F134" i="127"/>
  <c r="M134" i="127"/>
  <c r="E134" i="127"/>
  <c r="L134" i="127"/>
  <c r="D134" i="127"/>
  <c r="J134" i="127"/>
  <c r="I134" i="127"/>
  <c r="K198" i="127"/>
  <c r="K190" i="127"/>
  <c r="K192" i="127"/>
  <c r="K193" i="127"/>
  <c r="K197" i="127"/>
  <c r="G142" i="127"/>
  <c r="P149" i="127"/>
  <c r="H149" i="127"/>
  <c r="N149" i="127"/>
  <c r="N198" i="127" s="1"/>
  <c r="E149" i="127"/>
  <c r="M149" i="127"/>
  <c r="D149" i="127"/>
  <c r="D198" i="127" s="1"/>
  <c r="L149" i="127"/>
  <c r="L198" i="127" s="1"/>
  <c r="C149" i="127"/>
  <c r="C198" i="127" s="1"/>
  <c r="O149" i="127"/>
  <c r="O198" i="127" s="1"/>
  <c r="K149" i="127"/>
  <c r="Y153" i="127"/>
  <c r="G154" i="127"/>
  <c r="AC155" i="127"/>
  <c r="N160" i="127"/>
  <c r="B181" i="127"/>
  <c r="G198" i="127"/>
  <c r="Z158" i="127"/>
  <c r="R158" i="127"/>
  <c r="Y158" i="127"/>
  <c r="X158" i="127"/>
  <c r="W158" i="127"/>
  <c r="S134" i="127"/>
  <c r="T157" i="127"/>
  <c r="Z157" i="127"/>
  <c r="Y157" i="127"/>
  <c r="U159" i="127"/>
  <c r="T159" i="127"/>
  <c r="R159" i="127"/>
  <c r="J159" i="127"/>
  <c r="D116" i="127"/>
  <c r="Q185" i="127"/>
  <c r="Q180" i="127"/>
  <c r="V128" i="127"/>
  <c r="Q179" i="127"/>
  <c r="U128" i="127"/>
  <c r="Q184" i="127"/>
  <c r="T128" i="127"/>
  <c r="X128" i="127"/>
  <c r="W128" i="127"/>
  <c r="AG181" i="127"/>
  <c r="T129" i="127"/>
  <c r="AJ129" i="127"/>
  <c r="P130" i="127"/>
  <c r="O134" i="127"/>
  <c r="AH135" i="127"/>
  <c r="AG135" i="127"/>
  <c r="AG184" i="127" s="1"/>
  <c r="AF135" i="127"/>
  <c r="X135" i="127"/>
  <c r="AC135" i="127"/>
  <c r="AB135" i="127"/>
  <c r="X136" i="127"/>
  <c r="C190" i="127"/>
  <c r="C191" i="127"/>
  <c r="C194" i="127"/>
  <c r="C193" i="127"/>
  <c r="U141" i="127"/>
  <c r="V142" i="127"/>
  <c r="V190" i="127" s="1"/>
  <c r="U142" i="127"/>
  <c r="T142" i="127"/>
  <c r="W142" i="127"/>
  <c r="S142" i="127"/>
  <c r="S145" i="127"/>
  <c r="V146" i="127"/>
  <c r="V193" i="127" s="1"/>
  <c r="U146" i="127"/>
  <c r="T146" i="127"/>
  <c r="Y146" i="127"/>
  <c r="X146" i="127"/>
  <c r="K148" i="127"/>
  <c r="AC148" i="127"/>
  <c r="X149" i="127"/>
  <c r="W149" i="127"/>
  <c r="W198" i="127" s="1"/>
  <c r="V149" i="127"/>
  <c r="V198" i="127" s="1"/>
  <c r="U149" i="127"/>
  <c r="S154" i="127"/>
  <c r="S155" i="127"/>
  <c r="C156" i="127"/>
  <c r="U156" i="127"/>
  <c r="C157" i="127"/>
  <c r="S158" i="127"/>
  <c r="H159" i="127"/>
  <c r="AF160" i="127"/>
  <c r="Q181" i="127"/>
  <c r="AA194" i="127"/>
  <c r="B198" i="127"/>
  <c r="B192" i="127"/>
  <c r="B193" i="127"/>
  <c r="B191" i="127"/>
  <c r="J141" i="127"/>
  <c r="B194" i="127"/>
  <c r="I141" i="127"/>
  <c r="B190" i="127"/>
  <c r="P141" i="127"/>
  <c r="H141" i="127"/>
  <c r="E115" i="127"/>
  <c r="Z129" i="127"/>
  <c r="Z177" i="127" s="1"/>
  <c r="V136" i="127"/>
  <c r="U136" i="127"/>
  <c r="T136" i="127"/>
  <c r="E141" i="127"/>
  <c r="AH143" i="127"/>
  <c r="AG143" i="127"/>
  <c r="AF143" i="127"/>
  <c r="X143" i="127"/>
  <c r="N144" i="127"/>
  <c r="F144" i="127"/>
  <c r="M144" i="127"/>
  <c r="M192" i="127" s="1"/>
  <c r="E144" i="127"/>
  <c r="L144" i="127"/>
  <c r="L192" i="127" s="1"/>
  <c r="D144" i="127"/>
  <c r="D192" i="127" s="1"/>
  <c r="P144" i="127"/>
  <c r="AD144" i="127"/>
  <c r="AC144" i="127"/>
  <c r="AJ144" i="127"/>
  <c r="AB144" i="127"/>
  <c r="Z147" i="127"/>
  <c r="AF149" i="127"/>
  <c r="AG149" i="127"/>
  <c r="AE149" i="127"/>
  <c r="AD149" i="127"/>
  <c r="AG161" i="127"/>
  <c r="AE161" i="127"/>
  <c r="AD161" i="127"/>
  <c r="AC161" i="127"/>
  <c r="AH161" i="127"/>
  <c r="AF161" i="127"/>
  <c r="AB161" i="127"/>
  <c r="Q192" i="127"/>
  <c r="Q198" i="127"/>
  <c r="Q197" i="127"/>
  <c r="Z141" i="127"/>
  <c r="R141" i="127"/>
  <c r="Q194" i="127"/>
  <c r="Y141" i="127"/>
  <c r="Q191" i="127"/>
  <c r="Q190" i="127"/>
  <c r="X141" i="127"/>
  <c r="N159" i="127"/>
  <c r="F159" i="127"/>
  <c r="M159" i="127"/>
  <c r="E159" i="127"/>
  <c r="L159" i="127"/>
  <c r="D159" i="127"/>
  <c r="G159" i="127"/>
  <c r="C159" i="127"/>
  <c r="P159" i="127"/>
  <c r="I161" i="127"/>
  <c r="M161" i="127"/>
  <c r="D161" i="127"/>
  <c r="L161" i="127"/>
  <c r="C161" i="127"/>
  <c r="K161" i="127"/>
  <c r="E161" i="127"/>
  <c r="P161" i="127"/>
  <c r="O161" i="127"/>
  <c r="F115" i="127"/>
  <c r="AH131" i="127"/>
  <c r="AG131" i="127"/>
  <c r="AG179" i="127" s="1"/>
  <c r="AF131" i="127"/>
  <c r="AF179" i="127" s="1"/>
  <c r="X131" i="127"/>
  <c r="N132" i="127"/>
  <c r="F132" i="127"/>
  <c r="M132" i="127"/>
  <c r="E132" i="127"/>
  <c r="L132" i="127"/>
  <c r="D132" i="127"/>
  <c r="P132" i="127"/>
  <c r="AD132" i="127"/>
  <c r="AC132" i="127"/>
  <c r="AJ132" i="127"/>
  <c r="AB132" i="127"/>
  <c r="Z135" i="127"/>
  <c r="Z184" i="127" s="1"/>
  <c r="R136" i="127"/>
  <c r="R185" i="127" s="1"/>
  <c r="F141" i="127"/>
  <c r="T141" i="127"/>
  <c r="AB143" i="127"/>
  <c r="C144" i="127"/>
  <c r="C192" i="127" s="1"/>
  <c r="V144" i="127"/>
  <c r="U144" i="127"/>
  <c r="T144" i="127"/>
  <c r="AE144" i="127"/>
  <c r="AB149" i="127"/>
  <c r="K159" i="127"/>
  <c r="H161" i="127"/>
  <c r="AI161" i="127"/>
  <c r="AA159" i="127"/>
  <c r="Y159" i="127" s="1"/>
  <c r="Y161" i="127"/>
  <c r="V161" i="127"/>
  <c r="U161" i="127"/>
  <c r="T161" i="127"/>
  <c r="Y129" i="127"/>
  <c r="Y177" i="127" s="1"/>
  <c r="Y131" i="127"/>
  <c r="Y179" i="127" s="1"/>
  <c r="Y133" i="127"/>
  <c r="Y135" i="127"/>
  <c r="Y184" i="127" s="1"/>
  <c r="Y143" i="127"/>
  <c r="Y145" i="127"/>
  <c r="Y147" i="127"/>
  <c r="R129" i="127"/>
  <c r="R177" i="127" s="1"/>
  <c r="R131" i="127"/>
  <c r="R179" i="127" s="1"/>
  <c r="R133" i="127"/>
  <c r="R180" i="127" s="1"/>
  <c r="R135" i="127"/>
  <c r="R143" i="127"/>
  <c r="R145" i="127"/>
  <c r="R147" i="127"/>
  <c r="AA157" i="127"/>
  <c r="R161" i="127"/>
  <c r="B22" i="126"/>
  <c r="B34" i="126" s="1"/>
  <c r="B25" i="126"/>
  <c r="B27" i="126"/>
  <c r="C20" i="126"/>
  <c r="C32" i="126" s="1"/>
  <c r="C23" i="126"/>
  <c r="C39" i="126" s="1"/>
  <c r="C26" i="126"/>
  <c r="D22" i="126"/>
  <c r="D34" i="126" s="1"/>
  <c r="D25" i="126"/>
  <c r="E27" i="126"/>
  <c r="B20" i="126"/>
  <c r="B32" i="126" s="1"/>
  <c r="B24" i="126"/>
  <c r="B35" i="126" s="1"/>
  <c r="C21" i="126"/>
  <c r="C33" i="126" s="1"/>
  <c r="C24" i="126"/>
  <c r="C28" i="126"/>
  <c r="D20" i="126"/>
  <c r="D32" i="126" s="1"/>
  <c r="D23" i="126"/>
  <c r="D39" i="126" s="1"/>
  <c r="D26" i="126"/>
  <c r="D28" i="126"/>
  <c r="E21" i="126"/>
  <c r="E33" i="126" s="1"/>
  <c r="E23" i="126"/>
  <c r="E39" i="126" s="1"/>
  <c r="E25" i="126"/>
  <c r="E28" i="126"/>
  <c r="F21" i="126"/>
  <c r="F33" i="126" s="1"/>
  <c r="F23" i="126"/>
  <c r="F39" i="126" s="1"/>
  <c r="F25" i="126"/>
  <c r="F27" i="126"/>
  <c r="G20" i="126"/>
  <c r="G32" i="126" s="1"/>
  <c r="G23" i="126"/>
  <c r="G39" i="126" s="1"/>
  <c r="G25" i="126"/>
  <c r="G28" i="126"/>
  <c r="H20" i="126"/>
  <c r="H32" i="126" s="1"/>
  <c r="H21" i="126"/>
  <c r="H33" i="126" s="1"/>
  <c r="H22" i="126"/>
  <c r="H34" i="126" s="1"/>
  <c r="H23" i="126"/>
  <c r="H39" i="126" s="1"/>
  <c r="H24" i="126"/>
  <c r="H25" i="126"/>
  <c r="H26" i="126"/>
  <c r="H27" i="126"/>
  <c r="B21" i="126"/>
  <c r="B33" i="126" s="1"/>
  <c r="B23" i="126"/>
  <c r="B39" i="126" s="1"/>
  <c r="B26" i="126"/>
  <c r="C22" i="126"/>
  <c r="C34" i="126" s="1"/>
  <c r="C25" i="126"/>
  <c r="D21" i="126"/>
  <c r="D33" i="126" s="1"/>
  <c r="D24" i="126"/>
  <c r="E20" i="126"/>
  <c r="E32" i="126" s="1"/>
  <c r="E22" i="126"/>
  <c r="E34" i="126" s="1"/>
  <c r="E24" i="126"/>
  <c r="E35" i="126" s="1"/>
  <c r="F20" i="126"/>
  <c r="F32" i="126" s="1"/>
  <c r="F22" i="126"/>
  <c r="F34" i="126" s="1"/>
  <c r="F24" i="126"/>
  <c r="F26" i="126"/>
  <c r="G21" i="126"/>
  <c r="G33" i="126" s="1"/>
  <c r="G22" i="126"/>
  <c r="G34" i="126" s="1"/>
  <c r="G24" i="126"/>
  <c r="G26" i="126"/>
  <c r="I20" i="126"/>
  <c r="I32" i="126" s="1"/>
  <c r="I21" i="126"/>
  <c r="I33" i="126" s="1"/>
  <c r="I22" i="126"/>
  <c r="I34" i="126" s="1"/>
  <c r="I23" i="126"/>
  <c r="I39" i="126" s="1"/>
  <c r="I24" i="126"/>
  <c r="I25" i="126"/>
  <c r="I26" i="126"/>
  <c r="I27" i="126"/>
  <c r="AF205" i="127" l="1"/>
  <c r="AF211" i="127"/>
  <c r="AF207" i="127"/>
  <c r="AF212" i="127"/>
  <c r="AF204" i="127"/>
  <c r="AF206" i="127"/>
  <c r="X184" i="127"/>
  <c r="X180" i="127"/>
  <c r="X177" i="127"/>
  <c r="X185" i="127"/>
  <c r="X181" i="127"/>
  <c r="X178" i="127"/>
  <c r="X179" i="127"/>
  <c r="Y208" i="127"/>
  <c r="Y211" i="127"/>
  <c r="Y206" i="127"/>
  <c r="Y204" i="127"/>
  <c r="Y212" i="127"/>
  <c r="Y207" i="127"/>
  <c r="Y205" i="127"/>
  <c r="C184" i="127"/>
  <c r="C179" i="127"/>
  <c r="C178" i="127"/>
  <c r="C177" i="127"/>
  <c r="C185" i="127"/>
  <c r="C180" i="127"/>
  <c r="C181" i="127"/>
  <c r="AE179" i="127"/>
  <c r="AE178" i="127"/>
  <c r="AE177" i="127"/>
  <c r="AE181" i="127"/>
  <c r="AE185" i="127"/>
  <c r="AE180" i="127"/>
  <c r="AE184" i="127"/>
  <c r="AJ181" i="127"/>
  <c r="AJ177" i="127"/>
  <c r="AJ180" i="127"/>
  <c r="AJ185" i="127"/>
  <c r="AJ179" i="127"/>
  <c r="AJ184" i="127"/>
  <c r="AJ178" i="127"/>
  <c r="X205" i="127"/>
  <c r="X211" i="127"/>
  <c r="X206" i="127"/>
  <c r="X204" i="127"/>
  <c r="X212" i="127"/>
  <c r="T193" i="127"/>
  <c r="T192" i="127"/>
  <c r="T197" i="127"/>
  <c r="T198" i="127"/>
  <c r="T190" i="127"/>
  <c r="T191" i="127"/>
  <c r="T194" i="127"/>
  <c r="O179" i="127"/>
  <c r="O178" i="127"/>
  <c r="O180" i="127"/>
  <c r="O185" i="127"/>
  <c r="O184" i="127"/>
  <c r="O177" i="127"/>
  <c r="O181" i="127"/>
  <c r="AC212" i="127"/>
  <c r="AC204" i="127"/>
  <c r="AC211" i="127"/>
  <c r="AC205" i="127"/>
  <c r="AC206" i="127"/>
  <c r="Y192" i="127"/>
  <c r="Y198" i="127"/>
  <c r="Y194" i="127"/>
  <c r="Y191" i="127"/>
  <c r="Y190" i="127"/>
  <c r="Y193" i="127"/>
  <c r="Y197" i="127"/>
  <c r="H197" i="127"/>
  <c r="H192" i="127"/>
  <c r="H190" i="127"/>
  <c r="H193" i="127"/>
  <c r="H194" i="127"/>
  <c r="H198" i="127"/>
  <c r="H191" i="127"/>
  <c r="E181" i="127"/>
  <c r="E185" i="127"/>
  <c r="E180" i="127"/>
  <c r="E179" i="127"/>
  <c r="E177" i="127"/>
  <c r="E184" i="127"/>
  <c r="E178" i="127"/>
  <c r="P205" i="127"/>
  <c r="P208" i="127"/>
  <c r="P211" i="127"/>
  <c r="P206" i="127"/>
  <c r="P207" i="127"/>
  <c r="P212" i="127"/>
  <c r="P204" i="127"/>
  <c r="AD157" i="127"/>
  <c r="AJ157" i="127"/>
  <c r="AB157" i="127"/>
  <c r="AB207" i="127" s="1"/>
  <c r="AI157" i="127"/>
  <c r="AC157" i="127"/>
  <c r="AC207" i="127" s="1"/>
  <c r="AG157" i="127"/>
  <c r="AG207" i="127" s="1"/>
  <c r="AE157" i="127"/>
  <c r="AH157" i="127"/>
  <c r="AF157" i="127"/>
  <c r="U181" i="127"/>
  <c r="U178" i="127"/>
  <c r="U179" i="127"/>
  <c r="U177" i="127"/>
  <c r="U184" i="127"/>
  <c r="U185" i="127"/>
  <c r="U180" i="127"/>
  <c r="V157" i="127"/>
  <c r="M181" i="127"/>
  <c r="M184" i="127"/>
  <c r="M177" i="127"/>
  <c r="M185" i="127"/>
  <c r="M180" i="127"/>
  <c r="M178" i="127"/>
  <c r="M179" i="127"/>
  <c r="AH153" i="127"/>
  <c r="E194" i="127"/>
  <c r="E191" i="127"/>
  <c r="E198" i="127"/>
  <c r="E197" i="127"/>
  <c r="E193" i="127"/>
  <c r="E190" i="127"/>
  <c r="E192" i="127"/>
  <c r="R211" i="127"/>
  <c r="R206" i="127"/>
  <c r="R207" i="127"/>
  <c r="R212" i="127"/>
  <c r="R205" i="127"/>
  <c r="R208" i="127"/>
  <c r="R204" i="127"/>
  <c r="AE194" i="127"/>
  <c r="AE197" i="127"/>
  <c r="AE191" i="127"/>
  <c r="AE190" i="127"/>
  <c r="AE198" i="127"/>
  <c r="AE193" i="127"/>
  <c r="AE192" i="127"/>
  <c r="O205" i="127"/>
  <c r="O208" i="127"/>
  <c r="O204" i="127"/>
  <c r="O207" i="127"/>
  <c r="O211" i="127"/>
  <c r="O206" i="127"/>
  <c r="O212" i="127"/>
  <c r="AI153" i="127"/>
  <c r="I192" i="127"/>
  <c r="I198" i="127"/>
  <c r="I197" i="127"/>
  <c r="I190" i="127"/>
  <c r="I193" i="127"/>
  <c r="I191" i="127"/>
  <c r="I194" i="127"/>
  <c r="V184" i="127"/>
  <c r="V181" i="127"/>
  <c r="V179" i="127"/>
  <c r="V177" i="127"/>
  <c r="V178" i="127"/>
  <c r="V180" i="127"/>
  <c r="V185" i="127"/>
  <c r="V159" i="127"/>
  <c r="AH180" i="127"/>
  <c r="AH184" i="127"/>
  <c r="AH179" i="127"/>
  <c r="AH177" i="127"/>
  <c r="AH181" i="127"/>
  <c r="AH178" i="127"/>
  <c r="AH185" i="127"/>
  <c r="Z211" i="127"/>
  <c r="Z206" i="127"/>
  <c r="Z204" i="127"/>
  <c r="Z208" i="127"/>
  <c r="Z207" i="127"/>
  <c r="Z212" i="127"/>
  <c r="Z205" i="127"/>
  <c r="U212" i="127"/>
  <c r="U204" i="127"/>
  <c r="U207" i="127"/>
  <c r="U208" i="127"/>
  <c r="U211" i="127"/>
  <c r="U206" i="127"/>
  <c r="U205" i="127"/>
  <c r="I185" i="127"/>
  <c r="I181" i="127"/>
  <c r="I180" i="127"/>
  <c r="I179" i="127"/>
  <c r="I178" i="127"/>
  <c r="I184" i="127"/>
  <c r="I177" i="127"/>
  <c r="N184" i="127"/>
  <c r="N185" i="127"/>
  <c r="N180" i="127"/>
  <c r="N178" i="127"/>
  <c r="N179" i="127"/>
  <c r="N177" i="127"/>
  <c r="N181" i="127"/>
  <c r="H205" i="127"/>
  <c r="H208" i="127"/>
  <c r="H211" i="127"/>
  <c r="H212" i="127"/>
  <c r="H206" i="127"/>
  <c r="H204" i="127"/>
  <c r="H207" i="127"/>
  <c r="D212" i="127"/>
  <c r="D204" i="127"/>
  <c r="D207" i="127"/>
  <c r="D205" i="127"/>
  <c r="D208" i="127"/>
  <c r="D206" i="127"/>
  <c r="D211" i="127"/>
  <c r="U157" i="127"/>
  <c r="AE153" i="127"/>
  <c r="AG192" i="127"/>
  <c r="AG198" i="127"/>
  <c r="AG197" i="127"/>
  <c r="AG193" i="127"/>
  <c r="AG194" i="127"/>
  <c r="AG191" i="127"/>
  <c r="AG190" i="127"/>
  <c r="D177" i="127"/>
  <c r="D185" i="127"/>
  <c r="D180" i="127"/>
  <c r="D184" i="127"/>
  <c r="D179" i="127"/>
  <c r="D181" i="127"/>
  <c r="D178" i="127"/>
  <c r="J211" i="127"/>
  <c r="J206" i="127"/>
  <c r="J204" i="127"/>
  <c r="J208" i="127"/>
  <c r="J212" i="127"/>
  <c r="J205" i="127"/>
  <c r="J207" i="127"/>
  <c r="E212" i="127"/>
  <c r="E204" i="127"/>
  <c r="E207" i="127"/>
  <c r="E206" i="127"/>
  <c r="E208" i="127"/>
  <c r="E211" i="127"/>
  <c r="E205" i="127"/>
  <c r="U191" i="127"/>
  <c r="U198" i="127"/>
  <c r="U190" i="127"/>
  <c r="U193" i="127"/>
  <c r="U194" i="127"/>
  <c r="U192" i="127"/>
  <c r="U197" i="127"/>
  <c r="T177" i="127"/>
  <c r="T181" i="127"/>
  <c r="T178" i="127"/>
  <c r="T179" i="127"/>
  <c r="T184" i="127"/>
  <c r="T185" i="127"/>
  <c r="T180" i="127"/>
  <c r="AC181" i="127"/>
  <c r="AC178" i="127"/>
  <c r="AC177" i="127"/>
  <c r="AC184" i="127"/>
  <c r="AC180" i="127"/>
  <c r="AC179" i="127"/>
  <c r="AC185" i="127"/>
  <c r="AH198" i="127"/>
  <c r="AH194" i="127"/>
  <c r="AH191" i="127"/>
  <c r="AH192" i="127"/>
  <c r="AH197" i="127"/>
  <c r="AH190" i="127"/>
  <c r="AH193" i="127"/>
  <c r="T212" i="127"/>
  <c r="T204" i="127"/>
  <c r="T207" i="127"/>
  <c r="T211" i="127"/>
  <c r="T208" i="127"/>
  <c r="T206" i="127"/>
  <c r="T205" i="127"/>
  <c r="L177" i="127"/>
  <c r="L179" i="127"/>
  <c r="L178" i="127"/>
  <c r="L184" i="127"/>
  <c r="L181" i="127"/>
  <c r="L185" i="127"/>
  <c r="L180" i="127"/>
  <c r="K206" i="127"/>
  <c r="K212" i="127"/>
  <c r="K204" i="127"/>
  <c r="K208" i="127"/>
  <c r="K205" i="127"/>
  <c r="K207" i="127"/>
  <c r="K211" i="127"/>
  <c r="N207" i="127"/>
  <c r="N205" i="127"/>
  <c r="N211" i="127"/>
  <c r="N208" i="127"/>
  <c r="N212" i="127"/>
  <c r="N206" i="127"/>
  <c r="N204" i="127"/>
  <c r="AD184" i="127"/>
  <c r="AD178" i="127"/>
  <c r="AD177" i="127"/>
  <c r="AD181" i="127"/>
  <c r="AD179" i="127"/>
  <c r="AD185" i="127"/>
  <c r="AD180" i="127"/>
  <c r="AJ212" i="127"/>
  <c r="AJ204" i="127"/>
  <c r="AJ207" i="127"/>
  <c r="AJ205" i="127"/>
  <c r="AJ206" i="127"/>
  <c r="AJ211" i="127"/>
  <c r="P197" i="127"/>
  <c r="P194" i="127"/>
  <c r="P191" i="127"/>
  <c r="P198" i="127"/>
  <c r="P192" i="127"/>
  <c r="P190" i="127"/>
  <c r="P193" i="127"/>
  <c r="AB193" i="127"/>
  <c r="AB198" i="127"/>
  <c r="AB197" i="127"/>
  <c r="AB194" i="127"/>
  <c r="AB192" i="127"/>
  <c r="AB190" i="127"/>
  <c r="AB191" i="127"/>
  <c r="AD191" i="127"/>
  <c r="AD192" i="127"/>
  <c r="AD197" i="127"/>
  <c r="AD190" i="127"/>
  <c r="AD194" i="127"/>
  <c r="AD193" i="127"/>
  <c r="AD198" i="127"/>
  <c r="R198" i="127"/>
  <c r="R197" i="127"/>
  <c r="R192" i="127"/>
  <c r="R190" i="127"/>
  <c r="R193" i="127"/>
  <c r="R194" i="127"/>
  <c r="R191" i="127"/>
  <c r="H181" i="127"/>
  <c r="H177" i="127"/>
  <c r="H184" i="127"/>
  <c r="H178" i="127"/>
  <c r="H185" i="127"/>
  <c r="H180" i="127"/>
  <c r="H179" i="127"/>
  <c r="G184" i="127"/>
  <c r="G178" i="127"/>
  <c r="G185" i="127"/>
  <c r="G181" i="127"/>
  <c r="G177" i="127"/>
  <c r="G179" i="127"/>
  <c r="G180" i="127"/>
  <c r="F184" i="127"/>
  <c r="F180" i="127"/>
  <c r="F185" i="127"/>
  <c r="F181" i="127"/>
  <c r="F177" i="127"/>
  <c r="F179" i="127"/>
  <c r="F178" i="127"/>
  <c r="Z198" i="127"/>
  <c r="Z194" i="127"/>
  <c r="Z191" i="127"/>
  <c r="Z193" i="127"/>
  <c r="Z192" i="127"/>
  <c r="Z197" i="127"/>
  <c r="Z190" i="127"/>
  <c r="AG159" i="127"/>
  <c r="AG208" i="127" s="1"/>
  <c r="AD159" i="127"/>
  <c r="AC159" i="127"/>
  <c r="AC208" i="127" s="1"/>
  <c r="AB159" i="127"/>
  <c r="AB208" i="127" s="1"/>
  <c r="AF159" i="127"/>
  <c r="AF208" i="127" s="1"/>
  <c r="AE159" i="127"/>
  <c r="AI159" i="127"/>
  <c r="AH159" i="127"/>
  <c r="AJ159" i="127"/>
  <c r="AJ208" i="127" s="1"/>
  <c r="S159" i="127"/>
  <c r="S208" i="127" s="1"/>
  <c r="W157" i="127"/>
  <c r="W207" i="127" s="1"/>
  <c r="P184" i="127"/>
  <c r="P180" i="127"/>
  <c r="P185" i="127"/>
  <c r="P179" i="127"/>
  <c r="P177" i="127"/>
  <c r="P181" i="127"/>
  <c r="P178" i="127"/>
  <c r="X159" i="127"/>
  <c r="X208" i="127" s="1"/>
  <c r="AC193" i="127"/>
  <c r="AC192" i="127"/>
  <c r="AC197" i="127"/>
  <c r="AC190" i="127"/>
  <c r="AC194" i="127"/>
  <c r="AC198" i="127"/>
  <c r="AC191" i="127"/>
  <c r="AI184" i="127"/>
  <c r="AI180" i="127"/>
  <c r="AI179" i="127"/>
  <c r="AI177" i="127"/>
  <c r="AI185" i="127"/>
  <c r="AI181" i="127"/>
  <c r="AI178" i="127"/>
  <c r="AF197" i="127"/>
  <c r="AF190" i="127"/>
  <c r="AF198" i="127"/>
  <c r="AF193" i="127"/>
  <c r="AF191" i="127"/>
  <c r="AF192" i="127"/>
  <c r="AF194" i="127"/>
  <c r="V207" i="127"/>
  <c r="V205" i="127"/>
  <c r="V212" i="127"/>
  <c r="V208" i="127"/>
  <c r="V206" i="127"/>
  <c r="V211" i="127"/>
  <c r="V204" i="127"/>
  <c r="C206" i="127"/>
  <c r="C212" i="127"/>
  <c r="C204" i="127"/>
  <c r="C205" i="127"/>
  <c r="C211" i="127"/>
  <c r="C207" i="127"/>
  <c r="C208" i="127"/>
  <c r="L212" i="127"/>
  <c r="L204" i="127"/>
  <c r="L207" i="127"/>
  <c r="L206" i="127"/>
  <c r="L211" i="127"/>
  <c r="L205" i="127"/>
  <c r="L208" i="127"/>
  <c r="AG211" i="127"/>
  <c r="AG206" i="127"/>
  <c r="AG212" i="127"/>
  <c r="AG205" i="127"/>
  <c r="AG204" i="127"/>
  <c r="AB212" i="127"/>
  <c r="AB204" i="127"/>
  <c r="AB205" i="127"/>
  <c r="AB211" i="127"/>
  <c r="AB206" i="127"/>
  <c r="F191" i="127"/>
  <c r="F197" i="127"/>
  <c r="F198" i="127"/>
  <c r="F192" i="127"/>
  <c r="F194" i="127"/>
  <c r="F190" i="127"/>
  <c r="F193" i="127"/>
  <c r="AJ193" i="127"/>
  <c r="AJ198" i="127"/>
  <c r="AJ194" i="127"/>
  <c r="AJ191" i="127"/>
  <c r="AJ197" i="127"/>
  <c r="AJ190" i="127"/>
  <c r="AJ192" i="127"/>
  <c r="S198" i="127"/>
  <c r="S190" i="127"/>
  <c r="S194" i="127"/>
  <c r="S193" i="127"/>
  <c r="S192" i="127"/>
  <c r="S197" i="127"/>
  <c r="S191" i="127"/>
  <c r="AK212" i="127"/>
  <c r="AK204" i="127"/>
  <c r="AK207" i="127"/>
  <c r="AK208" i="127"/>
  <c r="AK206" i="127"/>
  <c r="AK205" i="127"/>
  <c r="AK211" i="127"/>
  <c r="AD153" i="127"/>
  <c r="S206" i="127"/>
  <c r="S212" i="127"/>
  <c r="S204" i="127"/>
  <c r="S205" i="127"/>
  <c r="S211" i="127"/>
  <c r="S207" i="127"/>
  <c r="F207" i="127"/>
  <c r="F205" i="127"/>
  <c r="F211" i="127"/>
  <c r="F208" i="127"/>
  <c r="F212" i="127"/>
  <c r="F204" i="127"/>
  <c r="F206" i="127"/>
  <c r="AA207" i="127"/>
  <c r="G205" i="127"/>
  <c r="G208" i="127"/>
  <c r="G207" i="127"/>
  <c r="G212" i="127"/>
  <c r="G206" i="127"/>
  <c r="G211" i="127"/>
  <c r="G204" i="127"/>
  <c r="X197" i="127"/>
  <c r="X194" i="127"/>
  <c r="X191" i="127"/>
  <c r="X190" i="127"/>
  <c r="X193" i="127"/>
  <c r="X198" i="127"/>
  <c r="X192" i="127"/>
  <c r="J198" i="127"/>
  <c r="J194" i="127"/>
  <c r="J193" i="127"/>
  <c r="J190" i="127"/>
  <c r="J192" i="127"/>
  <c r="J197" i="127"/>
  <c r="J191" i="127"/>
  <c r="W179" i="127"/>
  <c r="W185" i="127"/>
  <c r="W178" i="127"/>
  <c r="W184" i="127"/>
  <c r="W177" i="127"/>
  <c r="W181" i="127"/>
  <c r="W180" i="127"/>
  <c r="X157" i="127"/>
  <c r="X207" i="127" s="1"/>
  <c r="AI198" i="127"/>
  <c r="AI190" i="127"/>
  <c r="AI194" i="127"/>
  <c r="AI191" i="127"/>
  <c r="AI197" i="127"/>
  <c r="AI193" i="127"/>
  <c r="AI192" i="127"/>
  <c r="AB180" i="127"/>
  <c r="AB179" i="127"/>
  <c r="AB177" i="127"/>
  <c r="AB185" i="127"/>
  <c r="AB178" i="127"/>
  <c r="AB181" i="127"/>
  <c r="AB184" i="127"/>
  <c r="K181" i="127"/>
  <c r="K179" i="127"/>
  <c r="K178" i="127"/>
  <c r="K177" i="127"/>
  <c r="K184" i="127"/>
  <c r="K180" i="127"/>
  <c r="K185" i="127"/>
  <c r="W205" i="127"/>
  <c r="W208" i="127"/>
  <c r="W212" i="127"/>
  <c r="W206" i="127"/>
  <c r="W204" i="127"/>
  <c r="W211" i="127"/>
  <c r="J180" i="127"/>
  <c r="J179" i="127"/>
  <c r="J181" i="127"/>
  <c r="J178" i="127"/>
  <c r="J177" i="127"/>
  <c r="J185" i="127"/>
  <c r="J184" i="127"/>
  <c r="I208" i="127"/>
  <c r="I211" i="127"/>
  <c r="I206" i="127"/>
  <c r="I204" i="127"/>
  <c r="I207" i="127"/>
  <c r="I212" i="127"/>
  <c r="I205" i="127"/>
  <c r="M212" i="127"/>
  <c r="M204" i="127"/>
  <c r="M207" i="127"/>
  <c r="M211" i="127"/>
  <c r="M205" i="127"/>
  <c r="M208" i="127"/>
  <c r="M206" i="127"/>
  <c r="I35" i="126"/>
  <c r="F35" i="126"/>
  <c r="C35" i="126"/>
  <c r="H35" i="126"/>
  <c r="G35" i="126"/>
  <c r="D35" i="126"/>
  <c r="AH211" i="127" l="1"/>
  <c r="AH206" i="127"/>
  <c r="AH208" i="127"/>
  <c r="AH205" i="127"/>
  <c r="AH212" i="127"/>
  <c r="AH207" i="127"/>
  <c r="AH204" i="127"/>
  <c r="AI206" i="127"/>
  <c r="AI212" i="127"/>
  <c r="AI204" i="127"/>
  <c r="AI208" i="127"/>
  <c r="AI205" i="127"/>
  <c r="AI207" i="127"/>
  <c r="AI211" i="127"/>
  <c r="AD207" i="127"/>
  <c r="AD205" i="127"/>
  <c r="AD206" i="127"/>
  <c r="AD208" i="127"/>
  <c r="AD212" i="127"/>
  <c r="AD204" i="127"/>
  <c r="AD211" i="127"/>
  <c r="AE205" i="127"/>
  <c r="AE208" i="127"/>
  <c r="AE211" i="127"/>
  <c r="AE207" i="127"/>
  <c r="AE212" i="127"/>
  <c r="AE204" i="127"/>
  <c r="AE206" i="127"/>
  <c r="AG37" i="125" l="1"/>
  <c r="AH37" i="125"/>
  <c r="AI37" i="125"/>
  <c r="AJ37" i="125"/>
  <c r="AK37" i="125"/>
  <c r="AL37" i="125"/>
  <c r="AM37" i="125"/>
  <c r="AN37" i="125"/>
  <c r="AO37" i="125" s="1"/>
  <c r="AP37" i="125" s="1"/>
  <c r="AQ37" i="125" s="1"/>
  <c r="AR37" i="125" s="1"/>
  <c r="AS37" i="125" s="1"/>
  <c r="AT37" i="125" s="1"/>
  <c r="AU37" i="125" s="1"/>
  <c r="AV37" i="125" s="1"/>
  <c r="AW37" i="125" s="1"/>
  <c r="AX37" i="125" s="1"/>
  <c r="AY37" i="125" s="1"/>
  <c r="AZ37" i="125" s="1"/>
  <c r="BA37" i="125" s="1"/>
  <c r="AF37" i="125"/>
  <c r="AB31" i="125"/>
  <c r="AC31" i="125"/>
  <c r="AD31" i="125"/>
  <c r="AE31" i="125"/>
  <c r="AF31" i="125"/>
  <c r="AG31" i="125"/>
  <c r="AH31" i="125"/>
  <c r="AI31" i="125"/>
  <c r="AJ31" i="125"/>
  <c r="AK31" i="125"/>
  <c r="AL31" i="125"/>
  <c r="AM31" i="125"/>
  <c r="AN31" i="125"/>
  <c r="AO31" i="125"/>
  <c r="AP31" i="125"/>
  <c r="AQ31" i="125"/>
  <c r="AR31" i="125"/>
  <c r="AS31" i="125"/>
  <c r="AT31" i="125"/>
  <c r="AU31" i="125"/>
  <c r="AV31" i="125"/>
  <c r="AW31" i="125"/>
  <c r="AX31" i="125"/>
  <c r="AY31" i="125"/>
  <c r="AZ31" i="125"/>
  <c r="BA31" i="125"/>
  <c r="AB32" i="125"/>
  <c r="AC32" i="125"/>
  <c r="AD32" i="125"/>
  <c r="AE32" i="125"/>
  <c r="AF32" i="125"/>
  <c r="AG32" i="125"/>
  <c r="AH32" i="125"/>
  <c r="AI32" i="125"/>
  <c r="AJ32" i="125"/>
  <c r="AK32" i="125"/>
  <c r="AL32" i="125"/>
  <c r="AM32" i="125"/>
  <c r="AN32" i="125"/>
  <c r="AO32" i="125"/>
  <c r="AP32" i="125"/>
  <c r="AQ32" i="125"/>
  <c r="AR32" i="125"/>
  <c r="AS32" i="125"/>
  <c r="AT32" i="125"/>
  <c r="AU32" i="125"/>
  <c r="AV32" i="125"/>
  <c r="AW32" i="125"/>
  <c r="AX32" i="125"/>
  <c r="AY32" i="125"/>
  <c r="AZ32" i="125"/>
  <c r="BA32" i="125"/>
  <c r="AB33" i="125"/>
  <c r="AC33" i="125"/>
  <c r="AD33" i="125"/>
  <c r="AE33" i="125"/>
  <c r="AF33" i="125"/>
  <c r="AG33" i="125"/>
  <c r="AH33" i="125"/>
  <c r="AI33" i="125"/>
  <c r="AJ33" i="125"/>
  <c r="AK33" i="125"/>
  <c r="AL33" i="125"/>
  <c r="AM33" i="125"/>
  <c r="AN33" i="125"/>
  <c r="AO33" i="125"/>
  <c r="AP33" i="125"/>
  <c r="AQ33" i="125"/>
  <c r="AR33" i="125"/>
  <c r="AS33" i="125"/>
  <c r="AT33" i="125"/>
  <c r="AU33" i="125"/>
  <c r="AV33" i="125"/>
  <c r="AW33" i="125"/>
  <c r="AX33" i="125"/>
  <c r="AY33" i="125"/>
  <c r="AZ33" i="125"/>
  <c r="BA33" i="125"/>
  <c r="AB34" i="125"/>
  <c r="AC34" i="125"/>
  <c r="AD34" i="125"/>
  <c r="AE34" i="125"/>
  <c r="AF34" i="125"/>
  <c r="AG34" i="125"/>
  <c r="AH34" i="125"/>
  <c r="AI34" i="125"/>
  <c r="AJ34" i="125"/>
  <c r="AK34" i="125"/>
  <c r="AL34" i="125"/>
  <c r="AM34" i="125"/>
  <c r="AN34" i="125"/>
  <c r="AO34" i="125"/>
  <c r="AP34" i="125"/>
  <c r="AQ34" i="125"/>
  <c r="AR34" i="125"/>
  <c r="AS34" i="125"/>
  <c r="AT34" i="125"/>
  <c r="AU34" i="125"/>
  <c r="AV34" i="125"/>
  <c r="AW34" i="125"/>
  <c r="AX34" i="125"/>
  <c r="AY34" i="125"/>
  <c r="AZ34" i="125"/>
  <c r="BA34" i="125"/>
  <c r="AB36" i="125"/>
  <c r="AC36" i="125"/>
  <c r="AD36" i="125"/>
  <c r="AE36" i="125"/>
  <c r="AF36" i="125"/>
  <c r="AG36" i="125"/>
  <c r="AH36" i="125"/>
  <c r="AI36" i="125"/>
  <c r="AJ36" i="125"/>
  <c r="AK36" i="125"/>
  <c r="AL36" i="125"/>
  <c r="AM36" i="125"/>
  <c r="AN36" i="125"/>
  <c r="AO36" i="125"/>
  <c r="AP36" i="125"/>
  <c r="AQ36" i="125"/>
  <c r="AR36" i="125"/>
  <c r="AS36" i="125"/>
  <c r="AT36" i="125"/>
  <c r="AU36" i="125"/>
  <c r="AV36" i="125"/>
  <c r="AW36" i="125"/>
  <c r="AX36" i="125"/>
  <c r="AY36" i="125"/>
  <c r="AZ36" i="125"/>
  <c r="BA36" i="125"/>
  <c r="AB37" i="125"/>
  <c r="AC37" i="125"/>
  <c r="AD37" i="125"/>
  <c r="AE37" i="125"/>
  <c r="AB38" i="125"/>
  <c r="AC38" i="125"/>
  <c r="AD38" i="125"/>
  <c r="AE38" i="125"/>
  <c r="AF38" i="125"/>
  <c r="AG38" i="125"/>
  <c r="AH38" i="125"/>
  <c r="AI38" i="125"/>
  <c r="AJ38" i="125"/>
  <c r="AK38" i="125"/>
  <c r="AL38" i="125"/>
  <c r="AM38" i="125"/>
  <c r="AN38" i="125"/>
  <c r="AO38" i="125"/>
  <c r="AP38" i="125"/>
  <c r="AQ38" i="125"/>
  <c r="AR38" i="125"/>
  <c r="AS38" i="125"/>
  <c r="AT38" i="125"/>
  <c r="AU38" i="125"/>
  <c r="AV38" i="125"/>
  <c r="AW38" i="125"/>
  <c r="AX38" i="125"/>
  <c r="AY38" i="125"/>
  <c r="AZ38" i="125"/>
  <c r="BA38" i="125"/>
  <c r="AB39" i="125"/>
  <c r="AC39" i="125"/>
  <c r="AD39" i="125"/>
  <c r="AE39" i="125"/>
  <c r="AF39" i="125"/>
  <c r="AG39" i="125"/>
  <c r="AH39" i="125"/>
  <c r="AI39" i="125"/>
  <c r="AJ39" i="125"/>
  <c r="AK39" i="125"/>
  <c r="AL39" i="125"/>
  <c r="AM39" i="125"/>
  <c r="AN39" i="125"/>
  <c r="AO39" i="125"/>
  <c r="AP39" i="125"/>
  <c r="AQ39" i="125"/>
  <c r="AR39" i="125"/>
  <c r="AS39" i="125"/>
  <c r="AT39" i="125"/>
  <c r="AU39" i="125"/>
  <c r="AV39" i="125"/>
  <c r="AW39" i="125"/>
  <c r="AX39" i="125"/>
  <c r="AY39" i="125"/>
  <c r="AZ39" i="125"/>
  <c r="BA39" i="125"/>
  <c r="AA37" i="125"/>
  <c r="AA38" i="125"/>
  <c r="AA39" i="125"/>
  <c r="AA36" i="125"/>
  <c r="AA32" i="125"/>
  <c r="AA33" i="125"/>
  <c r="AA34" i="125"/>
  <c r="AA31" i="125"/>
  <c r="H56" i="125" l="1"/>
  <c r="K56" i="125"/>
  <c r="L56" i="125"/>
  <c r="M56" i="125"/>
  <c r="N56" i="125"/>
  <c r="O56" i="125"/>
  <c r="P56" i="125"/>
  <c r="Q56" i="125"/>
  <c r="R56" i="125"/>
  <c r="S56" i="125"/>
  <c r="T56" i="125"/>
  <c r="U56" i="125"/>
  <c r="V56" i="125"/>
  <c r="W56" i="125"/>
  <c r="X56" i="125"/>
  <c r="Y56" i="125"/>
  <c r="Z56" i="125"/>
  <c r="AA56" i="125"/>
  <c r="AB56" i="125"/>
  <c r="AC56" i="125"/>
  <c r="AD56" i="125"/>
  <c r="AE56" i="125"/>
  <c r="AF56" i="125"/>
  <c r="AG56" i="125"/>
  <c r="J56" i="125"/>
  <c r="I56" i="125"/>
  <c r="C59" i="125"/>
  <c r="E58" i="125"/>
  <c r="F58" i="125"/>
  <c r="G58" i="125"/>
  <c r="D58" i="125"/>
  <c r="C56" i="125"/>
  <c r="D56" i="125"/>
  <c r="E56" i="125"/>
  <c r="F56" i="125"/>
  <c r="G56" i="125"/>
  <c r="L70" i="125" l="1"/>
  <c r="M70" i="125"/>
  <c r="M79" i="125" s="1"/>
  <c r="N70" i="125"/>
  <c r="O70" i="125"/>
  <c r="P70" i="125"/>
  <c r="Q70" i="125"/>
  <c r="R70" i="125"/>
  <c r="S70" i="125"/>
  <c r="S79" i="125" s="1"/>
  <c r="T70" i="125"/>
  <c r="U70" i="125"/>
  <c r="U79" i="125" s="1"/>
  <c r="V70" i="125"/>
  <c r="W70" i="125"/>
  <c r="X70" i="125"/>
  <c r="Y70" i="125"/>
  <c r="Z70" i="125"/>
  <c r="AA70" i="125"/>
  <c r="AA79" i="125" s="1"/>
  <c r="AB70" i="125"/>
  <c r="AC70" i="125"/>
  <c r="AC79" i="125" s="1"/>
  <c r="AD70" i="125"/>
  <c r="AE70" i="125"/>
  <c r="AF70" i="125"/>
  <c r="AG70" i="125"/>
  <c r="AH70" i="125"/>
  <c r="AI70" i="125"/>
  <c r="AI79" i="125" s="1"/>
  <c r="AJ70" i="125"/>
  <c r="L71" i="125"/>
  <c r="M71" i="125"/>
  <c r="N71" i="125"/>
  <c r="O71" i="125"/>
  <c r="P71" i="125"/>
  <c r="Q71" i="125"/>
  <c r="R71" i="125"/>
  <c r="S71" i="125"/>
  <c r="T71" i="125"/>
  <c r="U71" i="125"/>
  <c r="V71" i="125"/>
  <c r="W71" i="125"/>
  <c r="X71" i="125"/>
  <c r="Y71" i="125"/>
  <c r="Z71" i="125"/>
  <c r="AA71" i="125"/>
  <c r="AB71" i="125"/>
  <c r="AC71" i="125"/>
  <c r="AD71" i="125"/>
  <c r="AE71" i="125"/>
  <c r="AF71" i="125"/>
  <c r="AG71" i="125"/>
  <c r="AH71" i="125"/>
  <c r="AI71" i="125"/>
  <c r="AJ71" i="125"/>
  <c r="L72" i="125"/>
  <c r="M72" i="125"/>
  <c r="M81" i="125" s="1"/>
  <c r="N72" i="125"/>
  <c r="N81" i="125" s="1"/>
  <c r="O72" i="125"/>
  <c r="O81" i="125" s="1"/>
  <c r="P72" i="125"/>
  <c r="P81" i="125" s="1"/>
  <c r="Q72" i="125"/>
  <c r="Q81" i="125" s="1"/>
  <c r="R72" i="125"/>
  <c r="S72" i="125"/>
  <c r="S81" i="125" s="1"/>
  <c r="T72" i="125"/>
  <c r="U72" i="125"/>
  <c r="U81" i="125" s="1"/>
  <c r="V72" i="125"/>
  <c r="V81" i="125" s="1"/>
  <c r="W72" i="125"/>
  <c r="W81" i="125" s="1"/>
  <c r="X72" i="125"/>
  <c r="X81" i="125" s="1"/>
  <c r="Y72" i="125"/>
  <c r="Y81" i="125" s="1"/>
  <c r="Z72" i="125"/>
  <c r="AA72" i="125"/>
  <c r="AA81" i="125" s="1"/>
  <c r="AB72" i="125"/>
  <c r="AC72" i="125"/>
  <c r="AC81" i="125" s="1"/>
  <c r="AD72" i="125"/>
  <c r="AD81" i="125" s="1"/>
  <c r="AE72" i="125"/>
  <c r="AE81" i="125" s="1"/>
  <c r="AF72" i="125"/>
  <c r="AF81" i="125" s="1"/>
  <c r="AG72" i="125"/>
  <c r="AG81" i="125" s="1"/>
  <c r="AH72" i="125"/>
  <c r="AI72" i="125"/>
  <c r="AI81" i="125" s="1"/>
  <c r="AJ72" i="125"/>
  <c r="L73" i="125"/>
  <c r="M73" i="125"/>
  <c r="M82" i="125" s="1"/>
  <c r="N73" i="125"/>
  <c r="N82" i="125" s="1"/>
  <c r="O73" i="125"/>
  <c r="O82" i="125" s="1"/>
  <c r="P73" i="125"/>
  <c r="P82" i="125" s="1"/>
  <c r="Q73" i="125"/>
  <c r="R73" i="125"/>
  <c r="S73" i="125"/>
  <c r="T73" i="125"/>
  <c r="U73" i="125"/>
  <c r="U82" i="125" s="1"/>
  <c r="V73" i="125"/>
  <c r="V82" i="125" s="1"/>
  <c r="W73" i="125"/>
  <c r="W82" i="125" s="1"/>
  <c r="X73" i="125"/>
  <c r="X82" i="125" s="1"/>
  <c r="Y73" i="125"/>
  <c r="Z73" i="125"/>
  <c r="AA73" i="125"/>
  <c r="AB73" i="125"/>
  <c r="AC73" i="125"/>
  <c r="AC82" i="125" s="1"/>
  <c r="AD73" i="125"/>
  <c r="AD82" i="125" s="1"/>
  <c r="AE73" i="125"/>
  <c r="AE82" i="125" s="1"/>
  <c r="AF73" i="125"/>
  <c r="AF82" i="125" s="1"/>
  <c r="AG73" i="125"/>
  <c r="AH73" i="125"/>
  <c r="AI73" i="125"/>
  <c r="AJ73" i="125"/>
  <c r="L74" i="125"/>
  <c r="L83" i="125" s="1"/>
  <c r="M74" i="125"/>
  <c r="M83" i="125" s="1"/>
  <c r="N74" i="125"/>
  <c r="N83" i="125" s="1"/>
  <c r="O74" i="125"/>
  <c r="O83" i="125" s="1"/>
  <c r="P74" i="125"/>
  <c r="Q74" i="125"/>
  <c r="R74" i="125"/>
  <c r="S74" i="125"/>
  <c r="T74" i="125"/>
  <c r="T83" i="125" s="1"/>
  <c r="U74" i="125"/>
  <c r="U83" i="125" s="1"/>
  <c r="V74" i="125"/>
  <c r="V83" i="125" s="1"/>
  <c r="W74" i="125"/>
  <c r="W83" i="125" s="1"/>
  <c r="X74" i="125"/>
  <c r="Y74" i="125"/>
  <c r="Z74" i="125"/>
  <c r="AA74" i="125"/>
  <c r="AB74" i="125"/>
  <c r="AB83" i="125" s="1"/>
  <c r="AC74" i="125"/>
  <c r="AC83" i="125" s="1"/>
  <c r="AD74" i="125"/>
  <c r="AD83" i="125" s="1"/>
  <c r="AE74" i="125"/>
  <c r="AE83" i="125" s="1"/>
  <c r="AF74" i="125"/>
  <c r="AG74" i="125"/>
  <c r="AH74" i="125"/>
  <c r="AI74" i="125"/>
  <c r="AJ74" i="125"/>
  <c r="AJ83" i="125" s="1"/>
  <c r="K71" i="125"/>
  <c r="K72" i="125"/>
  <c r="K73" i="125"/>
  <c r="K74" i="125"/>
  <c r="K83" i="125" s="1"/>
  <c r="K70" i="125"/>
  <c r="K79" i="125"/>
  <c r="E79" i="125"/>
  <c r="F79" i="125"/>
  <c r="G79" i="125"/>
  <c r="H79" i="125"/>
  <c r="I79" i="125"/>
  <c r="J79" i="125"/>
  <c r="L79" i="125"/>
  <c r="N79" i="125"/>
  <c r="O79" i="125"/>
  <c r="P79" i="125"/>
  <c r="Q79" i="125"/>
  <c r="R79" i="125"/>
  <c r="T79" i="125"/>
  <c r="V79" i="125"/>
  <c r="W79" i="125"/>
  <c r="X79" i="125"/>
  <c r="Y79" i="125"/>
  <c r="Z79" i="125"/>
  <c r="AB79" i="125"/>
  <c r="AD79" i="125"/>
  <c r="AE79" i="125"/>
  <c r="AF79" i="125"/>
  <c r="AG79" i="125"/>
  <c r="AH79" i="125"/>
  <c r="AJ79" i="125"/>
  <c r="E80" i="125"/>
  <c r="F80" i="125"/>
  <c r="G80" i="125"/>
  <c r="H80" i="125"/>
  <c r="I80" i="125"/>
  <c r="J80" i="125"/>
  <c r="K80" i="125"/>
  <c r="L80" i="125"/>
  <c r="M80" i="125"/>
  <c r="N80" i="125"/>
  <c r="O80" i="125"/>
  <c r="P80" i="125"/>
  <c r="Q80" i="125"/>
  <c r="R80" i="125"/>
  <c r="S80" i="125"/>
  <c r="T80" i="125"/>
  <c r="U80" i="125"/>
  <c r="V80" i="125"/>
  <c r="W80" i="125"/>
  <c r="X80" i="125"/>
  <c r="Y80" i="125"/>
  <c r="Z80" i="125"/>
  <c r="AA80" i="125"/>
  <c r="AB80" i="125"/>
  <c r="AC80" i="125"/>
  <c r="AD80" i="125"/>
  <c r="AE80" i="125"/>
  <c r="AF80" i="125"/>
  <c r="AG80" i="125"/>
  <c r="AH80" i="125"/>
  <c r="AI80" i="125"/>
  <c r="AJ80" i="125"/>
  <c r="E81" i="125"/>
  <c r="F81" i="125"/>
  <c r="G81" i="125"/>
  <c r="H81" i="125"/>
  <c r="I81" i="125"/>
  <c r="J81" i="125"/>
  <c r="K81" i="125"/>
  <c r="L81" i="125"/>
  <c r="R81" i="125"/>
  <c r="T81" i="125"/>
  <c r="Z81" i="125"/>
  <c r="AB81" i="125"/>
  <c r="AH81" i="125"/>
  <c r="AJ81" i="125"/>
  <c r="E82" i="125"/>
  <c r="F82" i="125"/>
  <c r="G82" i="125"/>
  <c r="H82" i="125"/>
  <c r="I82" i="125"/>
  <c r="J82" i="125"/>
  <c r="K82" i="125"/>
  <c r="L82" i="125"/>
  <c r="Q82" i="125"/>
  <c r="R82" i="125"/>
  <c r="S82" i="125"/>
  <c r="T82" i="125"/>
  <c r="Y82" i="125"/>
  <c r="Z82" i="125"/>
  <c r="AA82" i="125"/>
  <c r="AB82" i="125"/>
  <c r="AG82" i="125"/>
  <c r="AH82" i="125"/>
  <c r="AI82" i="125"/>
  <c r="AJ82" i="125"/>
  <c r="E83" i="125"/>
  <c r="F83" i="125"/>
  <c r="G83" i="125"/>
  <c r="H83" i="125"/>
  <c r="I83" i="125"/>
  <c r="J83" i="125"/>
  <c r="P83" i="125"/>
  <c r="Q83" i="125"/>
  <c r="R83" i="125"/>
  <c r="S83" i="125"/>
  <c r="X83" i="125"/>
  <c r="Y83" i="125"/>
  <c r="Z83" i="125"/>
  <c r="AA83" i="125"/>
  <c r="AF83" i="125"/>
  <c r="AG83" i="125"/>
  <c r="AH83" i="125"/>
  <c r="AI83" i="125"/>
  <c r="D80" i="125"/>
  <c r="D81" i="125"/>
  <c r="D82" i="125"/>
  <c r="D83" i="125"/>
  <c r="D79" i="125"/>
  <c r="D24" i="122" l="1"/>
  <c r="E24" i="122" s="1"/>
  <c r="F24" i="122" s="1"/>
  <c r="G24" i="122" s="1"/>
  <c r="H24" i="122" s="1"/>
  <c r="I24" i="122" s="1"/>
  <c r="J24" i="122" s="1"/>
  <c r="K24" i="122" s="1"/>
  <c r="L24" i="122" s="1"/>
  <c r="M24" i="122" s="1"/>
  <c r="N24" i="122" s="1"/>
  <c r="O24" i="122" s="1"/>
  <c r="P24" i="122" s="1"/>
  <c r="Q24" i="122" s="1"/>
  <c r="R24" i="122" s="1"/>
  <c r="S24" i="122" s="1"/>
  <c r="T24" i="122" s="1"/>
  <c r="U24" i="122" s="1"/>
  <c r="V24" i="122" s="1"/>
  <c r="W24" i="122" s="1"/>
  <c r="X24" i="122" s="1"/>
  <c r="Y24" i="122" s="1"/>
  <c r="Z24" i="122" s="1"/>
  <c r="AA24" i="122" s="1"/>
  <c r="AB24" i="122" s="1"/>
  <c r="AC24" i="122" s="1"/>
  <c r="AD24" i="122" s="1"/>
  <c r="AE24" i="122" s="1"/>
  <c r="AF24" i="122" s="1"/>
  <c r="C24" i="122"/>
  <c r="D11" i="122"/>
  <c r="E11" i="122" s="1"/>
  <c r="F11" i="122" s="1"/>
  <c r="G11" i="122" s="1"/>
  <c r="H11" i="122" s="1"/>
  <c r="I11" i="122" s="1"/>
  <c r="J11" i="122" s="1"/>
  <c r="K11" i="122" s="1"/>
  <c r="L11" i="122" s="1"/>
  <c r="M11" i="122" s="1"/>
  <c r="N11" i="122" s="1"/>
  <c r="O11" i="122" s="1"/>
  <c r="P11" i="122" s="1"/>
  <c r="Q11" i="122" s="1"/>
  <c r="R11" i="122" s="1"/>
  <c r="S11" i="122" s="1"/>
  <c r="T11" i="122" s="1"/>
  <c r="U11" i="122" s="1"/>
  <c r="V11" i="122" s="1"/>
  <c r="W11" i="122" s="1"/>
  <c r="X11" i="122" s="1"/>
  <c r="Y11" i="122" s="1"/>
  <c r="Z11" i="122" s="1"/>
  <c r="AA11" i="122" s="1"/>
  <c r="AB11" i="122" s="1"/>
  <c r="AC11" i="122" s="1"/>
  <c r="AD11" i="122" s="1"/>
  <c r="AE11" i="122" s="1"/>
  <c r="AF11" i="122" s="1"/>
  <c r="C11" i="122"/>
  <c r="G43" i="125"/>
  <c r="G48" i="125" s="1"/>
  <c r="W43" i="125"/>
  <c r="W48" i="125" s="1"/>
  <c r="X43" i="125"/>
  <c r="X48" i="125" s="1"/>
  <c r="Y43" i="125"/>
  <c r="Y48" i="125" s="1"/>
  <c r="D39" i="125"/>
  <c r="D44" i="125" s="1"/>
  <c r="D49" i="125" s="1"/>
  <c r="E39" i="125"/>
  <c r="E43" i="125" s="1"/>
  <c r="E48" i="125" s="1"/>
  <c r="F39" i="125"/>
  <c r="F43" i="125" s="1"/>
  <c r="F48" i="125" s="1"/>
  <c r="G39" i="125"/>
  <c r="G44" i="125" s="1"/>
  <c r="G49" i="125" s="1"/>
  <c r="H39" i="125"/>
  <c r="H44" i="125" s="1"/>
  <c r="H49" i="125" s="1"/>
  <c r="I39" i="125"/>
  <c r="I44" i="125" s="1"/>
  <c r="I49" i="125" s="1"/>
  <c r="J39" i="125"/>
  <c r="J44" i="125" s="1"/>
  <c r="J49" i="125" s="1"/>
  <c r="K39" i="125"/>
  <c r="K42" i="125" s="1"/>
  <c r="K47" i="125" s="1"/>
  <c r="L39" i="125"/>
  <c r="L42" i="125" s="1"/>
  <c r="L47" i="125" s="1"/>
  <c r="M39" i="125"/>
  <c r="M43" i="125" s="1"/>
  <c r="M48" i="125" s="1"/>
  <c r="N39" i="125"/>
  <c r="N43" i="125" s="1"/>
  <c r="N48" i="125" s="1"/>
  <c r="O39" i="125"/>
  <c r="O44" i="125" s="1"/>
  <c r="O49" i="125" s="1"/>
  <c r="P39" i="125"/>
  <c r="P44" i="125" s="1"/>
  <c r="P49" i="125" s="1"/>
  <c r="Q39" i="125"/>
  <c r="Q44" i="125" s="1"/>
  <c r="Q49" i="125" s="1"/>
  <c r="R39" i="125"/>
  <c r="R44" i="125" s="1"/>
  <c r="R49" i="125" s="1"/>
  <c r="S39" i="125"/>
  <c r="S42" i="125" s="1"/>
  <c r="S47" i="125" s="1"/>
  <c r="T39" i="125"/>
  <c r="T44" i="125" s="1"/>
  <c r="T49" i="125" s="1"/>
  <c r="U39" i="125"/>
  <c r="U43" i="125" s="1"/>
  <c r="U48" i="125" s="1"/>
  <c r="V39" i="125"/>
  <c r="V43" i="125" s="1"/>
  <c r="V48" i="125" s="1"/>
  <c r="W39" i="125"/>
  <c r="W44" i="125" s="1"/>
  <c r="W49" i="125" s="1"/>
  <c r="X39" i="125"/>
  <c r="X44" i="125" s="1"/>
  <c r="X49" i="125" s="1"/>
  <c r="Y39" i="125"/>
  <c r="Y44" i="125" s="1"/>
  <c r="Y49" i="125" s="1"/>
  <c r="Z39" i="125"/>
  <c r="Z44" i="125" s="1"/>
  <c r="Z49" i="125" s="1"/>
  <c r="C39" i="125"/>
  <c r="C44" i="125" s="1"/>
  <c r="C49" i="125" s="1"/>
  <c r="AA35" i="125"/>
  <c r="AB35" i="125" s="1"/>
  <c r="AC35" i="125" s="1"/>
  <c r="AD35" i="125" s="1"/>
  <c r="AE35" i="125" s="1"/>
  <c r="AF35" i="125" s="1"/>
  <c r="AG35" i="125" s="1"/>
  <c r="AH35" i="125" s="1"/>
  <c r="AI35" i="125" s="1"/>
  <c r="AJ35" i="125" s="1"/>
  <c r="AK35" i="125" s="1"/>
  <c r="AL35" i="125" s="1"/>
  <c r="AM35" i="125" s="1"/>
  <c r="AN35" i="125" s="1"/>
  <c r="AO35" i="125" s="1"/>
  <c r="AP35" i="125" s="1"/>
  <c r="AQ35" i="125" s="1"/>
  <c r="AR35" i="125" s="1"/>
  <c r="AS35" i="125" s="1"/>
  <c r="AT35" i="125" s="1"/>
  <c r="AU35" i="125" s="1"/>
  <c r="AV35" i="125" s="1"/>
  <c r="AW35" i="125" s="1"/>
  <c r="AX35" i="125" s="1"/>
  <c r="AY35" i="125" s="1"/>
  <c r="AZ35" i="125" s="1"/>
  <c r="BA35" i="125" s="1"/>
  <c r="AF15" i="122"/>
  <c r="AE15" i="122"/>
  <c r="AD15" i="122"/>
  <c r="AC15" i="122"/>
  <c r="AB15" i="122"/>
  <c r="AA15" i="122"/>
  <c r="Z15" i="122"/>
  <c r="Y15" i="122"/>
  <c r="X15" i="122"/>
  <c r="W15" i="122"/>
  <c r="V15" i="122"/>
  <c r="U15" i="122"/>
  <c r="T15" i="122"/>
  <c r="S15" i="122"/>
  <c r="R15" i="122"/>
  <c r="Q15" i="122"/>
  <c r="P15" i="122"/>
  <c r="O15" i="122"/>
  <c r="N15" i="122"/>
  <c r="M15" i="122"/>
  <c r="L15" i="122"/>
  <c r="K15" i="122"/>
  <c r="J15" i="122"/>
  <c r="I15" i="122"/>
  <c r="H15" i="122"/>
  <c r="G15" i="122"/>
  <c r="F15" i="122"/>
  <c r="E15" i="122"/>
  <c r="AF2" i="122"/>
  <c r="AE2" i="122"/>
  <c r="AD2" i="122"/>
  <c r="AC2" i="122"/>
  <c r="AB2" i="122"/>
  <c r="AA2" i="122"/>
  <c r="Z2" i="122"/>
  <c r="Y2" i="122"/>
  <c r="X2" i="122"/>
  <c r="W2" i="122"/>
  <c r="V2" i="122"/>
  <c r="U2" i="122"/>
  <c r="T2" i="122"/>
  <c r="S2" i="122"/>
  <c r="R2" i="122"/>
  <c r="Q2" i="122"/>
  <c r="P2" i="122"/>
  <c r="O2" i="122"/>
  <c r="N2" i="122"/>
  <c r="M2" i="122"/>
  <c r="L2" i="122"/>
  <c r="K2" i="122"/>
  <c r="J2" i="122"/>
  <c r="I2" i="122"/>
  <c r="H2" i="122"/>
  <c r="G2" i="122"/>
  <c r="F2" i="122"/>
  <c r="E2" i="122"/>
  <c r="AF10" i="121"/>
  <c r="AE10" i="121"/>
  <c r="AD10" i="121"/>
  <c r="AC10" i="121"/>
  <c r="AB10" i="121"/>
  <c r="AA10" i="121"/>
  <c r="Z10" i="121"/>
  <c r="Y10" i="121"/>
  <c r="X10" i="121"/>
  <c r="W10" i="121"/>
  <c r="V10" i="121"/>
  <c r="U10" i="121"/>
  <c r="T10" i="121"/>
  <c r="S10" i="121"/>
  <c r="R10" i="121"/>
  <c r="Q10" i="121"/>
  <c r="P10" i="121"/>
  <c r="O10" i="121"/>
  <c r="N10" i="121"/>
  <c r="M10" i="121"/>
  <c r="L10" i="121"/>
  <c r="K10" i="121"/>
  <c r="J10" i="121"/>
  <c r="I10" i="121"/>
  <c r="H10" i="121"/>
  <c r="G10" i="121"/>
  <c r="F10" i="121"/>
  <c r="E10" i="121"/>
  <c r="AF2" i="121"/>
  <c r="AE2" i="121"/>
  <c r="AD2" i="121"/>
  <c r="AC2" i="121"/>
  <c r="AB2" i="121"/>
  <c r="AA2" i="121"/>
  <c r="Z2" i="121"/>
  <c r="Y2" i="121"/>
  <c r="X2" i="121"/>
  <c r="W2" i="121"/>
  <c r="V2" i="121"/>
  <c r="U2" i="121"/>
  <c r="T2" i="121"/>
  <c r="S2" i="121"/>
  <c r="R2" i="121"/>
  <c r="Q2" i="121"/>
  <c r="P2" i="121"/>
  <c r="O2" i="121"/>
  <c r="N2" i="121"/>
  <c r="M2" i="121"/>
  <c r="L2" i="121"/>
  <c r="K2" i="121"/>
  <c r="J2" i="121"/>
  <c r="I2" i="121"/>
  <c r="H2" i="121"/>
  <c r="G2" i="121"/>
  <c r="F2" i="121"/>
  <c r="E2" i="121"/>
  <c r="AG15" i="120"/>
  <c r="AF15" i="120"/>
  <c r="AE15" i="120"/>
  <c r="AD15" i="120"/>
  <c r="AC15" i="120"/>
  <c r="AB15" i="120"/>
  <c r="AA15" i="120"/>
  <c r="Z15" i="120"/>
  <c r="Y15" i="120"/>
  <c r="X15" i="120"/>
  <c r="W15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AG14" i="120"/>
  <c r="AF14" i="120"/>
  <c r="AE14" i="120"/>
  <c r="AD14" i="120"/>
  <c r="AC14" i="120"/>
  <c r="AB14" i="120"/>
  <c r="AA14" i="120"/>
  <c r="Z14" i="120"/>
  <c r="Y14" i="120"/>
  <c r="X14" i="120"/>
  <c r="W14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AG11" i="120"/>
  <c r="AF11" i="120"/>
  <c r="AE11" i="120"/>
  <c r="AD11" i="120"/>
  <c r="AC11" i="120"/>
  <c r="AB11" i="120"/>
  <c r="AA11" i="120"/>
  <c r="Z11" i="120"/>
  <c r="Y11" i="120"/>
  <c r="X11" i="120"/>
  <c r="W11" i="120"/>
  <c r="V11" i="120"/>
  <c r="U11" i="120"/>
  <c r="T11" i="120"/>
  <c r="S11" i="120"/>
  <c r="R11" i="120"/>
  <c r="Q11" i="120"/>
  <c r="P11" i="120"/>
  <c r="O11" i="120"/>
  <c r="N11" i="120"/>
  <c r="M11" i="120"/>
  <c r="L11" i="120"/>
  <c r="K11" i="120"/>
  <c r="J11" i="120"/>
  <c r="I11" i="120"/>
  <c r="H11" i="120"/>
  <c r="G11" i="120"/>
  <c r="F11" i="120"/>
  <c r="AG10" i="120"/>
  <c r="AF10" i="120"/>
  <c r="AE10" i="120"/>
  <c r="AD10" i="120"/>
  <c r="AC10" i="120"/>
  <c r="AB10" i="120"/>
  <c r="AA10" i="120"/>
  <c r="Z10" i="120"/>
  <c r="Y10" i="120"/>
  <c r="X10" i="120"/>
  <c r="W10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AG9" i="120"/>
  <c r="AF9" i="120"/>
  <c r="AE9" i="120"/>
  <c r="AD9" i="120"/>
  <c r="AC9" i="120"/>
  <c r="AB9" i="120"/>
  <c r="AA9" i="120"/>
  <c r="Z9" i="120"/>
  <c r="Y9" i="120"/>
  <c r="X9" i="120"/>
  <c r="W9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AG7" i="120"/>
  <c r="AF7" i="120"/>
  <c r="AE7" i="120"/>
  <c r="AD7" i="120"/>
  <c r="AC7" i="120"/>
  <c r="AB7" i="120"/>
  <c r="AA7" i="120"/>
  <c r="Z7" i="120"/>
  <c r="Y7" i="120"/>
  <c r="X7" i="120"/>
  <c r="W7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AG6" i="120"/>
  <c r="AF6" i="120"/>
  <c r="AE6" i="120"/>
  <c r="AD6" i="120"/>
  <c r="AC6" i="120"/>
  <c r="AB6" i="120"/>
  <c r="AA6" i="120"/>
  <c r="Z6" i="120"/>
  <c r="Y6" i="120"/>
  <c r="X6" i="120"/>
  <c r="W6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AG5" i="120"/>
  <c r="AF5" i="120"/>
  <c r="AE5" i="120"/>
  <c r="AD5" i="120"/>
  <c r="AC5" i="120"/>
  <c r="AB5" i="120"/>
  <c r="AA5" i="120"/>
  <c r="Z5" i="120"/>
  <c r="Y5" i="120"/>
  <c r="X5" i="120"/>
  <c r="W5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AG2" i="120"/>
  <c r="AF2" i="120"/>
  <c r="AE2" i="120"/>
  <c r="AD2" i="120"/>
  <c r="AC2" i="120"/>
  <c r="AB2" i="120"/>
  <c r="AA2" i="120"/>
  <c r="Z2" i="120"/>
  <c r="Y2" i="120"/>
  <c r="X2" i="120"/>
  <c r="W2" i="120"/>
  <c r="V2" i="120"/>
  <c r="U2" i="120"/>
  <c r="T2" i="120"/>
  <c r="S2" i="120"/>
  <c r="R2" i="120"/>
  <c r="Q2" i="120"/>
  <c r="P2" i="120"/>
  <c r="O2" i="120"/>
  <c r="N2" i="120"/>
  <c r="M2" i="120"/>
  <c r="L2" i="120"/>
  <c r="K2" i="120"/>
  <c r="J2" i="120"/>
  <c r="I2" i="120"/>
  <c r="H2" i="120"/>
  <c r="G2" i="120"/>
  <c r="F2" i="120"/>
  <c r="AF11" i="118"/>
  <c r="AE11" i="118"/>
  <c r="AD11" i="118"/>
  <c r="AC11" i="118"/>
  <c r="AB11" i="118"/>
  <c r="AA11" i="118"/>
  <c r="Z11" i="118"/>
  <c r="Y11" i="118"/>
  <c r="X11" i="118"/>
  <c r="W11" i="118"/>
  <c r="V11" i="118"/>
  <c r="U11" i="118"/>
  <c r="T11" i="118"/>
  <c r="S11" i="118"/>
  <c r="R11" i="118"/>
  <c r="Q11" i="118"/>
  <c r="P11" i="118"/>
  <c r="O11" i="118"/>
  <c r="N11" i="118"/>
  <c r="M11" i="118"/>
  <c r="L11" i="118"/>
  <c r="K11" i="118"/>
  <c r="J11" i="118"/>
  <c r="I11" i="118"/>
  <c r="H11" i="118"/>
  <c r="G11" i="118"/>
  <c r="F11" i="118"/>
  <c r="E11" i="118"/>
  <c r="AF10" i="118"/>
  <c r="AE10" i="118"/>
  <c r="AD10" i="118"/>
  <c r="AC10" i="118"/>
  <c r="AB10" i="118"/>
  <c r="AA10" i="118"/>
  <c r="Z10" i="118"/>
  <c r="Y10" i="118"/>
  <c r="X10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AF6" i="118"/>
  <c r="AE6" i="118"/>
  <c r="AD6" i="118"/>
  <c r="AC6" i="118"/>
  <c r="AB6" i="118"/>
  <c r="AA6" i="118"/>
  <c r="Z6" i="118"/>
  <c r="Y6" i="118"/>
  <c r="X6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AF10" i="117"/>
  <c r="AE10" i="117"/>
  <c r="AD10" i="117"/>
  <c r="AC10" i="117"/>
  <c r="AB10" i="117"/>
  <c r="AA10" i="117"/>
  <c r="Z10" i="117"/>
  <c r="Y10" i="117"/>
  <c r="X10" i="117"/>
  <c r="W10" i="117"/>
  <c r="V10" i="117"/>
  <c r="U10" i="117"/>
  <c r="T10" i="117"/>
  <c r="S10" i="117"/>
  <c r="R10" i="117"/>
  <c r="Q10" i="117"/>
  <c r="P10" i="117"/>
  <c r="O10" i="117"/>
  <c r="N10" i="117"/>
  <c r="M10" i="117"/>
  <c r="L10" i="117"/>
  <c r="K10" i="117"/>
  <c r="J10" i="117"/>
  <c r="I10" i="117"/>
  <c r="H10" i="117"/>
  <c r="G10" i="117"/>
  <c r="F10" i="117"/>
  <c r="E10" i="117"/>
  <c r="F10" i="116"/>
  <c r="G10" i="116" s="1"/>
  <c r="H10" i="116" s="1"/>
  <c r="I10" i="116" s="1"/>
  <c r="J10" i="116" s="1"/>
  <c r="K10" i="116" s="1"/>
  <c r="L10" i="116" s="1"/>
  <c r="M10" i="116" s="1"/>
  <c r="N10" i="116" s="1"/>
  <c r="O10" i="116" s="1"/>
  <c r="P10" i="116" s="1"/>
  <c r="Q10" i="116" s="1"/>
  <c r="R10" i="116" s="1"/>
  <c r="S10" i="116" s="1"/>
  <c r="T10" i="116" s="1"/>
  <c r="U10" i="116" s="1"/>
  <c r="V10" i="116" s="1"/>
  <c r="W10" i="116" s="1"/>
  <c r="X10" i="116" s="1"/>
  <c r="Y10" i="116" s="1"/>
  <c r="Z10" i="116" s="1"/>
  <c r="AA10" i="116" s="1"/>
  <c r="AB10" i="116" s="1"/>
  <c r="AC10" i="116" s="1"/>
  <c r="AD10" i="116" s="1"/>
  <c r="AE10" i="116" s="1"/>
  <c r="AF10" i="116" s="1"/>
  <c r="E10" i="116"/>
  <c r="AF2" i="116"/>
  <c r="AE2" i="116"/>
  <c r="AD2" i="116"/>
  <c r="AC2" i="116"/>
  <c r="AB2" i="116"/>
  <c r="AA2" i="116"/>
  <c r="Z2" i="116"/>
  <c r="Y2" i="116"/>
  <c r="X2" i="116"/>
  <c r="W2" i="116"/>
  <c r="V2" i="116"/>
  <c r="U2" i="116"/>
  <c r="T2" i="116"/>
  <c r="S2" i="116"/>
  <c r="R2" i="116"/>
  <c r="Q2" i="116"/>
  <c r="P2" i="116"/>
  <c r="O2" i="116"/>
  <c r="N2" i="116"/>
  <c r="M2" i="116"/>
  <c r="L2" i="116"/>
  <c r="K2" i="116"/>
  <c r="J2" i="116"/>
  <c r="I2" i="116"/>
  <c r="H2" i="116"/>
  <c r="G2" i="116"/>
  <c r="F2" i="116"/>
  <c r="E2" i="116"/>
  <c r="AF10" i="115"/>
  <c r="AE10" i="115"/>
  <c r="AD10" i="115"/>
  <c r="AC10" i="115"/>
  <c r="AB10" i="115"/>
  <c r="AA10" i="115"/>
  <c r="Z10" i="115"/>
  <c r="Y10" i="115"/>
  <c r="X10" i="115"/>
  <c r="W10" i="115"/>
  <c r="V10" i="115"/>
  <c r="U10" i="115"/>
  <c r="T10" i="115"/>
  <c r="S10" i="115"/>
  <c r="R10" i="115"/>
  <c r="Q10" i="115"/>
  <c r="P10" i="115"/>
  <c r="O10" i="115"/>
  <c r="N10" i="115"/>
  <c r="M10" i="115"/>
  <c r="L10" i="115"/>
  <c r="K10" i="115"/>
  <c r="J10" i="115"/>
  <c r="I10" i="115"/>
  <c r="H10" i="115"/>
  <c r="G10" i="115"/>
  <c r="F10" i="115"/>
  <c r="E10" i="115"/>
  <c r="AF7" i="115"/>
  <c r="AE7" i="115"/>
  <c r="AD7" i="115"/>
  <c r="AC7" i="115"/>
  <c r="AB7" i="115"/>
  <c r="AA7" i="115"/>
  <c r="Z7" i="115"/>
  <c r="Y7" i="115"/>
  <c r="X7" i="115"/>
  <c r="W7" i="115"/>
  <c r="V7" i="115"/>
  <c r="U7" i="115"/>
  <c r="T7" i="115"/>
  <c r="S7" i="115"/>
  <c r="R7" i="115"/>
  <c r="Q7" i="115"/>
  <c r="P7" i="115"/>
  <c r="O7" i="115"/>
  <c r="N7" i="115"/>
  <c r="M7" i="115"/>
  <c r="L7" i="115"/>
  <c r="K7" i="115"/>
  <c r="J7" i="115"/>
  <c r="I7" i="115"/>
  <c r="H7" i="115"/>
  <c r="G7" i="115"/>
  <c r="F7" i="115"/>
  <c r="E7" i="115"/>
  <c r="AF6" i="115"/>
  <c r="AE6" i="115"/>
  <c r="AD6" i="115"/>
  <c r="AC6" i="115"/>
  <c r="AB6" i="115"/>
  <c r="AA6" i="115"/>
  <c r="Z6" i="115"/>
  <c r="Y6" i="115"/>
  <c r="X6" i="115"/>
  <c r="W6" i="115"/>
  <c r="V6" i="115"/>
  <c r="U6" i="115"/>
  <c r="T6" i="115"/>
  <c r="S6" i="115"/>
  <c r="R6" i="115"/>
  <c r="Q6" i="115"/>
  <c r="P6" i="115"/>
  <c r="O6" i="115"/>
  <c r="N6" i="115"/>
  <c r="M6" i="115"/>
  <c r="L6" i="115"/>
  <c r="K6" i="115"/>
  <c r="J6" i="115"/>
  <c r="I6" i="115"/>
  <c r="H6" i="115"/>
  <c r="G6" i="115"/>
  <c r="F6" i="115"/>
  <c r="E6" i="115"/>
  <c r="E2" i="115"/>
  <c r="F2" i="115" s="1"/>
  <c r="G2" i="115" s="1"/>
  <c r="H2" i="115" s="1"/>
  <c r="I2" i="115" s="1"/>
  <c r="J2" i="115" s="1"/>
  <c r="K2" i="115" s="1"/>
  <c r="L2" i="115" s="1"/>
  <c r="M2" i="115" s="1"/>
  <c r="N2" i="115" s="1"/>
  <c r="O2" i="115" s="1"/>
  <c r="P2" i="115" s="1"/>
  <c r="Q2" i="115" s="1"/>
  <c r="R2" i="115" s="1"/>
  <c r="S2" i="115" s="1"/>
  <c r="T2" i="115" s="1"/>
  <c r="U2" i="115" s="1"/>
  <c r="V2" i="115" s="1"/>
  <c r="W2" i="115" s="1"/>
  <c r="X2" i="115" s="1"/>
  <c r="Y2" i="115" s="1"/>
  <c r="Z2" i="115" s="1"/>
  <c r="AA2" i="115" s="1"/>
  <c r="AB2" i="115" s="1"/>
  <c r="AC2" i="115" s="1"/>
  <c r="AD2" i="115" s="1"/>
  <c r="AE2" i="115" s="1"/>
  <c r="AF2" i="115" s="1"/>
  <c r="E10" i="114"/>
  <c r="F10" i="114" s="1"/>
  <c r="G10" i="114" s="1"/>
  <c r="H10" i="114" s="1"/>
  <c r="I10" i="114" s="1"/>
  <c r="J10" i="114" s="1"/>
  <c r="K10" i="114" s="1"/>
  <c r="L10" i="114" s="1"/>
  <c r="M10" i="114" s="1"/>
  <c r="N10" i="114" s="1"/>
  <c r="O10" i="114" s="1"/>
  <c r="P10" i="114" s="1"/>
  <c r="Q10" i="114" s="1"/>
  <c r="R10" i="114" s="1"/>
  <c r="S10" i="114" s="1"/>
  <c r="T10" i="114" s="1"/>
  <c r="U10" i="114" s="1"/>
  <c r="V10" i="114" s="1"/>
  <c r="W10" i="114" s="1"/>
  <c r="X10" i="114" s="1"/>
  <c r="Y10" i="114" s="1"/>
  <c r="Z10" i="114" s="1"/>
  <c r="AA10" i="114" s="1"/>
  <c r="AB10" i="114" s="1"/>
  <c r="AC10" i="114" s="1"/>
  <c r="AD10" i="114" s="1"/>
  <c r="AE10" i="114" s="1"/>
  <c r="AF10" i="114" s="1"/>
  <c r="B5" i="115" a="1"/>
  <c r="C15" i="114" a="1"/>
  <c r="B9" i="115" a="1"/>
  <c r="D2" i="114" a="1"/>
  <c r="C11" i="120" a="1"/>
  <c r="E6" i="120" a="1"/>
  <c r="D11" i="117" a="1"/>
  <c r="D6" i="117" a="1"/>
  <c r="C5" i="114" a="1"/>
  <c r="C7" i="116" a="1"/>
  <c r="D15" i="117" a="1"/>
  <c r="C7" i="120" a="1"/>
  <c r="C5" i="121" a="1"/>
  <c r="B5" i="116" a="1"/>
  <c r="B11" i="114" a="1"/>
  <c r="D7" i="117" a="1"/>
  <c r="C9" i="114" a="1"/>
  <c r="D5" i="116" a="1"/>
  <c r="C6" i="120" a="1"/>
  <c r="D9" i="120" a="1"/>
  <c r="B6" i="121" a="1"/>
  <c r="C9" i="115" a="1"/>
  <c r="C11" i="116" a="1"/>
  <c r="C6" i="121" a="1"/>
  <c r="B7" i="117" a="1"/>
  <c r="D7" i="122" a="1"/>
  <c r="D5" i="114" a="1"/>
  <c r="D11" i="114" a="1"/>
  <c r="B6" i="117" a="1"/>
  <c r="D15" i="115" a="1"/>
  <c r="C11" i="115" a="1"/>
  <c r="D15" i="114" a="1"/>
  <c r="C15" i="115" a="1"/>
  <c r="D5" i="121" a="1"/>
  <c r="B11" i="116" a="1"/>
  <c r="C2" i="120" a="1"/>
  <c r="D9" i="115" a="1"/>
  <c r="B7" i="116" a="1"/>
  <c r="D14" i="121" a="1"/>
  <c r="C7" i="114" a="1"/>
  <c r="C7" i="117" a="1"/>
  <c r="D15" i="120" a="1"/>
  <c r="D7" i="121" a="1"/>
  <c r="B5" i="114" a="1"/>
  <c r="B14" i="117" a="1"/>
  <c r="E14" i="120" a="1"/>
  <c r="B14" i="121" a="1"/>
  <c r="C14" i="114" a="1"/>
  <c r="D6" i="120" a="1"/>
  <c r="C15" i="118" a="1"/>
  <c r="B2" i="118" a="1"/>
  <c r="B9" i="118" a="1"/>
  <c r="C6" i="122" a="1"/>
  <c r="E2" i="120" a="1"/>
  <c r="D11" i="121" a="1"/>
  <c r="D14" i="115" a="1"/>
  <c r="B15" i="117" a="1"/>
  <c r="D14" i="122" a="1"/>
  <c r="E9" i="120" a="1"/>
  <c r="C5" i="120" a="1"/>
  <c r="B5" i="118" a="1"/>
  <c r="C6" i="116" a="1"/>
  <c r="B5" i="122" a="1"/>
  <c r="B6" i="122" a="1"/>
  <c r="D14" i="114" a="1"/>
  <c r="D15" i="118" a="1"/>
  <c r="C9" i="120" a="1"/>
  <c r="E7" i="120" a="1"/>
  <c r="C2" i="114" a="1"/>
  <c r="B14" i="118" a="1"/>
  <c r="D7" i="118" a="1"/>
  <c r="B6" i="116" a="1"/>
  <c r="C14" i="116" a="1"/>
  <c r="C15" i="116" a="1"/>
  <c r="B9" i="121" a="1"/>
  <c r="D5" i="117" a="1"/>
  <c r="C5" i="118" a="1"/>
  <c r="D15" i="121" a="1"/>
  <c r="B2" i="114" a="1"/>
  <c r="C5" i="117" a="1"/>
  <c r="C15" i="121" a="1"/>
  <c r="C15" i="122" a="1"/>
  <c r="B7" i="122" a="1"/>
  <c r="B6" i="114" a="1"/>
  <c r="D14" i="116" a="1"/>
  <c r="D2" i="118" a="1"/>
  <c r="D11" i="115" a="1"/>
  <c r="D9" i="121" a="1"/>
  <c r="C6" i="114" a="1"/>
  <c r="B14" i="122" a="1"/>
  <c r="D2" i="120" a="1"/>
  <c r="B15" i="118" a="1"/>
  <c r="D11" i="116" a="1"/>
  <c r="C7" i="118" a="1"/>
  <c r="C5" i="116" a="1"/>
  <c r="B14" i="114" a="1"/>
  <c r="B15" i="122" a="1"/>
  <c r="C5" i="115" a="1"/>
  <c r="D7" i="120" a="1"/>
  <c r="C14" i="117" a="1"/>
  <c r="B15" i="116" a="1"/>
  <c r="B15" i="114" a="1"/>
  <c r="D6" i="121" a="1"/>
  <c r="C7" i="121" a="1"/>
  <c r="D14" i="117" a="1"/>
  <c r="C5" i="122" a="1"/>
  <c r="C9" i="117" a="1"/>
  <c r="D6" i="122" a="1"/>
  <c r="B15" i="115" a="1"/>
  <c r="C6" i="117" a="1"/>
  <c r="B5" i="117" a="1"/>
  <c r="C11" i="114" a="1"/>
  <c r="D6" i="116" a="1"/>
  <c r="D15" i="116" a="1"/>
  <c r="D9" i="116" a="1"/>
  <c r="C2" i="118" a="1"/>
  <c r="B7" i="114" a="1"/>
  <c r="C14" i="121" a="1"/>
  <c r="C11" i="117" a="1"/>
  <c r="D5" i="120" a="1"/>
  <c r="D15" i="122" a="1"/>
  <c r="B11" i="117" a="1"/>
  <c r="C2" i="117" a="1"/>
  <c r="B7" i="118" a="1"/>
  <c r="B15" i="121" a="1"/>
  <c r="D7" i="114" a="1"/>
  <c r="E11" i="120" a="1"/>
  <c r="C9" i="121" a="1"/>
  <c r="B9" i="114" a="1"/>
  <c r="D14" i="118" a="1"/>
  <c r="B11" i="121" a="1"/>
  <c r="C9" i="118" a="1"/>
  <c r="B11" i="115" a="1"/>
  <c r="B5" i="121" a="1"/>
  <c r="D9" i="117" a="1"/>
  <c r="C7" i="122" a="1"/>
  <c r="B14" i="115" a="1"/>
  <c r="B7" i="121" a="1"/>
  <c r="D11" i="120" a="1"/>
  <c r="C14" i="122" a="1"/>
  <c r="B9" i="117" a="1"/>
  <c r="D2" i="117" a="1"/>
  <c r="D6" i="114" a="1"/>
  <c r="B9" i="116" a="1"/>
  <c r="C15" i="120" a="1"/>
  <c r="D14" i="120" a="1"/>
  <c r="D9" i="114" a="1"/>
  <c r="C14" i="120" a="1"/>
  <c r="D7" i="116" a="1"/>
  <c r="C14" i="115" a="1"/>
  <c r="C9" i="116" a="1"/>
  <c r="D5" i="115" a="1"/>
  <c r="E5" i="120" a="1"/>
  <c r="B2" i="117" a="1"/>
  <c r="C15" i="117" a="1"/>
  <c r="C14" i="118" a="1"/>
  <c r="D5" i="118" a="1"/>
  <c r="E15" i="120" a="1"/>
  <c r="C11" i="121" a="1"/>
  <c r="B14" i="116" a="1"/>
  <c r="D5" i="122" a="1"/>
  <c r="D9" i="118" a="1"/>
  <c r="AC44" i="125" l="1"/>
  <c r="AC49" i="125" s="1"/>
  <c r="G42" i="125"/>
  <c r="G47" i="125" s="1"/>
  <c r="O42" i="125"/>
  <c r="O47" i="125" s="1"/>
  <c r="Y42" i="125"/>
  <c r="Y47" i="125" s="1"/>
  <c r="X42" i="125"/>
  <c r="X47" i="125" s="1"/>
  <c r="Q43" i="125"/>
  <c r="Q48" i="125" s="1"/>
  <c r="W42" i="125"/>
  <c r="W47" i="125" s="1"/>
  <c r="R43" i="125"/>
  <c r="R48" i="125" s="1"/>
  <c r="P43" i="125"/>
  <c r="P48" i="125" s="1"/>
  <c r="R42" i="125"/>
  <c r="R47" i="125" s="1"/>
  <c r="O43" i="125"/>
  <c r="O48" i="125" s="1"/>
  <c r="Q42" i="125"/>
  <c r="Q47" i="125" s="1"/>
  <c r="Z42" i="125"/>
  <c r="Z47" i="125" s="1"/>
  <c r="Z43" i="125"/>
  <c r="Z48" i="125" s="1"/>
  <c r="H43" i="125"/>
  <c r="H48" i="125" s="1"/>
  <c r="P42" i="125"/>
  <c r="P47" i="125" s="1"/>
  <c r="D43" i="125"/>
  <c r="D48" i="125" s="1"/>
  <c r="F44" i="125"/>
  <c r="F49" i="125" s="1"/>
  <c r="AA42" i="125"/>
  <c r="C42" i="125"/>
  <c r="C47" i="125" s="1"/>
  <c r="AE44" i="125"/>
  <c r="AE49" i="125" s="1"/>
  <c r="C43" i="125"/>
  <c r="C48" i="125" s="1"/>
  <c r="AD44" i="125"/>
  <c r="AD49" i="125" s="1"/>
  <c r="V44" i="125"/>
  <c r="V49" i="125" s="1"/>
  <c r="T43" i="125"/>
  <c r="T48" i="125" s="1"/>
  <c r="J43" i="125"/>
  <c r="J48" i="125" s="1"/>
  <c r="I42" i="125"/>
  <c r="I47" i="125" s="1"/>
  <c r="F42" i="125"/>
  <c r="F47" i="125" s="1"/>
  <c r="L43" i="125"/>
  <c r="L48" i="125" s="1"/>
  <c r="N42" i="125"/>
  <c r="N47" i="125" s="1"/>
  <c r="K43" i="125"/>
  <c r="K48" i="125" s="1"/>
  <c r="J42" i="125"/>
  <c r="J47" i="125" s="1"/>
  <c r="N44" i="125"/>
  <c r="N49" i="125" s="1"/>
  <c r="S43" i="125"/>
  <c r="S48" i="125" s="1"/>
  <c r="I43" i="125"/>
  <c r="I48" i="125" s="1"/>
  <c r="V42" i="125"/>
  <c r="V47" i="125" s="1"/>
  <c r="H42" i="125"/>
  <c r="H47" i="125" s="1"/>
  <c r="AB43" i="125"/>
  <c r="AB48" i="125" s="1"/>
  <c r="M44" i="125"/>
  <c r="M49" i="125" s="1"/>
  <c r="L44" i="125"/>
  <c r="L49" i="125" s="1"/>
  <c r="K44" i="125"/>
  <c r="K49" i="125" s="1"/>
  <c r="U42" i="125"/>
  <c r="U47" i="125" s="1"/>
  <c r="M42" i="125"/>
  <c r="M47" i="125" s="1"/>
  <c r="E42" i="125"/>
  <c r="E47" i="125" s="1"/>
  <c r="T42" i="125"/>
  <c r="T47" i="125" s="1"/>
  <c r="D42" i="125"/>
  <c r="D47" i="125" s="1"/>
  <c r="U44" i="125"/>
  <c r="U49" i="125" s="1"/>
  <c r="E44" i="125"/>
  <c r="E49" i="125" s="1"/>
  <c r="S44" i="125"/>
  <c r="S49" i="125" s="1"/>
  <c r="B5" i="122"/>
  <c r="D6" i="122"/>
  <c r="C7" i="122"/>
  <c r="D14" i="122"/>
  <c r="C15" i="122"/>
  <c r="D15" i="122"/>
  <c r="B14" i="122"/>
  <c r="B6" i="122"/>
  <c r="D5" i="122"/>
  <c r="C6" i="122"/>
  <c r="B7" i="122"/>
  <c r="C14" i="122"/>
  <c r="B15" i="122"/>
  <c r="D7" i="122"/>
  <c r="C5" i="122"/>
  <c r="D5" i="121"/>
  <c r="D6" i="121"/>
  <c r="B9" i="121"/>
  <c r="C11" i="121"/>
  <c r="C5" i="121"/>
  <c r="B6" i="121"/>
  <c r="D9" i="121"/>
  <c r="D14" i="121"/>
  <c r="C15" i="121"/>
  <c r="D15" i="121"/>
  <c r="B7" i="121"/>
  <c r="C7" i="121"/>
  <c r="B5" i="121"/>
  <c r="D7" i="121"/>
  <c r="C9" i="121"/>
  <c r="D11" i="121"/>
  <c r="C14" i="121"/>
  <c r="B15" i="121"/>
  <c r="C6" i="121"/>
  <c r="B11" i="121"/>
  <c r="B14" i="121"/>
  <c r="D6" i="120"/>
  <c r="E15" i="120"/>
  <c r="C2" i="120"/>
  <c r="E6" i="120"/>
  <c r="D11" i="120"/>
  <c r="E2" i="120"/>
  <c r="D5" i="120"/>
  <c r="C6" i="120"/>
  <c r="E9" i="120"/>
  <c r="E14" i="120"/>
  <c r="D15" i="120"/>
  <c r="C14" i="120"/>
  <c r="E5" i="120"/>
  <c r="C7" i="120"/>
  <c r="D7" i="120"/>
  <c r="D2" i="120"/>
  <c r="C5" i="120"/>
  <c r="E7" i="120"/>
  <c r="D9" i="120"/>
  <c r="E11" i="120"/>
  <c r="D14" i="120"/>
  <c r="C15" i="120"/>
  <c r="C11" i="120"/>
  <c r="C9" i="120"/>
  <c r="B7" i="118"/>
  <c r="C15" i="118"/>
  <c r="B5" i="118"/>
  <c r="D15" i="118"/>
  <c r="C7" i="118"/>
  <c r="C9" i="118"/>
  <c r="B2" i="118"/>
  <c r="C2" i="118"/>
  <c r="D2" i="118"/>
  <c r="D7" i="118"/>
  <c r="B14" i="118"/>
  <c r="D5" i="118"/>
  <c r="D9" i="118"/>
  <c r="C14" i="118"/>
  <c r="B15" i="118"/>
  <c r="D14" i="118"/>
  <c r="B9" i="118"/>
  <c r="C5" i="118"/>
  <c r="B9" i="117"/>
  <c r="D2" i="117"/>
  <c r="C5" i="117"/>
  <c r="B6" i="117"/>
  <c r="D9" i="117"/>
  <c r="D14" i="117"/>
  <c r="C15" i="117"/>
  <c r="C6" i="117"/>
  <c r="B2" i="117"/>
  <c r="B14" i="117"/>
  <c r="B11" i="117"/>
  <c r="D6" i="117"/>
  <c r="C7" i="117"/>
  <c r="C2" i="117"/>
  <c r="B5" i="117"/>
  <c r="D7" i="117"/>
  <c r="C9" i="117"/>
  <c r="D11" i="117"/>
  <c r="C14" i="117"/>
  <c r="B15" i="117"/>
  <c r="D5" i="117"/>
  <c r="B7" i="117"/>
  <c r="D15" i="117"/>
  <c r="C11" i="117"/>
  <c r="D7" i="116"/>
  <c r="B6" i="116"/>
  <c r="B5" i="116"/>
  <c r="C7" i="116"/>
  <c r="C14" i="116"/>
  <c r="B9" i="116"/>
  <c r="B11" i="116"/>
  <c r="D5" i="116"/>
  <c r="C11" i="116"/>
  <c r="C15" i="116"/>
  <c r="C6" i="116"/>
  <c r="C5" i="116"/>
  <c r="B15" i="116"/>
  <c r="D14" i="116"/>
  <c r="C9" i="116"/>
  <c r="B7" i="116"/>
  <c r="D9" i="116"/>
  <c r="D11" i="116"/>
  <c r="D15" i="116"/>
  <c r="D6" i="116"/>
  <c r="B14" i="116"/>
  <c r="B11" i="115"/>
  <c r="C5" i="115"/>
  <c r="B9" i="115"/>
  <c r="D9" i="115"/>
  <c r="D14" i="115"/>
  <c r="C15" i="115"/>
  <c r="B5" i="115"/>
  <c r="D15" i="115"/>
  <c r="C11" i="115"/>
  <c r="D5" i="115"/>
  <c r="C9" i="115"/>
  <c r="D11" i="115"/>
  <c r="C14" i="115"/>
  <c r="B15" i="115"/>
  <c r="B14" i="115"/>
  <c r="C15" i="114"/>
  <c r="C5" i="114"/>
  <c r="B6" i="114"/>
  <c r="D9" i="114"/>
  <c r="B7" i="114"/>
  <c r="B11" i="114"/>
  <c r="B14" i="114"/>
  <c r="D2" i="114"/>
  <c r="D15" i="114"/>
  <c r="C7" i="114"/>
  <c r="D5" i="114"/>
  <c r="B2" i="114"/>
  <c r="B9" i="114"/>
  <c r="C2" i="114"/>
  <c r="B5" i="114"/>
  <c r="D7" i="114"/>
  <c r="C9" i="114"/>
  <c r="D11" i="114"/>
  <c r="C14" i="114"/>
  <c r="B15" i="114"/>
  <c r="D14" i="114"/>
  <c r="C6" i="114"/>
  <c r="D6" i="114"/>
  <c r="C11" i="114"/>
  <c r="AD42" i="125" l="1"/>
  <c r="AE42" i="125"/>
  <c r="AB42" i="125"/>
  <c r="AB47" i="125" s="1"/>
  <c r="AC42" i="125"/>
  <c r="AC47" i="125" s="1"/>
  <c r="AC43" i="125"/>
  <c r="AC48" i="125" s="1"/>
  <c r="AD43" i="125"/>
  <c r="AD48" i="125" s="1"/>
  <c r="AD47" i="125"/>
  <c r="AA44" i="125"/>
  <c r="AA49" i="125" s="1"/>
  <c r="AA43" i="125"/>
  <c r="AA48" i="125" s="1"/>
  <c r="AB44" i="125"/>
  <c r="AB49" i="125" s="1"/>
  <c r="AA47" i="125"/>
  <c r="AE43" i="125"/>
  <c r="AE48" i="125" s="1"/>
  <c r="AE47" i="125"/>
  <c r="AF42" i="125"/>
  <c r="E7" i="122"/>
  <c r="D10" i="122"/>
  <c r="D16" i="122" s="1"/>
  <c r="C10" i="122"/>
  <c r="D26" i="122"/>
  <c r="C23" i="122"/>
  <c r="B23" i="122"/>
  <c r="B10" i="122"/>
  <c r="E5" i="122"/>
  <c r="E6" i="122"/>
  <c r="D23" i="122"/>
  <c r="C8" i="122"/>
  <c r="C26" i="122"/>
  <c r="E14" i="122"/>
  <c r="D8" i="122"/>
  <c r="B8" i="122"/>
  <c r="B26" i="122"/>
  <c r="C23" i="121"/>
  <c r="E11" i="121"/>
  <c r="E9" i="121"/>
  <c r="E7" i="121"/>
  <c r="E6" i="121"/>
  <c r="B23" i="121"/>
  <c r="C20" i="121"/>
  <c r="C26" i="121"/>
  <c r="E5" i="121"/>
  <c r="D22" i="121"/>
  <c r="D21" i="121"/>
  <c r="E14" i="121"/>
  <c r="D20" i="121"/>
  <c r="D26" i="121"/>
  <c r="C21" i="121"/>
  <c r="C22" i="121"/>
  <c r="E15" i="121"/>
  <c r="D23" i="121"/>
  <c r="B20" i="121"/>
  <c r="B26" i="121"/>
  <c r="B21" i="121"/>
  <c r="B22" i="121"/>
  <c r="E7" i="118"/>
  <c r="C23" i="118"/>
  <c r="E9" i="118"/>
  <c r="B23" i="118"/>
  <c r="E2" i="118"/>
  <c r="C22" i="118"/>
  <c r="C21" i="118"/>
  <c r="E5" i="118"/>
  <c r="D22" i="118"/>
  <c r="D21" i="118"/>
  <c r="E15" i="118"/>
  <c r="D23" i="118"/>
  <c r="E14" i="118"/>
  <c r="D20" i="118"/>
  <c r="D26" i="118"/>
  <c r="C20" i="118"/>
  <c r="C26" i="118"/>
  <c r="B20" i="118"/>
  <c r="B26" i="118"/>
  <c r="B21" i="118"/>
  <c r="B22" i="118"/>
  <c r="E7" i="117"/>
  <c r="E11" i="117"/>
  <c r="E14" i="117"/>
  <c r="E5" i="117"/>
  <c r="E9" i="117"/>
  <c r="E15" i="117"/>
  <c r="E6" i="117"/>
  <c r="E2" i="117"/>
  <c r="D27" i="117"/>
  <c r="D40" i="117" s="1"/>
  <c r="D11" i="18" s="1"/>
  <c r="C27" i="117"/>
  <c r="B27" i="117"/>
  <c r="B44" i="117" s="1"/>
  <c r="B15" i="18" s="1"/>
  <c r="E7" i="116"/>
  <c r="E14" i="116"/>
  <c r="C23" i="116"/>
  <c r="B23" i="116"/>
  <c r="B17" i="116"/>
  <c r="B22" i="116"/>
  <c r="E5" i="116"/>
  <c r="C16" i="116"/>
  <c r="C17" i="116"/>
  <c r="E9" i="116"/>
  <c r="D20" i="116"/>
  <c r="D19" i="116"/>
  <c r="D22" i="116"/>
  <c r="D18" i="116"/>
  <c r="D21" i="116"/>
  <c r="E6" i="116"/>
  <c r="D23" i="116"/>
  <c r="C20" i="116"/>
  <c r="C22" i="116"/>
  <c r="C19" i="116"/>
  <c r="C18" i="116"/>
  <c r="C21" i="116"/>
  <c r="E15" i="116"/>
  <c r="D16" i="116"/>
  <c r="D17" i="116"/>
  <c r="E11" i="116"/>
  <c r="D12" i="116"/>
  <c r="D13" i="116"/>
  <c r="C12" i="116"/>
  <c r="C13" i="116"/>
  <c r="B20" i="116"/>
  <c r="B21" i="116"/>
  <c r="B18" i="116"/>
  <c r="B19" i="116"/>
  <c r="B16" i="116"/>
  <c r="B12" i="116"/>
  <c r="B13" i="116"/>
  <c r="E9" i="115"/>
  <c r="E11" i="115"/>
  <c r="C23" i="115"/>
  <c r="E14" i="115"/>
  <c r="B23" i="115"/>
  <c r="E5" i="115"/>
  <c r="E15" i="115"/>
  <c r="D23" i="115"/>
  <c r="E14" i="114"/>
  <c r="E5" i="114"/>
  <c r="E7" i="114"/>
  <c r="C23" i="114"/>
  <c r="B22" i="114"/>
  <c r="B23" i="114"/>
  <c r="C4" i="114"/>
  <c r="B4" i="114"/>
  <c r="E9" i="114"/>
  <c r="D19" i="114"/>
  <c r="D20" i="114"/>
  <c r="D22" i="114"/>
  <c r="D21" i="114"/>
  <c r="D18" i="114"/>
  <c r="C16" i="114"/>
  <c r="C17" i="114"/>
  <c r="E6" i="114"/>
  <c r="D23" i="114"/>
  <c r="C20" i="114"/>
  <c r="C19" i="114"/>
  <c r="C18" i="114"/>
  <c r="C22" i="114"/>
  <c r="C21" i="114"/>
  <c r="E15" i="114"/>
  <c r="D16" i="114"/>
  <c r="D17" i="114"/>
  <c r="B20" i="114"/>
  <c r="B21" i="114"/>
  <c r="B18" i="114"/>
  <c r="B19" i="114"/>
  <c r="B16" i="114"/>
  <c r="B17" i="114"/>
  <c r="C12" i="114"/>
  <c r="C13" i="114"/>
  <c r="E11" i="114"/>
  <c r="D12" i="114"/>
  <c r="D13" i="114"/>
  <c r="B12" i="114"/>
  <c r="B13" i="114"/>
  <c r="E2" i="114"/>
  <c r="D4" i="114"/>
  <c r="D12" i="107"/>
  <c r="E12" i="107" s="1"/>
  <c r="F12" i="107" s="1"/>
  <c r="G12" i="107" s="1"/>
  <c r="H12" i="107" s="1"/>
  <c r="I12" i="107" s="1"/>
  <c r="J12" i="107" s="1"/>
  <c r="K12" i="107" s="1"/>
  <c r="L12" i="107" s="1"/>
  <c r="M12" i="107" s="1"/>
  <c r="N12" i="107" s="1"/>
  <c r="O12" i="107" s="1"/>
  <c r="P12" i="107" s="1"/>
  <c r="Q12" i="107" s="1"/>
  <c r="R12" i="107" s="1"/>
  <c r="S12" i="107" s="1"/>
  <c r="T12" i="107" s="1"/>
  <c r="U12" i="107" s="1"/>
  <c r="V12" i="107" s="1"/>
  <c r="W12" i="107" s="1"/>
  <c r="X12" i="107" s="1"/>
  <c r="Y12" i="107" s="1"/>
  <c r="Z12" i="107" s="1"/>
  <c r="AA12" i="107" s="1"/>
  <c r="AB12" i="107" s="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15" i="21"/>
  <c r="E14" i="21"/>
  <c r="E11" i="21"/>
  <c r="D7" i="21" a="1"/>
  <c r="B11" i="21" a="1"/>
  <c r="B2" i="21" a="1"/>
  <c r="C11" i="21" a="1"/>
  <c r="B9" i="21" a="1"/>
  <c r="D14" i="21" a="1"/>
  <c r="B7" i="21" a="1"/>
  <c r="C7" i="21" a="1"/>
  <c r="B6" i="21" a="1"/>
  <c r="D15" i="21" a="1"/>
  <c r="C6" i="21" a="1"/>
  <c r="C15" i="21" a="1"/>
  <c r="B14" i="21" a="1"/>
  <c r="D6" i="21" a="1"/>
  <c r="C9" i="21" a="1"/>
  <c r="D2" i="21" a="1"/>
  <c r="D5" i="21" a="1"/>
  <c r="C14" i="21" a="1"/>
  <c r="C5" i="21" a="1"/>
  <c r="C2" i="21" a="1"/>
  <c r="D11" i="21" a="1"/>
  <c r="D9" i="21" a="1"/>
  <c r="B5" i="21" a="1"/>
  <c r="B15" i="21" a="1"/>
  <c r="AF47" i="125" l="1"/>
  <c r="AF43" i="125"/>
  <c r="AF48" i="125" s="1"/>
  <c r="AF44" i="125"/>
  <c r="AF49" i="125" s="1"/>
  <c r="E10" i="122"/>
  <c r="E16" i="122" s="1"/>
  <c r="D9" i="122"/>
  <c r="E26" i="122"/>
  <c r="C9" i="122"/>
  <c r="C16" i="122"/>
  <c r="D22" i="122"/>
  <c r="F7" i="122"/>
  <c r="B9" i="122"/>
  <c r="B16" i="122"/>
  <c r="D18" i="122"/>
  <c r="D19" i="122"/>
  <c r="D20" i="122"/>
  <c r="D21" i="122"/>
  <c r="D17" i="122"/>
  <c r="F5" i="122"/>
  <c r="F6" i="122"/>
  <c r="E23" i="122"/>
  <c r="F14" i="122"/>
  <c r="E8" i="122"/>
  <c r="F7" i="121"/>
  <c r="D27" i="121"/>
  <c r="D52" i="121" s="1"/>
  <c r="D23" i="22" s="1"/>
  <c r="F11" i="121"/>
  <c r="F6" i="121"/>
  <c r="F9" i="121"/>
  <c r="C27" i="121"/>
  <c r="C52" i="121" s="1"/>
  <c r="C23" i="22" s="1"/>
  <c r="B27" i="121"/>
  <c r="B55" i="121" s="1"/>
  <c r="B26" i="22" s="1"/>
  <c r="F14" i="121"/>
  <c r="E20" i="121"/>
  <c r="E26" i="121"/>
  <c r="F15" i="121"/>
  <c r="E23" i="121"/>
  <c r="F5" i="121"/>
  <c r="E21" i="121"/>
  <c r="E22" i="121"/>
  <c r="F9" i="118"/>
  <c r="F7" i="118"/>
  <c r="B27" i="118"/>
  <c r="B49" i="118" s="1"/>
  <c r="B20" i="19" s="1"/>
  <c r="C27" i="118"/>
  <c r="C50" i="118" s="1"/>
  <c r="C21" i="19" s="1"/>
  <c r="D27" i="118"/>
  <c r="D51" i="118" s="1"/>
  <c r="D22" i="19" s="1"/>
  <c r="F2" i="118"/>
  <c r="F14" i="118"/>
  <c r="E20" i="118"/>
  <c r="E26" i="118"/>
  <c r="F15" i="118"/>
  <c r="E23" i="118"/>
  <c r="F5" i="118"/>
  <c r="E21" i="118"/>
  <c r="E22" i="118"/>
  <c r="B34" i="117"/>
  <c r="B5" i="18" s="1"/>
  <c r="C42" i="117"/>
  <c r="C13" i="18" s="1"/>
  <c r="C46" i="117"/>
  <c r="C17" i="18" s="1"/>
  <c r="C50" i="117"/>
  <c r="C21" i="18" s="1"/>
  <c r="C32" i="117"/>
  <c r="C3" i="18" s="1"/>
  <c r="C37" i="117"/>
  <c r="C8" i="18" s="1"/>
  <c r="C45" i="117"/>
  <c r="C16" i="18" s="1"/>
  <c r="C51" i="117"/>
  <c r="C22" i="18" s="1"/>
  <c r="C55" i="117"/>
  <c r="C26" i="18" s="1"/>
  <c r="C49" i="117"/>
  <c r="C20" i="18" s="1"/>
  <c r="C54" i="117"/>
  <c r="C25" i="18" s="1"/>
  <c r="C33" i="117"/>
  <c r="C4" i="18" s="1"/>
  <c r="C41" i="117"/>
  <c r="C12" i="18" s="1"/>
  <c r="C53" i="117"/>
  <c r="C24" i="18" s="1"/>
  <c r="C48" i="117"/>
  <c r="C19" i="18" s="1"/>
  <c r="C52" i="117"/>
  <c r="C23" i="18" s="1"/>
  <c r="C47" i="117"/>
  <c r="C18" i="18" s="1"/>
  <c r="C39" i="117"/>
  <c r="C10" i="18" s="1"/>
  <c r="C44" i="117"/>
  <c r="C15" i="18" s="1"/>
  <c r="D39" i="117"/>
  <c r="D10" i="18" s="1"/>
  <c r="D47" i="117"/>
  <c r="D18" i="18" s="1"/>
  <c r="D51" i="117"/>
  <c r="D22" i="18" s="1"/>
  <c r="D32" i="117"/>
  <c r="D3" i="18" s="1"/>
  <c r="D46" i="117"/>
  <c r="D17" i="18" s="1"/>
  <c r="D52" i="117"/>
  <c r="D23" i="18" s="1"/>
  <c r="D53" i="117"/>
  <c r="D24" i="18" s="1"/>
  <c r="D37" i="117"/>
  <c r="D8" i="18" s="1"/>
  <c r="D45" i="117"/>
  <c r="D16" i="18" s="1"/>
  <c r="D50" i="117"/>
  <c r="D21" i="18" s="1"/>
  <c r="D55" i="117"/>
  <c r="D26" i="18" s="1"/>
  <c r="D42" i="117"/>
  <c r="D13" i="18" s="1"/>
  <c r="D49" i="117"/>
  <c r="D20" i="18" s="1"/>
  <c r="D54" i="117"/>
  <c r="D25" i="18" s="1"/>
  <c r="D33" i="117"/>
  <c r="D4" i="18" s="1"/>
  <c r="D41" i="117"/>
  <c r="D12" i="18" s="1"/>
  <c r="D48" i="117"/>
  <c r="D19" i="18" s="1"/>
  <c r="C35" i="117"/>
  <c r="C6" i="18" s="1"/>
  <c r="C31" i="117"/>
  <c r="C2" i="18" s="1"/>
  <c r="C34" i="117"/>
  <c r="C5" i="18" s="1"/>
  <c r="D38" i="117"/>
  <c r="D9" i="18" s="1"/>
  <c r="C38" i="117"/>
  <c r="C9" i="18" s="1"/>
  <c r="C43" i="117"/>
  <c r="C14" i="18" s="1"/>
  <c r="C36" i="117"/>
  <c r="C7" i="18" s="1"/>
  <c r="D31" i="117"/>
  <c r="D2" i="18" s="1"/>
  <c r="B40" i="117"/>
  <c r="B11" i="18" s="1"/>
  <c r="F6" i="117"/>
  <c r="F5" i="117"/>
  <c r="D36" i="117"/>
  <c r="D7" i="18" s="1"/>
  <c r="D34" i="117"/>
  <c r="D5" i="18" s="1"/>
  <c r="B35" i="117"/>
  <c r="B6" i="18" s="1"/>
  <c r="D44" i="117"/>
  <c r="D15" i="18" s="1"/>
  <c r="D43" i="117"/>
  <c r="D14" i="18" s="1"/>
  <c r="F7" i="117"/>
  <c r="F9" i="117"/>
  <c r="F11" i="117"/>
  <c r="D35" i="117"/>
  <c r="D6" i="18" s="1"/>
  <c r="F15" i="117"/>
  <c r="F14" i="117"/>
  <c r="C40" i="117"/>
  <c r="C11" i="18" s="1"/>
  <c r="B31" i="117"/>
  <c r="B2" i="18" s="1"/>
  <c r="B32" i="117"/>
  <c r="B3" i="18" s="1"/>
  <c r="B48" i="117"/>
  <c r="B19" i="18" s="1"/>
  <c r="B45" i="117"/>
  <c r="B16" i="18" s="1"/>
  <c r="B33" i="117"/>
  <c r="B4" i="18" s="1"/>
  <c r="B41" i="117"/>
  <c r="B12" i="18" s="1"/>
  <c r="B49" i="117"/>
  <c r="B20" i="18" s="1"/>
  <c r="B51" i="117"/>
  <c r="B22" i="18" s="1"/>
  <c r="B52" i="117"/>
  <c r="B23" i="18" s="1"/>
  <c r="B53" i="117"/>
  <c r="B24" i="18" s="1"/>
  <c r="B42" i="117"/>
  <c r="B13" i="18" s="1"/>
  <c r="B50" i="117"/>
  <c r="B21" i="18" s="1"/>
  <c r="B37" i="117"/>
  <c r="B8" i="18" s="1"/>
  <c r="B46" i="117"/>
  <c r="B17" i="18" s="1"/>
  <c r="B54" i="117"/>
  <c r="B25" i="18" s="1"/>
  <c r="B39" i="117"/>
  <c r="B10" i="18" s="1"/>
  <c r="B47" i="117"/>
  <c r="B18" i="18" s="1"/>
  <c r="B55" i="117"/>
  <c r="B26" i="18" s="1"/>
  <c r="B38" i="117"/>
  <c r="B9" i="18" s="1"/>
  <c r="B36" i="117"/>
  <c r="B7" i="18" s="1"/>
  <c r="B43" i="117"/>
  <c r="B14" i="18" s="1"/>
  <c r="F2" i="117"/>
  <c r="E27" i="117"/>
  <c r="E34" i="117" s="1"/>
  <c r="E5" i="18" s="1"/>
  <c r="F7" i="116"/>
  <c r="C26" i="116"/>
  <c r="C27" i="116" s="1"/>
  <c r="D26" i="116"/>
  <c r="D27" i="116" s="1"/>
  <c r="F14" i="116"/>
  <c r="B26" i="116"/>
  <c r="B27" i="116" s="1"/>
  <c r="F5" i="116"/>
  <c r="F15" i="116"/>
  <c r="E17" i="116"/>
  <c r="E16" i="116"/>
  <c r="F9" i="116"/>
  <c r="E21" i="116"/>
  <c r="E19" i="116"/>
  <c r="E20" i="116"/>
  <c r="E18" i="116"/>
  <c r="E22" i="116"/>
  <c r="F6" i="116"/>
  <c r="E23" i="116"/>
  <c r="F11" i="116"/>
  <c r="E13" i="116"/>
  <c r="E12" i="116"/>
  <c r="F14" i="115"/>
  <c r="D27" i="115"/>
  <c r="D52" i="115" s="1"/>
  <c r="D23" i="16" s="1"/>
  <c r="F11" i="115"/>
  <c r="C27" i="115"/>
  <c r="F9" i="115"/>
  <c r="B27" i="115"/>
  <c r="F5" i="115"/>
  <c r="F15" i="115"/>
  <c r="E23" i="115"/>
  <c r="F5" i="114"/>
  <c r="F7" i="114"/>
  <c r="D26" i="114"/>
  <c r="D27" i="114" s="1"/>
  <c r="D45" i="114" s="1"/>
  <c r="D16" i="15" s="1"/>
  <c r="C26" i="114"/>
  <c r="C27" i="114" s="1"/>
  <c r="F14" i="114"/>
  <c r="B26" i="114"/>
  <c r="B27" i="114" s="1"/>
  <c r="F15" i="114"/>
  <c r="E17" i="114"/>
  <c r="E16" i="114"/>
  <c r="F6" i="114"/>
  <c r="E23" i="114"/>
  <c r="F9" i="114"/>
  <c r="E21" i="114"/>
  <c r="E19" i="114"/>
  <c r="E20" i="114"/>
  <c r="E18" i="114"/>
  <c r="E22" i="114"/>
  <c r="F11" i="114"/>
  <c r="E13" i="114"/>
  <c r="E12" i="114"/>
  <c r="F2" i="114"/>
  <c r="E4" i="114"/>
  <c r="B9" i="21"/>
  <c r="B7" i="21"/>
  <c r="B6" i="21"/>
  <c r="B5" i="21"/>
  <c r="B2" i="21"/>
  <c r="B11" i="21"/>
  <c r="B14" i="21"/>
  <c r="B15" i="21"/>
  <c r="D9" i="21"/>
  <c r="D2" i="21"/>
  <c r="D15" i="21"/>
  <c r="C11" i="21"/>
  <c r="D11" i="21"/>
  <c r="C7" i="21"/>
  <c r="D5" i="21"/>
  <c r="C9" i="21"/>
  <c r="C15" i="21"/>
  <c r="C5" i="21"/>
  <c r="C6" i="21"/>
  <c r="D6" i="21"/>
  <c r="C14" i="21"/>
  <c r="D7" i="21"/>
  <c r="D14" i="21"/>
  <c r="C2" i="21"/>
  <c r="E10" i="21"/>
  <c r="E9" i="21"/>
  <c r="E7" i="21"/>
  <c r="E6" i="21"/>
  <c r="E5" i="21"/>
  <c r="E2" i="21"/>
  <c r="AG44" i="125" l="1"/>
  <c r="AG49" i="125" s="1"/>
  <c r="AG42" i="125"/>
  <c r="F10" i="122"/>
  <c r="G10" i="122" s="1"/>
  <c r="AG43" i="125"/>
  <c r="AG48" i="125" s="1"/>
  <c r="AG47" i="125"/>
  <c r="C17" i="122"/>
  <c r="C21" i="122"/>
  <c r="C20" i="122"/>
  <c r="C19" i="122"/>
  <c r="C18" i="122"/>
  <c r="C22" i="122"/>
  <c r="E18" i="122"/>
  <c r="E9" i="122"/>
  <c r="G7" i="122"/>
  <c r="F26" i="122"/>
  <c r="D25" i="122"/>
  <c r="B21" i="122"/>
  <c r="B22" i="122"/>
  <c r="B17" i="122"/>
  <c r="B18" i="122"/>
  <c r="B19" i="122"/>
  <c r="B20" i="122"/>
  <c r="E20" i="122"/>
  <c r="E19" i="122"/>
  <c r="E22" i="122"/>
  <c r="E21" i="122"/>
  <c r="E17" i="122"/>
  <c r="G5" i="122"/>
  <c r="G6" i="122"/>
  <c r="F23" i="122"/>
  <c r="G14" i="122"/>
  <c r="F8" i="122"/>
  <c r="D50" i="121"/>
  <c r="D21" i="22" s="1"/>
  <c r="C50" i="121"/>
  <c r="C21" i="22" s="1"/>
  <c r="C49" i="121"/>
  <c r="C20" i="22" s="1"/>
  <c r="C55" i="121"/>
  <c r="C26" i="22" s="1"/>
  <c r="D49" i="121"/>
  <c r="D20" i="22" s="1"/>
  <c r="D51" i="121"/>
  <c r="D22" i="22" s="1"/>
  <c r="D55" i="121"/>
  <c r="D26" i="22" s="1"/>
  <c r="B49" i="121"/>
  <c r="B20" i="22" s="1"/>
  <c r="G6" i="121"/>
  <c r="G7" i="121"/>
  <c r="G9" i="121"/>
  <c r="G11" i="121"/>
  <c r="C31" i="121"/>
  <c r="C2" i="22" s="1"/>
  <c r="C39" i="121"/>
  <c r="C10" i="22" s="1"/>
  <c r="C47" i="121"/>
  <c r="C18" i="22" s="1"/>
  <c r="C42" i="121"/>
  <c r="C13" i="22" s="1"/>
  <c r="C46" i="121"/>
  <c r="C17" i="22" s="1"/>
  <c r="C37" i="121"/>
  <c r="C8" i="22" s="1"/>
  <c r="C45" i="121"/>
  <c r="C16" i="22" s="1"/>
  <c r="C53" i="121"/>
  <c r="C24" i="22" s="1"/>
  <c r="C54" i="121"/>
  <c r="C25" i="22" s="1"/>
  <c r="C32" i="121"/>
  <c r="C3" i="22" s="1"/>
  <c r="C48" i="121"/>
  <c r="C19" i="22" s="1"/>
  <c r="C41" i="121"/>
  <c r="C12" i="22" s="1"/>
  <c r="C33" i="121"/>
  <c r="C4" i="22" s="1"/>
  <c r="C43" i="121"/>
  <c r="C14" i="22" s="1"/>
  <c r="C40" i="121"/>
  <c r="C11" i="22" s="1"/>
  <c r="C44" i="121"/>
  <c r="C15" i="22" s="1"/>
  <c r="C36" i="121"/>
  <c r="C7" i="22" s="1"/>
  <c r="C35" i="121"/>
  <c r="C6" i="22" s="1"/>
  <c r="C38" i="121"/>
  <c r="C9" i="22" s="1"/>
  <c r="C34" i="121"/>
  <c r="C5" i="22" s="1"/>
  <c r="D31" i="121"/>
  <c r="D2" i="22" s="1"/>
  <c r="D39" i="121"/>
  <c r="D10" i="22" s="1"/>
  <c r="D47" i="121"/>
  <c r="D18" i="22" s="1"/>
  <c r="D33" i="121"/>
  <c r="D4" i="22" s="1"/>
  <c r="D37" i="121"/>
  <c r="D8" i="22" s="1"/>
  <c r="D41" i="121"/>
  <c r="D12" i="22" s="1"/>
  <c r="D45" i="121"/>
  <c r="D16" i="22" s="1"/>
  <c r="D46" i="121"/>
  <c r="D17" i="22" s="1"/>
  <c r="D32" i="121"/>
  <c r="D3" i="22" s="1"/>
  <c r="D48" i="121"/>
  <c r="D19" i="22" s="1"/>
  <c r="D42" i="121"/>
  <c r="D13" i="22" s="1"/>
  <c r="D53" i="121"/>
  <c r="D24" i="22" s="1"/>
  <c r="D54" i="121"/>
  <c r="D25" i="22" s="1"/>
  <c r="D44" i="121"/>
  <c r="D15" i="22" s="1"/>
  <c r="D38" i="121"/>
  <c r="D9" i="22" s="1"/>
  <c r="D34" i="121"/>
  <c r="D5" i="22" s="1"/>
  <c r="D35" i="121"/>
  <c r="D6" i="22" s="1"/>
  <c r="D43" i="121"/>
  <c r="D14" i="22" s="1"/>
  <c r="D36" i="121"/>
  <c r="D7" i="22" s="1"/>
  <c r="D40" i="121"/>
  <c r="D11" i="22" s="1"/>
  <c r="C51" i="121"/>
  <c r="C22" i="22" s="1"/>
  <c r="B31" i="121"/>
  <c r="B2" i="22" s="1"/>
  <c r="B32" i="121"/>
  <c r="B3" i="22" s="1"/>
  <c r="B48" i="121"/>
  <c r="B19" i="22" s="1"/>
  <c r="B33" i="121"/>
  <c r="B4" i="22" s="1"/>
  <c r="B41" i="121"/>
  <c r="B12" i="22" s="1"/>
  <c r="B42" i="121"/>
  <c r="B13" i="22" s="1"/>
  <c r="B37" i="121"/>
  <c r="B8" i="22" s="1"/>
  <c r="B45" i="121"/>
  <c r="B16" i="22" s="1"/>
  <c r="B53" i="121"/>
  <c r="B24" i="22" s="1"/>
  <c r="B46" i="121"/>
  <c r="B17" i="22" s="1"/>
  <c r="B54" i="121"/>
  <c r="B25" i="22" s="1"/>
  <c r="B47" i="121"/>
  <c r="B18" i="22" s="1"/>
  <c r="B39" i="121"/>
  <c r="B10" i="22" s="1"/>
  <c r="B34" i="121"/>
  <c r="B5" i="22" s="1"/>
  <c r="B40" i="121"/>
  <c r="B11" i="22" s="1"/>
  <c r="B35" i="121"/>
  <c r="B6" i="22" s="1"/>
  <c r="B43" i="121"/>
  <c r="B14" i="22" s="1"/>
  <c r="B36" i="121"/>
  <c r="B7" i="22" s="1"/>
  <c r="B38" i="121"/>
  <c r="B9" i="22" s="1"/>
  <c r="B44" i="121"/>
  <c r="B15" i="22" s="1"/>
  <c r="B52" i="121"/>
  <c r="B23" i="22" s="1"/>
  <c r="B50" i="121"/>
  <c r="B21" i="22" s="1"/>
  <c r="B51" i="121"/>
  <c r="B22" i="22" s="1"/>
  <c r="E27" i="121"/>
  <c r="E49" i="121" s="1"/>
  <c r="E20" i="22" s="1"/>
  <c r="G5" i="121"/>
  <c r="F21" i="121"/>
  <c r="F22" i="121"/>
  <c r="G15" i="121"/>
  <c r="F23" i="121"/>
  <c r="G14" i="121"/>
  <c r="F20" i="121"/>
  <c r="F26" i="121"/>
  <c r="C51" i="118"/>
  <c r="C22" i="19" s="1"/>
  <c r="D49" i="118"/>
  <c r="D20" i="19" s="1"/>
  <c r="D35" i="118"/>
  <c r="D6" i="19" s="1"/>
  <c r="D39" i="118"/>
  <c r="D10" i="19" s="1"/>
  <c r="D47" i="118"/>
  <c r="D18" i="19" s="1"/>
  <c r="D33" i="118"/>
  <c r="D4" i="19" s="1"/>
  <c r="D41" i="118"/>
  <c r="D12" i="19" s="1"/>
  <c r="D48" i="118"/>
  <c r="D19" i="19" s="1"/>
  <c r="D40" i="118"/>
  <c r="D11" i="19" s="1"/>
  <c r="D46" i="118"/>
  <c r="D17" i="19" s="1"/>
  <c r="D37" i="118"/>
  <c r="D8" i="19" s="1"/>
  <c r="D32" i="118"/>
  <c r="D3" i="19" s="1"/>
  <c r="D42" i="118"/>
  <c r="D13" i="19" s="1"/>
  <c r="D53" i="118"/>
  <c r="D24" i="19" s="1"/>
  <c r="D54" i="118"/>
  <c r="D25" i="19" s="1"/>
  <c r="D45" i="118"/>
  <c r="D16" i="19" s="1"/>
  <c r="D36" i="118"/>
  <c r="D7" i="19" s="1"/>
  <c r="D44" i="118"/>
  <c r="D15" i="19" s="1"/>
  <c r="D34" i="118"/>
  <c r="D5" i="19" s="1"/>
  <c r="D31" i="118"/>
  <c r="D2" i="19" s="1"/>
  <c r="D38" i="118"/>
  <c r="D9" i="19" s="1"/>
  <c r="D43" i="118"/>
  <c r="D14" i="19" s="1"/>
  <c r="D55" i="118"/>
  <c r="D26" i="19" s="1"/>
  <c r="C35" i="118"/>
  <c r="C6" i="19" s="1"/>
  <c r="C39" i="118"/>
  <c r="C10" i="19" s="1"/>
  <c r="C47" i="118"/>
  <c r="C18" i="19" s="1"/>
  <c r="C42" i="118"/>
  <c r="C13" i="19" s="1"/>
  <c r="C46" i="118"/>
  <c r="C17" i="19" s="1"/>
  <c r="C32" i="118"/>
  <c r="C3" i="19" s="1"/>
  <c r="C40" i="118"/>
  <c r="C11" i="19" s="1"/>
  <c r="C37" i="118"/>
  <c r="C8" i="19" s="1"/>
  <c r="C45" i="118"/>
  <c r="C16" i="19" s="1"/>
  <c r="C33" i="118"/>
  <c r="C4" i="19" s="1"/>
  <c r="C41" i="118"/>
  <c r="C12" i="19" s="1"/>
  <c r="C48" i="118"/>
  <c r="C19" i="19" s="1"/>
  <c r="C53" i="118"/>
  <c r="C24" i="19" s="1"/>
  <c r="C54" i="118"/>
  <c r="C25" i="19" s="1"/>
  <c r="C43" i="118"/>
  <c r="C14" i="19" s="1"/>
  <c r="C38" i="118"/>
  <c r="C9" i="19" s="1"/>
  <c r="C44" i="118"/>
  <c r="C15" i="19" s="1"/>
  <c r="C34" i="118"/>
  <c r="C5" i="19" s="1"/>
  <c r="C36" i="118"/>
  <c r="C7" i="19" s="1"/>
  <c r="C31" i="118"/>
  <c r="C2" i="19" s="1"/>
  <c r="G9" i="118"/>
  <c r="B52" i="118"/>
  <c r="B23" i="19" s="1"/>
  <c r="C49" i="118"/>
  <c r="C20" i="19" s="1"/>
  <c r="C55" i="118"/>
  <c r="C26" i="19" s="1"/>
  <c r="D50" i="118"/>
  <c r="D21" i="19" s="1"/>
  <c r="G7" i="118"/>
  <c r="C52" i="118"/>
  <c r="C23" i="19" s="1"/>
  <c r="D52" i="118"/>
  <c r="D23" i="19" s="1"/>
  <c r="B31" i="118"/>
  <c r="B2" i="19" s="1"/>
  <c r="B32" i="118"/>
  <c r="B3" i="19" s="1"/>
  <c r="B40" i="118"/>
  <c r="B11" i="19" s="1"/>
  <c r="B48" i="118"/>
  <c r="B19" i="19" s="1"/>
  <c r="B37" i="118"/>
  <c r="B8" i="19" s="1"/>
  <c r="B33" i="118"/>
  <c r="B4" i="19" s="1"/>
  <c r="B41" i="118"/>
  <c r="B12" i="19" s="1"/>
  <c r="B35" i="118"/>
  <c r="B6" i="19" s="1"/>
  <c r="B53" i="118"/>
  <c r="B24" i="19" s="1"/>
  <c r="B42" i="118"/>
  <c r="B13" i="19" s="1"/>
  <c r="B46" i="118"/>
  <c r="B17" i="19" s="1"/>
  <c r="B54" i="118"/>
  <c r="B25" i="19" s="1"/>
  <c r="B39" i="118"/>
  <c r="B10" i="19" s="1"/>
  <c r="B47" i="118"/>
  <c r="B18" i="19" s="1"/>
  <c r="B45" i="118"/>
  <c r="B16" i="19" s="1"/>
  <c r="B34" i="118"/>
  <c r="B5" i="19" s="1"/>
  <c r="B43" i="118"/>
  <c r="B14" i="19" s="1"/>
  <c r="B44" i="118"/>
  <c r="B15" i="19" s="1"/>
  <c r="B38" i="118"/>
  <c r="B9" i="19" s="1"/>
  <c r="B36" i="118"/>
  <c r="B7" i="19" s="1"/>
  <c r="B55" i="118"/>
  <c r="B26" i="19" s="1"/>
  <c r="B50" i="118"/>
  <c r="B21" i="19" s="1"/>
  <c r="B51" i="118"/>
  <c r="B22" i="19" s="1"/>
  <c r="E27" i="118"/>
  <c r="E49" i="118" s="1"/>
  <c r="E20" i="19" s="1"/>
  <c r="G2" i="118"/>
  <c r="G5" i="118"/>
  <c r="F21" i="118"/>
  <c r="F22" i="118"/>
  <c r="G15" i="118"/>
  <c r="F23" i="118"/>
  <c r="G14" i="118"/>
  <c r="F20" i="118"/>
  <c r="F26" i="118"/>
  <c r="E35" i="117"/>
  <c r="E6" i="18" s="1"/>
  <c r="E44" i="117"/>
  <c r="E15" i="18" s="1"/>
  <c r="E31" i="117"/>
  <c r="E2" i="18" s="1"/>
  <c r="C56" i="117"/>
  <c r="D56" i="117"/>
  <c r="E36" i="117"/>
  <c r="E7" i="18" s="1"/>
  <c r="E40" i="117"/>
  <c r="E11" i="18" s="1"/>
  <c r="B56" i="117"/>
  <c r="G14" i="117"/>
  <c r="G9" i="117"/>
  <c r="G6" i="117"/>
  <c r="G5" i="117"/>
  <c r="G15" i="117"/>
  <c r="G7" i="117"/>
  <c r="G11" i="117"/>
  <c r="E39" i="117"/>
  <c r="E10" i="18" s="1"/>
  <c r="E47" i="117"/>
  <c r="E18" i="18" s="1"/>
  <c r="E51" i="117"/>
  <c r="E22" i="18" s="1"/>
  <c r="E33" i="117"/>
  <c r="E4" i="18" s="1"/>
  <c r="E37" i="117"/>
  <c r="E8" i="18" s="1"/>
  <c r="E41" i="117"/>
  <c r="E12" i="18" s="1"/>
  <c r="E45" i="117"/>
  <c r="E16" i="18" s="1"/>
  <c r="E46" i="117"/>
  <c r="E17" i="18" s="1"/>
  <c r="E52" i="117"/>
  <c r="E23" i="18" s="1"/>
  <c r="E53" i="117"/>
  <c r="E24" i="18" s="1"/>
  <c r="E50" i="117"/>
  <c r="E21" i="18" s="1"/>
  <c r="E55" i="117"/>
  <c r="E26" i="18" s="1"/>
  <c r="E42" i="117"/>
  <c r="E13" i="18" s="1"/>
  <c r="E32" i="117"/>
  <c r="E3" i="18" s="1"/>
  <c r="E49" i="117"/>
  <c r="E20" i="18" s="1"/>
  <c r="E48" i="117"/>
  <c r="E19" i="18" s="1"/>
  <c r="E54" i="117"/>
  <c r="E25" i="18" s="1"/>
  <c r="E43" i="117"/>
  <c r="E14" i="18" s="1"/>
  <c r="E38" i="117"/>
  <c r="E9" i="18" s="1"/>
  <c r="G2" i="117"/>
  <c r="F27" i="117"/>
  <c r="F38" i="117" s="1"/>
  <c r="F9" i="18" s="1"/>
  <c r="B47" i="116"/>
  <c r="B18" i="17" s="1"/>
  <c r="B46" i="116"/>
  <c r="B17" i="17" s="1"/>
  <c r="C47" i="116"/>
  <c r="C18" i="17" s="1"/>
  <c r="C42" i="116"/>
  <c r="C13" i="17" s="1"/>
  <c r="C49" i="116"/>
  <c r="C20" i="17" s="1"/>
  <c r="C51" i="116"/>
  <c r="C22" i="17" s="1"/>
  <c r="C46" i="116"/>
  <c r="C17" i="17" s="1"/>
  <c r="C41" i="116"/>
  <c r="C12" i="17" s="1"/>
  <c r="D42" i="116"/>
  <c r="D13" i="17" s="1"/>
  <c r="D51" i="116"/>
  <c r="D22" i="17" s="1"/>
  <c r="D49" i="116"/>
  <c r="D20" i="17" s="1"/>
  <c r="D45" i="116"/>
  <c r="D16" i="17" s="1"/>
  <c r="D31" i="116"/>
  <c r="D2" i="17" s="1"/>
  <c r="D39" i="116"/>
  <c r="D10" i="17" s="1"/>
  <c r="D32" i="116"/>
  <c r="D3" i="17" s="1"/>
  <c r="D53" i="116"/>
  <c r="D24" i="17" s="1"/>
  <c r="D54" i="116"/>
  <c r="D25" i="17" s="1"/>
  <c r="D37" i="116"/>
  <c r="D8" i="17" s="1"/>
  <c r="D33" i="116"/>
  <c r="D4" i="17" s="1"/>
  <c r="D40" i="116"/>
  <c r="D11" i="17" s="1"/>
  <c r="D38" i="116"/>
  <c r="D9" i="17" s="1"/>
  <c r="D43" i="116"/>
  <c r="D14" i="17" s="1"/>
  <c r="D35" i="116"/>
  <c r="D6" i="17" s="1"/>
  <c r="D36" i="116"/>
  <c r="D7" i="17" s="1"/>
  <c r="D44" i="116"/>
  <c r="D15" i="17" s="1"/>
  <c r="D34" i="116"/>
  <c r="D5" i="17" s="1"/>
  <c r="D41" i="116"/>
  <c r="D12" i="17" s="1"/>
  <c r="D52" i="116"/>
  <c r="D23" i="17" s="1"/>
  <c r="C31" i="116"/>
  <c r="C2" i="17" s="1"/>
  <c r="C39" i="116"/>
  <c r="C10" i="17" s="1"/>
  <c r="C53" i="116"/>
  <c r="C24" i="17" s="1"/>
  <c r="C54" i="116"/>
  <c r="C25" i="17" s="1"/>
  <c r="C37" i="116"/>
  <c r="C8" i="17" s="1"/>
  <c r="C33" i="116"/>
  <c r="C4" i="17" s="1"/>
  <c r="C32" i="116"/>
  <c r="C3" i="17" s="1"/>
  <c r="C43" i="116"/>
  <c r="C14" i="17" s="1"/>
  <c r="C35" i="116"/>
  <c r="C6" i="17" s="1"/>
  <c r="C34" i="116"/>
  <c r="C5" i="17" s="1"/>
  <c r="C44" i="116"/>
  <c r="C15" i="17" s="1"/>
  <c r="C40" i="116"/>
  <c r="C11" i="17" s="1"/>
  <c r="C36" i="116"/>
  <c r="C7" i="17" s="1"/>
  <c r="C38" i="116"/>
  <c r="C9" i="17" s="1"/>
  <c r="D47" i="116"/>
  <c r="D18" i="17" s="1"/>
  <c r="D55" i="116"/>
  <c r="D26" i="17" s="1"/>
  <c r="G14" i="116"/>
  <c r="C50" i="116"/>
  <c r="C21" i="17" s="1"/>
  <c r="D46" i="116"/>
  <c r="D17" i="17" s="1"/>
  <c r="G7" i="116"/>
  <c r="D48" i="116"/>
  <c r="D19" i="17" s="1"/>
  <c r="D50" i="116"/>
  <c r="D21" i="17" s="1"/>
  <c r="C52" i="116"/>
  <c r="C23" i="17" s="1"/>
  <c r="E26" i="116"/>
  <c r="E27" i="116" s="1"/>
  <c r="E49" i="116" s="1"/>
  <c r="E20" i="17" s="1"/>
  <c r="B49" i="116"/>
  <c r="B20" i="17" s="1"/>
  <c r="C48" i="116"/>
  <c r="C19" i="17" s="1"/>
  <c r="C45" i="116"/>
  <c r="C16" i="17" s="1"/>
  <c r="C55" i="116"/>
  <c r="C26" i="17" s="1"/>
  <c r="B50" i="116"/>
  <c r="B21" i="17" s="1"/>
  <c r="B31" i="116"/>
  <c r="B2" i="17" s="1"/>
  <c r="B32" i="116"/>
  <c r="B3" i="17" s="1"/>
  <c r="B33" i="116"/>
  <c r="B4" i="17" s="1"/>
  <c r="B37" i="116"/>
  <c r="B8" i="17" s="1"/>
  <c r="B53" i="116"/>
  <c r="B24" i="17" s="1"/>
  <c r="B54" i="116"/>
  <c r="B25" i="17" s="1"/>
  <c r="B39" i="116"/>
  <c r="B10" i="17" s="1"/>
  <c r="B38" i="116"/>
  <c r="B9" i="17" s="1"/>
  <c r="B35" i="116"/>
  <c r="B6" i="17" s="1"/>
  <c r="B34" i="116"/>
  <c r="B5" i="17" s="1"/>
  <c r="B43" i="116"/>
  <c r="B14" i="17" s="1"/>
  <c r="B40" i="116"/>
  <c r="B11" i="17" s="1"/>
  <c r="B44" i="116"/>
  <c r="B15" i="17" s="1"/>
  <c r="B36" i="116"/>
  <c r="B7" i="17" s="1"/>
  <c r="B48" i="116"/>
  <c r="B19" i="17" s="1"/>
  <c r="B52" i="116"/>
  <c r="B23" i="17" s="1"/>
  <c r="B51" i="116"/>
  <c r="B22" i="17" s="1"/>
  <c r="B55" i="116"/>
  <c r="B26" i="17" s="1"/>
  <c r="B41" i="116"/>
  <c r="B12" i="17" s="1"/>
  <c r="B42" i="116"/>
  <c r="B13" i="17" s="1"/>
  <c r="B45" i="116"/>
  <c r="B16" i="17" s="1"/>
  <c r="G5" i="116"/>
  <c r="G9" i="116"/>
  <c r="F19" i="116"/>
  <c r="F21" i="116"/>
  <c r="F20" i="116"/>
  <c r="F18" i="116"/>
  <c r="F22" i="116"/>
  <c r="G6" i="116"/>
  <c r="F23" i="116"/>
  <c r="G15" i="116"/>
  <c r="F17" i="116"/>
  <c r="F16" i="116"/>
  <c r="G11" i="116"/>
  <c r="F13" i="116"/>
  <c r="F12" i="116"/>
  <c r="C31" i="115"/>
  <c r="C2" i="16" s="1"/>
  <c r="C35" i="115"/>
  <c r="C6" i="16" s="1"/>
  <c r="C39" i="115"/>
  <c r="C10" i="16" s="1"/>
  <c r="C47" i="115"/>
  <c r="C18" i="16" s="1"/>
  <c r="C51" i="115"/>
  <c r="C22" i="16" s="1"/>
  <c r="C42" i="115"/>
  <c r="C13" i="16" s="1"/>
  <c r="C46" i="115"/>
  <c r="C17" i="16" s="1"/>
  <c r="C50" i="115"/>
  <c r="C21" i="16" s="1"/>
  <c r="C37" i="115"/>
  <c r="C8" i="16" s="1"/>
  <c r="C49" i="115"/>
  <c r="C20" i="16" s="1"/>
  <c r="C48" i="115"/>
  <c r="C19" i="16" s="1"/>
  <c r="C54" i="115"/>
  <c r="C25" i="16" s="1"/>
  <c r="C36" i="115"/>
  <c r="C7" i="16" s="1"/>
  <c r="C41" i="115"/>
  <c r="C12" i="16" s="1"/>
  <c r="C32" i="115"/>
  <c r="C3" i="16" s="1"/>
  <c r="C53" i="115"/>
  <c r="C24" i="16" s="1"/>
  <c r="C33" i="115"/>
  <c r="C4" i="16" s="1"/>
  <c r="C55" i="115"/>
  <c r="C26" i="16" s="1"/>
  <c r="C45" i="115"/>
  <c r="C16" i="16" s="1"/>
  <c r="C43" i="115"/>
  <c r="C14" i="16" s="1"/>
  <c r="C34" i="115"/>
  <c r="C5" i="16" s="1"/>
  <c r="C38" i="115"/>
  <c r="C9" i="16" s="1"/>
  <c r="C44" i="115"/>
  <c r="C15" i="16" s="1"/>
  <c r="C40" i="115"/>
  <c r="C11" i="16" s="1"/>
  <c r="C52" i="115"/>
  <c r="C23" i="16" s="1"/>
  <c r="D31" i="115"/>
  <c r="D2" i="16" s="1"/>
  <c r="D35" i="115"/>
  <c r="D6" i="16" s="1"/>
  <c r="D39" i="115"/>
  <c r="D10" i="16" s="1"/>
  <c r="D47" i="115"/>
  <c r="D18" i="16" s="1"/>
  <c r="D51" i="115"/>
  <c r="D22" i="16" s="1"/>
  <c r="D32" i="115"/>
  <c r="D3" i="16" s="1"/>
  <c r="D36" i="115"/>
  <c r="D7" i="16" s="1"/>
  <c r="D46" i="115"/>
  <c r="D17" i="16" s="1"/>
  <c r="D54" i="115"/>
  <c r="D25" i="16" s="1"/>
  <c r="D37" i="115"/>
  <c r="D8" i="16" s="1"/>
  <c r="D49" i="115"/>
  <c r="D20" i="16" s="1"/>
  <c r="D48" i="115"/>
  <c r="D19" i="16" s="1"/>
  <c r="D41" i="115"/>
  <c r="D12" i="16" s="1"/>
  <c r="D50" i="115"/>
  <c r="D21" i="16" s="1"/>
  <c r="D53" i="115"/>
  <c r="D24" i="16" s="1"/>
  <c r="D45" i="115"/>
  <c r="D16" i="16" s="1"/>
  <c r="D33" i="115"/>
  <c r="D4" i="16" s="1"/>
  <c r="D42" i="115"/>
  <c r="D13" i="16" s="1"/>
  <c r="D55" i="115"/>
  <c r="D26" i="16" s="1"/>
  <c r="D40" i="115"/>
  <c r="D11" i="16" s="1"/>
  <c r="D38" i="115"/>
  <c r="D9" i="16" s="1"/>
  <c r="D43" i="115"/>
  <c r="D14" i="16" s="1"/>
  <c r="D34" i="115"/>
  <c r="D5" i="16" s="1"/>
  <c r="D44" i="115"/>
  <c r="D15" i="16" s="1"/>
  <c r="B32" i="115"/>
  <c r="B3" i="16" s="1"/>
  <c r="B48" i="115"/>
  <c r="B19" i="16" s="1"/>
  <c r="B33" i="115"/>
  <c r="B4" i="16" s="1"/>
  <c r="B41" i="115"/>
  <c r="B12" i="16" s="1"/>
  <c r="B49" i="115"/>
  <c r="B20" i="16" s="1"/>
  <c r="B36" i="115"/>
  <c r="B7" i="16" s="1"/>
  <c r="B45" i="115"/>
  <c r="B16" i="16" s="1"/>
  <c r="B42" i="115"/>
  <c r="B13" i="16" s="1"/>
  <c r="B50" i="115"/>
  <c r="B21" i="16" s="1"/>
  <c r="B51" i="115"/>
  <c r="B22" i="16" s="1"/>
  <c r="B37" i="115"/>
  <c r="B8" i="16" s="1"/>
  <c r="B35" i="115"/>
  <c r="B6" i="16" s="1"/>
  <c r="B46" i="115"/>
  <c r="B17" i="16" s="1"/>
  <c r="B54" i="115"/>
  <c r="B25" i="16" s="1"/>
  <c r="B39" i="115"/>
  <c r="B10" i="16" s="1"/>
  <c r="B47" i="115"/>
  <c r="B18" i="16" s="1"/>
  <c r="B55" i="115"/>
  <c r="B26" i="16" s="1"/>
  <c r="B53" i="115"/>
  <c r="B24" i="16" s="1"/>
  <c r="B40" i="115"/>
  <c r="B11" i="16" s="1"/>
  <c r="B38" i="115"/>
  <c r="B9" i="16" s="1"/>
  <c r="B43" i="115"/>
  <c r="B14" i="16" s="1"/>
  <c r="B44" i="115"/>
  <c r="B15" i="16" s="1"/>
  <c r="B34" i="115"/>
  <c r="B5" i="16" s="1"/>
  <c r="B52" i="115"/>
  <c r="B23" i="16" s="1"/>
  <c r="B31" i="115"/>
  <c r="B2" i="16" s="1"/>
  <c r="E27" i="115"/>
  <c r="G11" i="115"/>
  <c r="G9" i="115"/>
  <c r="G14" i="115"/>
  <c r="G5" i="115"/>
  <c r="G15" i="115"/>
  <c r="F23" i="115"/>
  <c r="C51" i="114"/>
  <c r="C22" i="15" s="1"/>
  <c r="C50" i="114"/>
  <c r="C21" i="15" s="1"/>
  <c r="C45" i="114"/>
  <c r="C16" i="15" s="1"/>
  <c r="C42" i="114"/>
  <c r="C13" i="15" s="1"/>
  <c r="D52" i="114"/>
  <c r="D23" i="15" s="1"/>
  <c r="C49" i="114"/>
  <c r="C20" i="15" s="1"/>
  <c r="D47" i="114"/>
  <c r="D18" i="15" s="1"/>
  <c r="D55" i="114"/>
  <c r="D26" i="15" s="1"/>
  <c r="D39" i="114"/>
  <c r="D10" i="15" s="1"/>
  <c r="D32" i="114"/>
  <c r="D3" i="15" s="1"/>
  <c r="D53" i="114"/>
  <c r="D24" i="15" s="1"/>
  <c r="D54" i="114"/>
  <c r="D25" i="15" s="1"/>
  <c r="D37" i="114"/>
  <c r="D8" i="15" s="1"/>
  <c r="D35" i="114"/>
  <c r="D6" i="15" s="1"/>
  <c r="D43" i="114"/>
  <c r="D14" i="15" s="1"/>
  <c r="D38" i="114"/>
  <c r="D9" i="15" s="1"/>
  <c r="D36" i="114"/>
  <c r="D7" i="15" s="1"/>
  <c r="D31" i="114"/>
  <c r="D2" i="15" s="1"/>
  <c r="D34" i="114"/>
  <c r="D5" i="15" s="1"/>
  <c r="D40" i="114"/>
  <c r="D11" i="15" s="1"/>
  <c r="D44" i="114"/>
  <c r="D15" i="15" s="1"/>
  <c r="D33" i="114"/>
  <c r="D4" i="15" s="1"/>
  <c r="C39" i="114"/>
  <c r="C10" i="15" s="1"/>
  <c r="C37" i="114"/>
  <c r="C8" i="15" s="1"/>
  <c r="C54" i="114"/>
  <c r="C25" i="15" s="1"/>
  <c r="C53" i="114"/>
  <c r="C24" i="15" s="1"/>
  <c r="C32" i="114"/>
  <c r="C3" i="15" s="1"/>
  <c r="C44" i="114"/>
  <c r="C15" i="15" s="1"/>
  <c r="C40" i="114"/>
  <c r="C11" i="15" s="1"/>
  <c r="C35" i="114"/>
  <c r="C6" i="15" s="1"/>
  <c r="C43" i="114"/>
  <c r="C14" i="15" s="1"/>
  <c r="C38" i="114"/>
  <c r="C9" i="15" s="1"/>
  <c r="C36" i="114"/>
  <c r="C7" i="15" s="1"/>
  <c r="C34" i="114"/>
  <c r="C5" i="15" s="1"/>
  <c r="C31" i="114"/>
  <c r="C2" i="15" s="1"/>
  <c r="C41" i="114"/>
  <c r="C12" i="15" s="1"/>
  <c r="D46" i="114"/>
  <c r="D17" i="15" s="1"/>
  <c r="D41" i="114"/>
  <c r="D12" i="15" s="1"/>
  <c r="C33" i="114"/>
  <c r="C4" i="15" s="1"/>
  <c r="E26" i="114"/>
  <c r="E27" i="114" s="1"/>
  <c r="E42" i="114" s="1"/>
  <c r="E13" i="15" s="1"/>
  <c r="C52" i="114"/>
  <c r="C23" i="15" s="1"/>
  <c r="D50" i="114"/>
  <c r="D21" i="15" s="1"/>
  <c r="C46" i="114"/>
  <c r="C17" i="15" s="1"/>
  <c r="C48" i="114"/>
  <c r="C19" i="15" s="1"/>
  <c r="D51" i="114"/>
  <c r="D22" i="15" s="1"/>
  <c r="G5" i="114"/>
  <c r="G14" i="114"/>
  <c r="C55" i="114"/>
  <c r="C26" i="15" s="1"/>
  <c r="G7" i="114"/>
  <c r="C47" i="114"/>
  <c r="C18" i="15" s="1"/>
  <c r="D48" i="114"/>
  <c r="D19" i="15" s="1"/>
  <c r="D49" i="114"/>
  <c r="D20" i="15" s="1"/>
  <c r="D42" i="114"/>
  <c r="D13" i="15" s="1"/>
  <c r="B32" i="114"/>
  <c r="B3" i="15" s="1"/>
  <c r="B37" i="114"/>
  <c r="B8" i="15" s="1"/>
  <c r="B53" i="114"/>
  <c r="B24" i="15" s="1"/>
  <c r="B54" i="114"/>
  <c r="B25" i="15" s="1"/>
  <c r="B39" i="114"/>
  <c r="B10" i="15" s="1"/>
  <c r="B35" i="114"/>
  <c r="B6" i="15" s="1"/>
  <c r="B38" i="114"/>
  <c r="B9" i="15" s="1"/>
  <c r="B36" i="114"/>
  <c r="B7" i="15" s="1"/>
  <c r="B44" i="114"/>
  <c r="B15" i="15" s="1"/>
  <c r="B34" i="114"/>
  <c r="B5" i="15" s="1"/>
  <c r="B43" i="114"/>
  <c r="B14" i="15" s="1"/>
  <c r="B40" i="114"/>
  <c r="B11" i="15" s="1"/>
  <c r="B47" i="114"/>
  <c r="B18" i="15" s="1"/>
  <c r="B41" i="114"/>
  <c r="B12" i="15" s="1"/>
  <c r="B51" i="114"/>
  <c r="B22" i="15" s="1"/>
  <c r="B48" i="114"/>
  <c r="B19" i="15" s="1"/>
  <c r="B50" i="114"/>
  <c r="B21" i="15" s="1"/>
  <c r="B52" i="114"/>
  <c r="B23" i="15" s="1"/>
  <c r="B33" i="114"/>
  <c r="B4" i="15" s="1"/>
  <c r="B49" i="114"/>
  <c r="B20" i="15" s="1"/>
  <c r="B42" i="114"/>
  <c r="B13" i="15" s="1"/>
  <c r="B45" i="114"/>
  <c r="B16" i="15" s="1"/>
  <c r="B46" i="114"/>
  <c r="B17" i="15" s="1"/>
  <c r="B55" i="114"/>
  <c r="B26" i="15" s="1"/>
  <c r="B31" i="114"/>
  <c r="B2" i="15" s="1"/>
  <c r="G9" i="114"/>
  <c r="F21" i="114"/>
  <c r="F20" i="114"/>
  <c r="F19" i="114"/>
  <c r="F18" i="114"/>
  <c r="F22" i="114"/>
  <c r="G6" i="114"/>
  <c r="F23" i="114"/>
  <c r="G15" i="114"/>
  <c r="F17" i="114"/>
  <c r="F16" i="114"/>
  <c r="G11" i="114"/>
  <c r="F13" i="114"/>
  <c r="F12" i="114"/>
  <c r="G2" i="114"/>
  <c r="F4" i="114"/>
  <c r="F16" i="122" l="1"/>
  <c r="F17" i="122" s="1"/>
  <c r="G26" i="122"/>
  <c r="C25" i="122"/>
  <c r="E25" i="122"/>
  <c r="E27" i="122" s="1"/>
  <c r="H7" i="122"/>
  <c r="D27" i="122"/>
  <c r="D54" i="122" s="1"/>
  <c r="D25" i="23" s="1"/>
  <c r="F9" i="122"/>
  <c r="B25" i="122"/>
  <c r="B27" i="122" s="1"/>
  <c r="B51" i="122" s="1"/>
  <c r="B22" i="23" s="1"/>
  <c r="H5" i="122"/>
  <c r="H10" i="122"/>
  <c r="G16" i="122"/>
  <c r="H6" i="122"/>
  <c r="G23" i="122"/>
  <c r="H14" i="122"/>
  <c r="G8" i="122"/>
  <c r="D56" i="121"/>
  <c r="C56" i="121"/>
  <c r="E52" i="121"/>
  <c r="E23" i="22" s="1"/>
  <c r="B56" i="121"/>
  <c r="E51" i="121"/>
  <c r="E22" i="22" s="1"/>
  <c r="H7" i="121"/>
  <c r="H11" i="121"/>
  <c r="H6" i="121"/>
  <c r="E32" i="121"/>
  <c r="E3" i="22" s="1"/>
  <c r="E48" i="121"/>
  <c r="E19" i="22" s="1"/>
  <c r="E31" i="121"/>
  <c r="E2" i="22" s="1"/>
  <c r="E39" i="121"/>
  <c r="E10" i="22" s="1"/>
  <c r="E47" i="121"/>
  <c r="E18" i="22" s="1"/>
  <c r="E46" i="121"/>
  <c r="E17" i="22" s="1"/>
  <c r="E37" i="121"/>
  <c r="E8" i="22" s="1"/>
  <c r="E45" i="121"/>
  <c r="E16" i="22" s="1"/>
  <c r="E33" i="121"/>
  <c r="E4" i="22" s="1"/>
  <c r="E41" i="121"/>
  <c r="E12" i="22" s="1"/>
  <c r="E54" i="121"/>
  <c r="E25" i="22" s="1"/>
  <c r="E42" i="121"/>
  <c r="E13" i="22" s="1"/>
  <c r="E53" i="121"/>
  <c r="E24" i="22" s="1"/>
  <c r="E35" i="121"/>
  <c r="E6" i="22" s="1"/>
  <c r="E44" i="121"/>
  <c r="E15" i="22" s="1"/>
  <c r="E34" i="121"/>
  <c r="E5" i="22" s="1"/>
  <c r="E40" i="121"/>
  <c r="E11" i="22" s="1"/>
  <c r="E38" i="121"/>
  <c r="E9" i="22" s="1"/>
  <c r="E36" i="121"/>
  <c r="E7" i="22" s="1"/>
  <c r="E43" i="121"/>
  <c r="E14" i="22" s="1"/>
  <c r="H9" i="121"/>
  <c r="E50" i="121"/>
  <c r="E21" i="22" s="1"/>
  <c r="E55" i="121"/>
  <c r="E26" i="22" s="1"/>
  <c r="F27" i="121"/>
  <c r="F55" i="121" s="1"/>
  <c r="F26" i="22" s="1"/>
  <c r="H14" i="121"/>
  <c r="G26" i="121"/>
  <c r="G20" i="121"/>
  <c r="H15" i="121"/>
  <c r="G23" i="121"/>
  <c r="H5" i="121"/>
  <c r="G22" i="121"/>
  <c r="G21" i="121"/>
  <c r="D56" i="118"/>
  <c r="C56" i="118"/>
  <c r="B56" i="118"/>
  <c r="E52" i="118"/>
  <c r="E23" i="19" s="1"/>
  <c r="H9" i="118"/>
  <c r="E32" i="118"/>
  <c r="E3" i="19" s="1"/>
  <c r="E40" i="118"/>
  <c r="E11" i="19" s="1"/>
  <c r="E48" i="118"/>
  <c r="E19" i="19" s="1"/>
  <c r="E35" i="118"/>
  <c r="E6" i="19" s="1"/>
  <c r="E39" i="118"/>
  <c r="E10" i="19" s="1"/>
  <c r="E47" i="118"/>
  <c r="E18" i="19" s="1"/>
  <c r="E33" i="118"/>
  <c r="E4" i="19" s="1"/>
  <c r="E37" i="118"/>
  <c r="E8" i="19" s="1"/>
  <c r="E41" i="118"/>
  <c r="E12" i="19" s="1"/>
  <c r="E45" i="118"/>
  <c r="E16" i="19" s="1"/>
  <c r="E46" i="118"/>
  <c r="E17" i="19" s="1"/>
  <c r="E53" i="118"/>
  <c r="E24" i="19" s="1"/>
  <c r="E54" i="118"/>
  <c r="E25" i="19" s="1"/>
  <c r="E42" i="118"/>
  <c r="E13" i="19" s="1"/>
  <c r="E44" i="118"/>
  <c r="E15" i="19" s="1"/>
  <c r="E36" i="118"/>
  <c r="E7" i="19" s="1"/>
  <c r="E38" i="118"/>
  <c r="E9" i="19" s="1"/>
  <c r="E34" i="118"/>
  <c r="E5" i="19" s="1"/>
  <c r="E43" i="118"/>
  <c r="E14" i="19" s="1"/>
  <c r="E31" i="118"/>
  <c r="E2" i="19" s="1"/>
  <c r="E55" i="118"/>
  <c r="E26" i="19" s="1"/>
  <c r="E50" i="118"/>
  <c r="E21" i="19" s="1"/>
  <c r="H7" i="118"/>
  <c r="E51" i="118"/>
  <c r="E22" i="19" s="1"/>
  <c r="F27" i="118"/>
  <c r="F49" i="118" s="1"/>
  <c r="F20" i="19" s="1"/>
  <c r="H2" i="118"/>
  <c r="H14" i="118"/>
  <c r="G20" i="118"/>
  <c r="G26" i="118"/>
  <c r="H15" i="118"/>
  <c r="G23" i="118"/>
  <c r="H5" i="118"/>
  <c r="G22" i="118"/>
  <c r="G21" i="118"/>
  <c r="F36" i="117"/>
  <c r="F7" i="18" s="1"/>
  <c r="E56" i="117"/>
  <c r="F35" i="117"/>
  <c r="F6" i="18" s="1"/>
  <c r="F40" i="117"/>
  <c r="F11" i="18" s="1"/>
  <c r="H5" i="117"/>
  <c r="H11" i="117"/>
  <c r="H6" i="117"/>
  <c r="F32" i="117"/>
  <c r="F3" i="18" s="1"/>
  <c r="F48" i="117"/>
  <c r="F19" i="18" s="1"/>
  <c r="F52" i="117"/>
  <c r="F23" i="18" s="1"/>
  <c r="F33" i="117"/>
  <c r="F4" i="18" s="1"/>
  <c r="F37" i="117"/>
  <c r="F8" i="18" s="1"/>
  <c r="F41" i="117"/>
  <c r="F12" i="18" s="1"/>
  <c r="F45" i="117"/>
  <c r="F16" i="18" s="1"/>
  <c r="F47" i="117"/>
  <c r="F18" i="18" s="1"/>
  <c r="F46" i="117"/>
  <c r="F17" i="18" s="1"/>
  <c r="F51" i="117"/>
  <c r="F22" i="18" s="1"/>
  <c r="F53" i="117"/>
  <c r="F24" i="18" s="1"/>
  <c r="F50" i="117"/>
  <c r="F21" i="18" s="1"/>
  <c r="F55" i="117"/>
  <c r="F26" i="18" s="1"/>
  <c r="F42" i="117"/>
  <c r="F13" i="18" s="1"/>
  <c r="F54" i="117"/>
  <c r="F25" i="18" s="1"/>
  <c r="F49" i="117"/>
  <c r="F20" i="18" s="1"/>
  <c r="F39" i="117"/>
  <c r="F10" i="18" s="1"/>
  <c r="H7" i="117"/>
  <c r="H9" i="117"/>
  <c r="F44" i="117"/>
  <c r="F15" i="18" s="1"/>
  <c r="F43" i="117"/>
  <c r="F14" i="18" s="1"/>
  <c r="H15" i="117"/>
  <c r="H14" i="117"/>
  <c r="F34" i="117"/>
  <c r="F5" i="18" s="1"/>
  <c r="F31" i="117"/>
  <c r="F2" i="18" s="1"/>
  <c r="H2" i="117"/>
  <c r="G27" i="117"/>
  <c r="G44" i="117" s="1"/>
  <c r="G15" i="18" s="1"/>
  <c r="C56" i="116"/>
  <c r="D56" i="116"/>
  <c r="E51" i="116"/>
  <c r="E22" i="17" s="1"/>
  <c r="B56" i="116"/>
  <c r="E52" i="116"/>
  <c r="E23" i="17" s="1"/>
  <c r="H7" i="116"/>
  <c r="E41" i="116"/>
  <c r="E12" i="17" s="1"/>
  <c r="E55" i="116"/>
  <c r="E26" i="17" s="1"/>
  <c r="F26" i="116"/>
  <c r="F27" i="116" s="1"/>
  <c r="F52" i="116" s="1"/>
  <c r="F23" i="17" s="1"/>
  <c r="E32" i="116"/>
  <c r="E3" i="17" s="1"/>
  <c r="E31" i="116"/>
  <c r="E2" i="17" s="1"/>
  <c r="E39" i="116"/>
  <c r="E10" i="17" s="1"/>
  <c r="E53" i="116"/>
  <c r="E24" i="17" s="1"/>
  <c r="E54" i="116"/>
  <c r="E25" i="17" s="1"/>
  <c r="E37" i="116"/>
  <c r="E8" i="17" s="1"/>
  <c r="E33" i="116"/>
  <c r="E4" i="17" s="1"/>
  <c r="E34" i="116"/>
  <c r="E5" i="17" s="1"/>
  <c r="E44" i="116"/>
  <c r="E15" i="17" s="1"/>
  <c r="E36" i="116"/>
  <c r="E7" i="17" s="1"/>
  <c r="E43" i="116"/>
  <c r="E14" i="17" s="1"/>
  <c r="E40" i="116"/>
  <c r="E11" i="17" s="1"/>
  <c r="E38" i="116"/>
  <c r="E9" i="17" s="1"/>
  <c r="E35" i="116"/>
  <c r="E6" i="17" s="1"/>
  <c r="H14" i="116"/>
  <c r="E50" i="116"/>
  <c r="E21" i="17" s="1"/>
  <c r="E47" i="116"/>
  <c r="E18" i="17" s="1"/>
  <c r="E42" i="116"/>
  <c r="E13" i="17" s="1"/>
  <c r="E46" i="116"/>
  <c r="E17" i="17" s="1"/>
  <c r="E45" i="116"/>
  <c r="E16" i="17" s="1"/>
  <c r="E48" i="116"/>
  <c r="E19" i="17" s="1"/>
  <c r="H5" i="116"/>
  <c r="H6" i="116"/>
  <c r="G23" i="116"/>
  <c r="H15" i="116"/>
  <c r="G17" i="116"/>
  <c r="G16" i="116"/>
  <c r="H9" i="116"/>
  <c r="G18" i="116"/>
  <c r="G22" i="116"/>
  <c r="G20" i="116"/>
  <c r="G21" i="116"/>
  <c r="G19" i="116"/>
  <c r="H11" i="116"/>
  <c r="G13" i="116"/>
  <c r="G12" i="116"/>
  <c r="B56" i="115"/>
  <c r="E32" i="115"/>
  <c r="E3" i="16" s="1"/>
  <c r="E36" i="115"/>
  <c r="E7" i="16" s="1"/>
  <c r="E48" i="115"/>
  <c r="E19" i="16" s="1"/>
  <c r="E31" i="115"/>
  <c r="E2" i="16" s="1"/>
  <c r="E35" i="115"/>
  <c r="E6" i="16" s="1"/>
  <c r="E39" i="115"/>
  <c r="E10" i="16" s="1"/>
  <c r="E47" i="115"/>
  <c r="E18" i="16" s="1"/>
  <c r="E51" i="115"/>
  <c r="E22" i="16" s="1"/>
  <c r="E54" i="115"/>
  <c r="E25" i="16" s="1"/>
  <c r="E33" i="115"/>
  <c r="E4" i="16" s="1"/>
  <c r="E42" i="115"/>
  <c r="E13" i="16" s="1"/>
  <c r="E55" i="115"/>
  <c r="E26" i="16" s="1"/>
  <c r="E46" i="115"/>
  <c r="E17" i="16" s="1"/>
  <c r="E37" i="115"/>
  <c r="E8" i="16" s="1"/>
  <c r="E49" i="115"/>
  <c r="E20" i="16" s="1"/>
  <c r="E41" i="115"/>
  <c r="E12" i="16" s="1"/>
  <c r="E50" i="115"/>
  <c r="E21" i="16" s="1"/>
  <c r="E45" i="115"/>
  <c r="E16" i="16" s="1"/>
  <c r="E53" i="115"/>
  <c r="E24" i="16" s="1"/>
  <c r="E34" i="115"/>
  <c r="E5" i="16" s="1"/>
  <c r="E43" i="115"/>
  <c r="E14" i="16" s="1"/>
  <c r="E40" i="115"/>
  <c r="E11" i="16" s="1"/>
  <c r="E38" i="115"/>
  <c r="E9" i="16" s="1"/>
  <c r="E44" i="115"/>
  <c r="E15" i="16" s="1"/>
  <c r="E52" i="115"/>
  <c r="E23" i="16" s="1"/>
  <c r="C56" i="115"/>
  <c r="D56" i="115"/>
  <c r="F27" i="115"/>
  <c r="H11" i="115"/>
  <c r="H9" i="115"/>
  <c r="H14" i="115"/>
  <c r="H5" i="115"/>
  <c r="H15" i="115"/>
  <c r="G23" i="115"/>
  <c r="C56" i="114"/>
  <c r="D56" i="114"/>
  <c r="B56" i="114"/>
  <c r="E51" i="114"/>
  <c r="E22" i="15" s="1"/>
  <c r="H5" i="114"/>
  <c r="E49" i="114"/>
  <c r="E20" i="15" s="1"/>
  <c r="E55" i="114"/>
  <c r="E26" i="15" s="1"/>
  <c r="E32" i="114"/>
  <c r="E3" i="15" s="1"/>
  <c r="E39" i="114"/>
  <c r="E10" i="15" s="1"/>
  <c r="E54" i="114"/>
  <c r="E25" i="15" s="1"/>
  <c r="E53" i="114"/>
  <c r="E24" i="15" s="1"/>
  <c r="E37" i="114"/>
  <c r="E8" i="15" s="1"/>
  <c r="E31" i="114"/>
  <c r="E2" i="15" s="1"/>
  <c r="E38" i="114"/>
  <c r="E9" i="15" s="1"/>
  <c r="E44" i="114"/>
  <c r="E15" i="15" s="1"/>
  <c r="E36" i="114"/>
  <c r="E7" i="15" s="1"/>
  <c r="E43" i="114"/>
  <c r="E14" i="15" s="1"/>
  <c r="E34" i="114"/>
  <c r="E5" i="15" s="1"/>
  <c r="E40" i="114"/>
  <c r="E11" i="15" s="1"/>
  <c r="E35" i="114"/>
  <c r="E6" i="15" s="1"/>
  <c r="H7" i="114"/>
  <c r="E48" i="114"/>
  <c r="E19" i="15" s="1"/>
  <c r="E50" i="114"/>
  <c r="E21" i="15" s="1"/>
  <c r="E46" i="114"/>
  <c r="E17" i="15" s="1"/>
  <c r="F26" i="114"/>
  <c r="F27" i="114" s="1"/>
  <c r="E52" i="114"/>
  <c r="E23" i="15" s="1"/>
  <c r="H14" i="114"/>
  <c r="E41" i="114"/>
  <c r="E12" i="15" s="1"/>
  <c r="E45" i="114"/>
  <c r="E16" i="15" s="1"/>
  <c r="E33" i="114"/>
  <c r="E4" i="15" s="1"/>
  <c r="E47" i="114"/>
  <c r="E18" i="15" s="1"/>
  <c r="H6" i="114"/>
  <c r="G23" i="114"/>
  <c r="H15" i="114"/>
  <c r="G16" i="114"/>
  <c r="G17" i="114"/>
  <c r="H9" i="114"/>
  <c r="G18" i="114"/>
  <c r="G22" i="114"/>
  <c r="G20" i="114"/>
  <c r="G21" i="114"/>
  <c r="G19" i="114"/>
  <c r="H11" i="114"/>
  <c r="G12" i="114"/>
  <c r="G13" i="114"/>
  <c r="H2" i="114"/>
  <c r="G4" i="114"/>
  <c r="J34" i="113"/>
  <c r="I34" i="113"/>
  <c r="H34" i="113"/>
  <c r="G34" i="113"/>
  <c r="F34" i="113"/>
  <c r="E34" i="113"/>
  <c r="D34" i="113"/>
  <c r="C34" i="113"/>
  <c r="B34" i="113"/>
  <c r="J33" i="113"/>
  <c r="I33" i="113"/>
  <c r="H33" i="113"/>
  <c r="G33" i="113"/>
  <c r="F33" i="113"/>
  <c r="E33" i="113"/>
  <c r="D33" i="113"/>
  <c r="C33" i="113"/>
  <c r="B33" i="113"/>
  <c r="J32" i="113"/>
  <c r="AP203" i="108" s="1"/>
  <c r="I32" i="113"/>
  <c r="AK203" i="108" s="1"/>
  <c r="H32" i="113"/>
  <c r="G32" i="113"/>
  <c r="F32" i="113"/>
  <c r="E32" i="113"/>
  <c r="D32" i="113"/>
  <c r="C32" i="113"/>
  <c r="G203" i="108" s="1"/>
  <c r="B32" i="113"/>
  <c r="J31" i="113"/>
  <c r="AP207" i="108" s="1"/>
  <c r="I31" i="113"/>
  <c r="AK207" i="108" s="1"/>
  <c r="AM207" i="108" s="1"/>
  <c r="H31" i="113"/>
  <c r="AF207" i="108" s="1"/>
  <c r="G31" i="113"/>
  <c r="AA207" i="108" s="1"/>
  <c r="AB207" i="108" s="1"/>
  <c r="AB206" i="108" s="1"/>
  <c r="F31" i="113"/>
  <c r="V207" i="108" s="1"/>
  <c r="E31" i="113"/>
  <c r="D31" i="113"/>
  <c r="C31" i="113"/>
  <c r="G207" i="108" s="1"/>
  <c r="B31" i="113"/>
  <c r="J30" i="113"/>
  <c r="I30" i="113"/>
  <c r="H30" i="113"/>
  <c r="G30" i="113"/>
  <c r="F30" i="113"/>
  <c r="E30" i="113"/>
  <c r="D30" i="113"/>
  <c r="C30" i="113"/>
  <c r="B30" i="113"/>
  <c r="J29" i="113"/>
  <c r="AP209" i="108" s="1"/>
  <c r="AP119" i="108" s="1"/>
  <c r="I29" i="113"/>
  <c r="AK209" i="108" s="1"/>
  <c r="AM209" i="108" s="1"/>
  <c r="H29" i="113"/>
  <c r="AF209" i="108" s="1"/>
  <c r="G29" i="113"/>
  <c r="F29" i="113"/>
  <c r="E29" i="113"/>
  <c r="Q209" i="108" s="1"/>
  <c r="S209" i="108" s="1"/>
  <c r="D29" i="113"/>
  <c r="L209" i="108" s="1"/>
  <c r="C29" i="113"/>
  <c r="G209" i="108" s="1"/>
  <c r="G119" i="108" s="1"/>
  <c r="B29" i="113"/>
  <c r="J28" i="113"/>
  <c r="I28" i="113"/>
  <c r="H28" i="113"/>
  <c r="AF213" i="108" s="1"/>
  <c r="G28" i="113"/>
  <c r="AA213" i="108" s="1"/>
  <c r="F28" i="113"/>
  <c r="V213" i="108" s="1"/>
  <c r="E28" i="113"/>
  <c r="Q213" i="108" s="1"/>
  <c r="D28" i="113"/>
  <c r="L213" i="108" s="1"/>
  <c r="O213" i="108" s="1"/>
  <c r="C28" i="113"/>
  <c r="G213" i="108" s="1"/>
  <c r="B28" i="113"/>
  <c r="B213" i="108" s="1"/>
  <c r="D213" i="108" s="1"/>
  <c r="J27" i="113"/>
  <c r="AP215" i="108" s="1"/>
  <c r="AL215" i="108" s="1"/>
  <c r="AL214" i="108" s="1"/>
  <c r="I27" i="113"/>
  <c r="H27" i="113"/>
  <c r="G27" i="113"/>
  <c r="AA215" i="108" s="1"/>
  <c r="F27" i="113"/>
  <c r="V215" i="108" s="1"/>
  <c r="E27" i="113"/>
  <c r="Q215" i="108" s="1"/>
  <c r="P215" i="108" s="1"/>
  <c r="D27" i="113"/>
  <c r="C27" i="113"/>
  <c r="B27" i="113"/>
  <c r="J26" i="113"/>
  <c r="I26" i="113"/>
  <c r="AK205" i="108" s="1"/>
  <c r="H26" i="113"/>
  <c r="AF205" i="108" s="1"/>
  <c r="G26" i="113"/>
  <c r="AA205" i="108" s="1"/>
  <c r="F26" i="113"/>
  <c r="V205" i="108" s="1"/>
  <c r="E26" i="113"/>
  <c r="Q205" i="108" s="1"/>
  <c r="T205" i="108" s="1"/>
  <c r="D26" i="113"/>
  <c r="L205" i="108" s="1"/>
  <c r="N205" i="108" s="1"/>
  <c r="C26" i="113"/>
  <c r="G205" i="108" s="1"/>
  <c r="B26" i="113"/>
  <c r="J25" i="113"/>
  <c r="I25" i="113"/>
  <c r="AK201" i="108" s="1"/>
  <c r="H25" i="113"/>
  <c r="AF201" i="108" s="1"/>
  <c r="G25" i="113"/>
  <c r="AA201" i="108" s="1"/>
  <c r="AE201" i="108" s="1"/>
  <c r="F25" i="113"/>
  <c r="E25" i="113"/>
  <c r="D25" i="113"/>
  <c r="C25" i="113"/>
  <c r="G201" i="108" s="1"/>
  <c r="B25" i="113"/>
  <c r="B201" i="108" s="1"/>
  <c r="K70" i="112"/>
  <c r="J70" i="112"/>
  <c r="AK21" i="108" s="1"/>
  <c r="I70" i="112"/>
  <c r="AF21" i="108" s="1"/>
  <c r="H70" i="112"/>
  <c r="AA21" i="108" s="1"/>
  <c r="G70" i="112"/>
  <c r="V21" i="108" s="1"/>
  <c r="Z21" i="108" s="1"/>
  <c r="F70" i="112"/>
  <c r="Q21" i="108" s="1"/>
  <c r="E70" i="112"/>
  <c r="D70" i="112"/>
  <c r="C70" i="112"/>
  <c r="K69" i="112"/>
  <c r="AP29" i="108" s="1"/>
  <c r="J69" i="112"/>
  <c r="AK29" i="108" s="1"/>
  <c r="I69" i="112"/>
  <c r="H69" i="112"/>
  <c r="G69" i="112"/>
  <c r="F69" i="112"/>
  <c r="E69" i="112"/>
  <c r="D69" i="112"/>
  <c r="G29" i="108" s="1"/>
  <c r="H29" i="108" s="1"/>
  <c r="C69" i="112"/>
  <c r="B29" i="108" s="1"/>
  <c r="K68" i="112"/>
  <c r="AP28" i="108" s="1"/>
  <c r="AN28" i="108" s="1"/>
  <c r="J68" i="112"/>
  <c r="AK28" i="108" s="1"/>
  <c r="I68" i="112"/>
  <c r="H68" i="112"/>
  <c r="AA28" i="108" s="1"/>
  <c r="G68" i="112"/>
  <c r="F68" i="112"/>
  <c r="E68" i="112"/>
  <c r="L28" i="108" s="1"/>
  <c r="D68" i="112"/>
  <c r="C68" i="112"/>
  <c r="B28" i="108" s="1"/>
  <c r="D61" i="112"/>
  <c r="O54" i="112"/>
  <c r="N54" i="112"/>
  <c r="M54" i="112"/>
  <c r="L54" i="112"/>
  <c r="K54" i="112"/>
  <c r="J54" i="112"/>
  <c r="I54" i="112"/>
  <c r="H54" i="112"/>
  <c r="G54" i="112"/>
  <c r="O48" i="112"/>
  <c r="N48" i="112"/>
  <c r="M48" i="112"/>
  <c r="L48" i="112"/>
  <c r="K48" i="112"/>
  <c r="J48" i="112"/>
  <c r="I48" i="112"/>
  <c r="H48" i="112"/>
  <c r="G48" i="112"/>
  <c r="E39" i="112"/>
  <c r="E67" i="112" s="1"/>
  <c r="D39" i="112"/>
  <c r="D67" i="112" s="1"/>
  <c r="K36" i="112"/>
  <c r="J36" i="112"/>
  <c r="I36" i="112"/>
  <c r="H36" i="112"/>
  <c r="G36" i="112"/>
  <c r="F36" i="112"/>
  <c r="E36" i="112"/>
  <c r="D36" i="112"/>
  <c r="C36" i="112"/>
  <c r="E28" i="112"/>
  <c r="P26" i="112"/>
  <c r="K26" i="112"/>
  <c r="K28" i="112" s="1"/>
  <c r="J26" i="112"/>
  <c r="I26" i="112"/>
  <c r="H26" i="112"/>
  <c r="G26" i="112"/>
  <c r="F26" i="112"/>
  <c r="F28" i="112" s="1"/>
  <c r="E26" i="112"/>
  <c r="D26" i="112"/>
  <c r="C26" i="112"/>
  <c r="K21" i="112"/>
  <c r="J21" i="112"/>
  <c r="I21" i="112"/>
  <c r="H21" i="112"/>
  <c r="H28" i="112" s="1"/>
  <c r="G21" i="112"/>
  <c r="F21" i="112"/>
  <c r="E21" i="112"/>
  <c r="D21" i="112"/>
  <c r="D28" i="112" s="1"/>
  <c r="C21" i="112"/>
  <c r="C28" i="112" s="1"/>
  <c r="K13" i="112"/>
  <c r="K39" i="112" s="1"/>
  <c r="K67" i="112" s="1"/>
  <c r="J13" i="112"/>
  <c r="I13" i="112"/>
  <c r="H13" i="112"/>
  <c r="G13" i="112"/>
  <c r="F13" i="112"/>
  <c r="E13" i="112"/>
  <c r="D13" i="112"/>
  <c r="C13" i="112"/>
  <c r="D43" i="111"/>
  <c r="C43" i="111"/>
  <c r="B43" i="111"/>
  <c r="D42" i="111"/>
  <c r="C42" i="111"/>
  <c r="B42" i="111"/>
  <c r="D39" i="111"/>
  <c r="C39" i="111"/>
  <c r="B39" i="111"/>
  <c r="D38" i="111"/>
  <c r="C38" i="111"/>
  <c r="B38" i="111"/>
  <c r="D37" i="111"/>
  <c r="C37" i="111"/>
  <c r="B37" i="111"/>
  <c r="D36" i="111"/>
  <c r="C36" i="111"/>
  <c r="B36" i="111"/>
  <c r="D35" i="111"/>
  <c r="C35" i="111"/>
  <c r="C45" i="111" s="1"/>
  <c r="B35" i="111"/>
  <c r="W32" i="110"/>
  <c r="F32" i="110"/>
  <c r="E32" i="110"/>
  <c r="C32" i="110"/>
  <c r="AP31" i="110"/>
  <c r="AO31" i="110"/>
  <c r="AH31" i="110"/>
  <c r="AF31" i="110"/>
  <c r="AF106" i="108" s="1"/>
  <c r="AA31" i="110"/>
  <c r="U31" i="110"/>
  <c r="T31" i="110"/>
  <c r="R31" i="110"/>
  <c r="P31" i="110"/>
  <c r="O31" i="110"/>
  <c r="L31" i="110"/>
  <c r="K31" i="110"/>
  <c r="E31" i="110"/>
  <c r="D31" i="110"/>
  <c r="AP30" i="110"/>
  <c r="AO30" i="110"/>
  <c r="AJ30" i="110"/>
  <c r="AI30" i="110"/>
  <c r="AG30" i="110"/>
  <c r="AD30" i="110"/>
  <c r="AC30" i="110"/>
  <c r="Y30" i="110"/>
  <c r="X30" i="110"/>
  <c r="Q30" i="110"/>
  <c r="N30" i="110"/>
  <c r="J30" i="110"/>
  <c r="I30" i="110"/>
  <c r="E30" i="110"/>
  <c r="D30" i="110"/>
  <c r="C30" i="110"/>
  <c r="AP27" i="110"/>
  <c r="AO27" i="110"/>
  <c r="AO32" i="110" s="1"/>
  <c r="AL27" i="110"/>
  <c r="AL32" i="110" s="1"/>
  <c r="AJ27" i="110"/>
  <c r="AJ32" i="110" s="1"/>
  <c r="AC27" i="110"/>
  <c r="AC32" i="110" s="1"/>
  <c r="AB27" i="110"/>
  <c r="AB32" i="110" s="1"/>
  <c r="AA27" i="110"/>
  <c r="AA32" i="110" s="1"/>
  <c r="Z27" i="110"/>
  <c r="Z32" i="110" s="1"/>
  <c r="Y27" i="110"/>
  <c r="Y32" i="110" s="1"/>
  <c r="W27" i="110"/>
  <c r="V27" i="110"/>
  <c r="V32" i="110" s="1"/>
  <c r="V107" i="108" s="1"/>
  <c r="R27" i="110"/>
  <c r="R32" i="110" s="1"/>
  <c r="Q27" i="110"/>
  <c r="Q32" i="110" s="1"/>
  <c r="J27" i="110"/>
  <c r="J32" i="110" s="1"/>
  <c r="I27" i="110"/>
  <c r="I32" i="110" s="1"/>
  <c r="F27" i="110"/>
  <c r="D27" i="110"/>
  <c r="D32" i="110" s="1"/>
  <c r="C27" i="110"/>
  <c r="B27" i="110"/>
  <c r="B32" i="110" s="1"/>
  <c r="AP26" i="110"/>
  <c r="AO26" i="110"/>
  <c r="AL26" i="110"/>
  <c r="AL31" i="110" s="1"/>
  <c r="AK26" i="110"/>
  <c r="AK31" i="110" s="1"/>
  <c r="AJ26" i="110"/>
  <c r="AJ31" i="110" s="1"/>
  <c r="AI26" i="110"/>
  <c r="AI31" i="110" s="1"/>
  <c r="AH26" i="110"/>
  <c r="AG26" i="110"/>
  <c r="AG31" i="110" s="1"/>
  <c r="AF26" i="110"/>
  <c r="AE26" i="110"/>
  <c r="AE31" i="110" s="1"/>
  <c r="AD26" i="110"/>
  <c r="AD31" i="110" s="1"/>
  <c r="AB26" i="110"/>
  <c r="AB31" i="110" s="1"/>
  <c r="AA26" i="110"/>
  <c r="Z26" i="110"/>
  <c r="Z31" i="110" s="1"/>
  <c r="Y26" i="110"/>
  <c r="Y31" i="110" s="1"/>
  <c r="V26" i="110"/>
  <c r="V31" i="110" s="1"/>
  <c r="V106" i="108" s="1"/>
  <c r="Z106" i="108" s="1"/>
  <c r="U26" i="110"/>
  <c r="T26" i="110"/>
  <c r="S26" i="110"/>
  <c r="S31" i="110" s="1"/>
  <c r="R26" i="110"/>
  <c r="Q26" i="110"/>
  <c r="Q31" i="110" s="1"/>
  <c r="P26" i="110"/>
  <c r="O26" i="110"/>
  <c r="N26" i="110"/>
  <c r="N31" i="110" s="1"/>
  <c r="L26" i="110"/>
  <c r="K26" i="110"/>
  <c r="J26" i="110"/>
  <c r="J31" i="110" s="1"/>
  <c r="I26" i="110"/>
  <c r="I31" i="110" s="1"/>
  <c r="F26" i="110"/>
  <c r="F31" i="110" s="1"/>
  <c r="D26" i="110"/>
  <c r="C26" i="110"/>
  <c r="C31" i="110" s="1"/>
  <c r="B26" i="110"/>
  <c r="B31" i="110" s="1"/>
  <c r="AP25" i="110"/>
  <c r="AO25" i="110"/>
  <c r="AN25" i="110"/>
  <c r="AN30" i="110" s="1"/>
  <c r="AM25" i="110"/>
  <c r="AM30" i="110" s="1"/>
  <c r="AL25" i="110"/>
  <c r="AL30" i="110" s="1"/>
  <c r="AJ25" i="110"/>
  <c r="AI25" i="110"/>
  <c r="AH25" i="110"/>
  <c r="AH30" i="110" s="1"/>
  <c r="AG25" i="110"/>
  <c r="AD25" i="110"/>
  <c r="AC25" i="110"/>
  <c r="AB25" i="110"/>
  <c r="AB30" i="110" s="1"/>
  <c r="AA25" i="110"/>
  <c r="AA30" i="110" s="1"/>
  <c r="Z25" i="110"/>
  <c r="Z30" i="110" s="1"/>
  <c r="Y25" i="110"/>
  <c r="X25" i="110"/>
  <c r="W25" i="110"/>
  <c r="W30" i="110" s="1"/>
  <c r="V25" i="110"/>
  <c r="V30" i="110" s="1"/>
  <c r="T25" i="110"/>
  <c r="T30" i="110" s="1"/>
  <c r="S25" i="110"/>
  <c r="S30" i="110" s="1"/>
  <c r="R25" i="110"/>
  <c r="R30" i="110" s="1"/>
  <c r="Q25" i="110"/>
  <c r="N25" i="110"/>
  <c r="M25" i="110"/>
  <c r="M30" i="110" s="1"/>
  <c r="L25" i="110"/>
  <c r="L30" i="110" s="1"/>
  <c r="K25" i="110"/>
  <c r="K30" i="110" s="1"/>
  <c r="J25" i="110"/>
  <c r="I25" i="110"/>
  <c r="H25" i="110"/>
  <c r="H30" i="110" s="1"/>
  <c r="G25" i="110"/>
  <c r="G30" i="110" s="1"/>
  <c r="G103" i="108" s="1"/>
  <c r="F25" i="110"/>
  <c r="F30" i="110" s="1"/>
  <c r="E25" i="110"/>
  <c r="AK25" i="110" s="1"/>
  <c r="AK30" i="110" s="1"/>
  <c r="D25" i="110"/>
  <c r="C25" i="110"/>
  <c r="B25" i="110"/>
  <c r="B30" i="110" s="1"/>
  <c r="B103" i="108" s="1"/>
  <c r="J46" i="109"/>
  <c r="I46" i="109"/>
  <c r="H46" i="109"/>
  <c r="G46" i="109"/>
  <c r="F46" i="109"/>
  <c r="V34" i="108" s="1"/>
  <c r="E46" i="109"/>
  <c r="D46" i="109"/>
  <c r="C46" i="109"/>
  <c r="B46" i="109"/>
  <c r="J45" i="109"/>
  <c r="I45" i="109"/>
  <c r="H45" i="109"/>
  <c r="AF37" i="108" s="1"/>
  <c r="G45" i="109"/>
  <c r="F45" i="109"/>
  <c r="E45" i="109"/>
  <c r="D45" i="109"/>
  <c r="L37" i="108" s="1"/>
  <c r="I37" i="108" s="1"/>
  <c r="C45" i="109"/>
  <c r="B45" i="109"/>
  <c r="J44" i="109"/>
  <c r="I44" i="109"/>
  <c r="H44" i="109"/>
  <c r="G44" i="109"/>
  <c r="F44" i="109"/>
  <c r="E44" i="109"/>
  <c r="D44" i="109"/>
  <c r="C44" i="109"/>
  <c r="B44" i="109"/>
  <c r="J43" i="109"/>
  <c r="I43" i="109"/>
  <c r="H43" i="109"/>
  <c r="G43" i="109"/>
  <c r="F43" i="109"/>
  <c r="V41" i="108" s="1"/>
  <c r="U41" i="108" s="1"/>
  <c r="E43" i="109"/>
  <c r="D43" i="109"/>
  <c r="C43" i="109"/>
  <c r="B43" i="109"/>
  <c r="J42" i="109"/>
  <c r="AP36" i="108" s="1"/>
  <c r="I42" i="109"/>
  <c r="H42" i="109"/>
  <c r="G42" i="109"/>
  <c r="F42" i="109"/>
  <c r="E42" i="109"/>
  <c r="D42" i="109"/>
  <c r="C42" i="109"/>
  <c r="B42" i="109"/>
  <c r="J41" i="109"/>
  <c r="I41" i="109"/>
  <c r="H41" i="109"/>
  <c r="AF34" i="108" s="1"/>
  <c r="G41" i="109"/>
  <c r="F41" i="109"/>
  <c r="E41" i="109"/>
  <c r="D41" i="109"/>
  <c r="C41" i="109"/>
  <c r="B41" i="109"/>
  <c r="J40" i="109"/>
  <c r="I40" i="109"/>
  <c r="H40" i="109"/>
  <c r="G40" i="109"/>
  <c r="F40" i="109"/>
  <c r="E40" i="109"/>
  <c r="D40" i="109"/>
  <c r="C40" i="109"/>
  <c r="B40" i="109"/>
  <c r="B337" i="108"/>
  <c r="AO330" i="108"/>
  <c r="AN330" i="108"/>
  <c r="AM330" i="108"/>
  <c r="AL330" i="108"/>
  <c r="AJ330" i="108"/>
  <c r="AI330" i="108"/>
  <c r="AH330" i="108"/>
  <c r="AG330" i="108"/>
  <c r="AE330" i="108"/>
  <c r="AD330" i="108"/>
  <c r="AC330" i="108"/>
  <c r="AB330" i="108"/>
  <c r="Z330" i="108"/>
  <c r="Y330" i="108"/>
  <c r="X330" i="108"/>
  <c r="W330" i="108"/>
  <c r="U330" i="108"/>
  <c r="T330" i="108"/>
  <c r="S330" i="108"/>
  <c r="R330" i="108"/>
  <c r="P330" i="108"/>
  <c r="O330" i="108"/>
  <c r="N330" i="108"/>
  <c r="M330" i="108"/>
  <c r="K330" i="108"/>
  <c r="J330" i="108"/>
  <c r="I330" i="108"/>
  <c r="H330" i="108"/>
  <c r="AO329" i="108"/>
  <c r="AN329" i="108"/>
  <c r="AM329" i="108"/>
  <c r="AL329" i="108"/>
  <c r="AJ329" i="108"/>
  <c r="AI329" i="108"/>
  <c r="AH329" i="108"/>
  <c r="AG329" i="108"/>
  <c r="AE329" i="108"/>
  <c r="AD329" i="108"/>
  <c r="AC329" i="108"/>
  <c r="AB329" i="108"/>
  <c r="Z329" i="108"/>
  <c r="Y329" i="108"/>
  <c r="X329" i="108"/>
  <c r="W329" i="108"/>
  <c r="U329" i="108"/>
  <c r="T329" i="108"/>
  <c r="S329" i="108"/>
  <c r="R329" i="108"/>
  <c r="P329" i="108"/>
  <c r="O329" i="108"/>
  <c r="N329" i="108"/>
  <c r="M329" i="108"/>
  <c r="K329" i="108"/>
  <c r="J329" i="108"/>
  <c r="I329" i="108"/>
  <c r="H329" i="108"/>
  <c r="AO328" i="108"/>
  <c r="AN328" i="108"/>
  <c r="AM328" i="108"/>
  <c r="AL328" i="108"/>
  <c r="AJ328" i="108"/>
  <c r="AI328" i="108"/>
  <c r="AH328" i="108"/>
  <c r="AG328" i="108"/>
  <c r="AE328" i="108"/>
  <c r="AD328" i="108"/>
  <c r="AC328" i="108"/>
  <c r="AB328" i="108"/>
  <c r="Z328" i="108"/>
  <c r="Y328" i="108"/>
  <c r="X328" i="108"/>
  <c r="W328" i="108"/>
  <c r="U328" i="108"/>
  <c r="T328" i="108"/>
  <c r="S328" i="108"/>
  <c r="R328" i="108"/>
  <c r="P328" i="108"/>
  <c r="O328" i="108"/>
  <c r="N328" i="108"/>
  <c r="M328" i="108"/>
  <c r="K328" i="108"/>
  <c r="J328" i="108"/>
  <c r="I328" i="108"/>
  <c r="H328" i="108"/>
  <c r="F328" i="108"/>
  <c r="E328" i="108"/>
  <c r="D328" i="108"/>
  <c r="C328" i="108"/>
  <c r="AO327" i="108"/>
  <c r="AN327" i="108"/>
  <c r="AM327" i="108"/>
  <c r="AL327" i="108"/>
  <c r="AJ327" i="108"/>
  <c r="AI327" i="108"/>
  <c r="AH327" i="108"/>
  <c r="AG327" i="108"/>
  <c r="AE327" i="108"/>
  <c r="AD327" i="108"/>
  <c r="AC327" i="108"/>
  <c r="AB327" i="108"/>
  <c r="Z327" i="108"/>
  <c r="Y327" i="108"/>
  <c r="X327" i="108"/>
  <c r="W327" i="108"/>
  <c r="U327" i="108"/>
  <c r="T327" i="108"/>
  <c r="S327" i="108"/>
  <c r="R327" i="108"/>
  <c r="P327" i="108"/>
  <c r="O327" i="108"/>
  <c r="N327" i="108"/>
  <c r="M327" i="108"/>
  <c r="K327" i="108"/>
  <c r="J327" i="108"/>
  <c r="I327" i="108"/>
  <c r="H327" i="108"/>
  <c r="AO326" i="108"/>
  <c r="AN326" i="108"/>
  <c r="AM326" i="108"/>
  <c r="AL326" i="108"/>
  <c r="AJ326" i="108"/>
  <c r="AI326" i="108"/>
  <c r="AH326" i="108"/>
  <c r="AG326" i="108"/>
  <c r="AE326" i="108"/>
  <c r="AD326" i="108"/>
  <c r="AC326" i="108"/>
  <c r="AB326" i="108"/>
  <c r="Z326" i="108"/>
  <c r="Y326" i="108"/>
  <c r="X326" i="108"/>
  <c r="W326" i="108"/>
  <c r="U326" i="108"/>
  <c r="T326" i="108"/>
  <c r="S326" i="108"/>
  <c r="R326" i="108"/>
  <c r="P326" i="108"/>
  <c r="O326" i="108"/>
  <c r="N326" i="108"/>
  <c r="M326" i="108"/>
  <c r="K326" i="108"/>
  <c r="J326" i="108"/>
  <c r="I326" i="108"/>
  <c r="H326" i="108"/>
  <c r="AO325" i="108"/>
  <c r="AN325" i="108"/>
  <c r="AM325" i="108"/>
  <c r="AL325" i="108"/>
  <c r="AJ325" i="108"/>
  <c r="AI325" i="108"/>
  <c r="AH325" i="108"/>
  <c r="AG325" i="108"/>
  <c r="AE325" i="108"/>
  <c r="AD325" i="108"/>
  <c r="AC325" i="108"/>
  <c r="AB325" i="108"/>
  <c r="Z325" i="108"/>
  <c r="Y325" i="108"/>
  <c r="X325" i="108"/>
  <c r="W325" i="108"/>
  <c r="U325" i="108"/>
  <c r="T325" i="108"/>
  <c r="S325" i="108"/>
  <c r="R325" i="108"/>
  <c r="P325" i="108"/>
  <c r="O325" i="108"/>
  <c r="N325" i="108"/>
  <c r="M325" i="108"/>
  <c r="K325" i="108"/>
  <c r="J325" i="108"/>
  <c r="I325" i="108"/>
  <c r="H325" i="108"/>
  <c r="F325" i="108"/>
  <c r="E325" i="108"/>
  <c r="D325" i="108"/>
  <c r="C325" i="108"/>
  <c r="AO324" i="108"/>
  <c r="AN324" i="108"/>
  <c r="AM324" i="108"/>
  <c r="AL324" i="108"/>
  <c r="AJ324" i="108"/>
  <c r="AI324" i="108"/>
  <c r="AH324" i="108"/>
  <c r="AG324" i="108"/>
  <c r="AE324" i="108"/>
  <c r="AD324" i="108"/>
  <c r="AC324" i="108"/>
  <c r="AB324" i="108"/>
  <c r="Z324" i="108"/>
  <c r="Y324" i="108"/>
  <c r="X324" i="108"/>
  <c r="W324" i="108"/>
  <c r="U324" i="108"/>
  <c r="T324" i="108"/>
  <c r="S324" i="108"/>
  <c r="R324" i="108"/>
  <c r="P324" i="108"/>
  <c r="O324" i="108"/>
  <c r="N324" i="108"/>
  <c r="M324" i="108"/>
  <c r="K324" i="108"/>
  <c r="J324" i="108"/>
  <c r="I324" i="108"/>
  <c r="H324" i="108"/>
  <c r="AO323" i="108"/>
  <c r="AN323" i="108"/>
  <c r="AM323" i="108"/>
  <c r="AL323" i="108"/>
  <c r="AJ323" i="108"/>
  <c r="AI323" i="108"/>
  <c r="AH323" i="108"/>
  <c r="AG323" i="108"/>
  <c r="AE323" i="108"/>
  <c r="AD323" i="108"/>
  <c r="AC323" i="108"/>
  <c r="AB323" i="108"/>
  <c r="Z323" i="108"/>
  <c r="Y323" i="108"/>
  <c r="X323" i="108"/>
  <c r="W323" i="108"/>
  <c r="U323" i="108"/>
  <c r="T323" i="108"/>
  <c r="S323" i="108"/>
  <c r="R323" i="108"/>
  <c r="P323" i="108"/>
  <c r="O323" i="108"/>
  <c r="N323" i="108"/>
  <c r="M323" i="108"/>
  <c r="K323" i="108"/>
  <c r="J323" i="108"/>
  <c r="I323" i="108"/>
  <c r="H323" i="108"/>
  <c r="F323" i="108"/>
  <c r="E323" i="108"/>
  <c r="D323" i="108"/>
  <c r="C323" i="108"/>
  <c r="AO322" i="108"/>
  <c r="AN322" i="108"/>
  <c r="AM322" i="108"/>
  <c r="AL322" i="108"/>
  <c r="AJ322" i="108"/>
  <c r="AI322" i="108"/>
  <c r="AH322" i="108"/>
  <c r="AG322" i="108"/>
  <c r="AE322" i="108"/>
  <c r="AD322" i="108"/>
  <c r="AC322" i="108"/>
  <c r="AB322" i="108"/>
  <c r="Z322" i="108"/>
  <c r="Y322" i="108"/>
  <c r="X322" i="108"/>
  <c r="W322" i="108"/>
  <c r="U322" i="108"/>
  <c r="T322" i="108"/>
  <c r="S322" i="108"/>
  <c r="R322" i="108"/>
  <c r="P322" i="108"/>
  <c r="O322" i="108"/>
  <c r="N322" i="108"/>
  <c r="M322" i="108"/>
  <c r="K322" i="108"/>
  <c r="J322" i="108"/>
  <c r="I322" i="108"/>
  <c r="H322" i="108"/>
  <c r="F322" i="108"/>
  <c r="E322" i="108"/>
  <c r="D322" i="108"/>
  <c r="C322" i="108"/>
  <c r="AO321" i="108"/>
  <c r="AN321" i="108"/>
  <c r="AM321" i="108"/>
  <c r="AL321" i="108"/>
  <c r="AJ321" i="108"/>
  <c r="AI321" i="108"/>
  <c r="AH321" i="108"/>
  <c r="AG321" i="108"/>
  <c r="AE321" i="108"/>
  <c r="AD321" i="108"/>
  <c r="AC321" i="108"/>
  <c r="AB321" i="108"/>
  <c r="Z321" i="108"/>
  <c r="Y321" i="108"/>
  <c r="X321" i="108"/>
  <c r="W321" i="108"/>
  <c r="U321" i="108"/>
  <c r="T321" i="108"/>
  <c r="S321" i="108"/>
  <c r="R321" i="108"/>
  <c r="P321" i="108"/>
  <c r="O321" i="108"/>
  <c r="N321" i="108"/>
  <c r="M321" i="108"/>
  <c r="K321" i="108"/>
  <c r="J321" i="108"/>
  <c r="I321" i="108"/>
  <c r="H321" i="108"/>
  <c r="F321" i="108"/>
  <c r="E321" i="108"/>
  <c r="D321" i="108"/>
  <c r="C321" i="108"/>
  <c r="AJ319" i="108"/>
  <c r="AI319" i="108"/>
  <c r="AH319" i="108"/>
  <c r="AG319" i="108"/>
  <c r="AE319" i="108"/>
  <c r="AD319" i="108"/>
  <c r="AC319" i="108"/>
  <c r="AB319" i="108"/>
  <c r="Z319" i="108"/>
  <c r="Y319" i="108"/>
  <c r="X319" i="108"/>
  <c r="W319" i="108"/>
  <c r="U319" i="108"/>
  <c r="T319" i="108"/>
  <c r="S319" i="108"/>
  <c r="R319" i="108"/>
  <c r="P319" i="108"/>
  <c r="O319" i="108"/>
  <c r="N319" i="108"/>
  <c r="M319" i="108"/>
  <c r="K319" i="108"/>
  <c r="J319" i="108"/>
  <c r="I319" i="108"/>
  <c r="H319" i="108"/>
  <c r="AO318" i="108"/>
  <c r="AN318" i="108"/>
  <c r="AM318" i="108"/>
  <c r="AL318" i="108"/>
  <c r="AJ318" i="108"/>
  <c r="AI318" i="108"/>
  <c r="AH318" i="108"/>
  <c r="AG318" i="108"/>
  <c r="AE318" i="108"/>
  <c r="AD318" i="108"/>
  <c r="AC318" i="108"/>
  <c r="AB318" i="108"/>
  <c r="Z318" i="108"/>
  <c r="Y318" i="108"/>
  <c r="X318" i="108"/>
  <c r="W318" i="108"/>
  <c r="U318" i="108"/>
  <c r="T318" i="108"/>
  <c r="S318" i="108"/>
  <c r="R318" i="108"/>
  <c r="P318" i="108"/>
  <c r="O318" i="108"/>
  <c r="N318" i="108"/>
  <c r="M318" i="108"/>
  <c r="K318" i="108"/>
  <c r="J318" i="108"/>
  <c r="I318" i="108"/>
  <c r="H318" i="108"/>
  <c r="F318" i="108"/>
  <c r="E318" i="108"/>
  <c r="D318" i="108"/>
  <c r="C318" i="108"/>
  <c r="AO317" i="108"/>
  <c r="AN317" i="108"/>
  <c r="AM317" i="108"/>
  <c r="AL317" i="108"/>
  <c r="AJ317" i="108"/>
  <c r="AI317" i="108"/>
  <c r="AH317" i="108"/>
  <c r="AG317" i="108"/>
  <c r="AE317" i="108"/>
  <c r="AD317" i="108"/>
  <c r="AC317" i="108"/>
  <c r="AB317" i="108"/>
  <c r="Z317" i="108"/>
  <c r="Y317" i="108"/>
  <c r="X317" i="108"/>
  <c r="W317" i="108"/>
  <c r="U317" i="108"/>
  <c r="T317" i="108"/>
  <c r="S317" i="108"/>
  <c r="R317" i="108"/>
  <c r="P317" i="108"/>
  <c r="O317" i="108"/>
  <c r="N317" i="108"/>
  <c r="M317" i="108"/>
  <c r="K317" i="108"/>
  <c r="J317" i="108"/>
  <c r="I317" i="108"/>
  <c r="H317" i="108"/>
  <c r="AO316" i="108"/>
  <c r="AN316" i="108"/>
  <c r="AM316" i="108"/>
  <c r="AL316" i="108"/>
  <c r="AJ316" i="108"/>
  <c r="AI316" i="108"/>
  <c r="AH316" i="108"/>
  <c r="AG316" i="108"/>
  <c r="AE316" i="108"/>
  <c r="AD316" i="108"/>
  <c r="AC316" i="108"/>
  <c r="AB316" i="108"/>
  <c r="Z316" i="108"/>
  <c r="Y316" i="108"/>
  <c r="X316" i="108"/>
  <c r="W316" i="108"/>
  <c r="U316" i="108"/>
  <c r="T316" i="108"/>
  <c r="S316" i="108"/>
  <c r="R316" i="108"/>
  <c r="P316" i="108"/>
  <c r="O316" i="108"/>
  <c r="N316" i="108"/>
  <c r="M316" i="108"/>
  <c r="K316" i="108"/>
  <c r="J316" i="108"/>
  <c r="I316" i="108"/>
  <c r="H316" i="108"/>
  <c r="AO315" i="108"/>
  <c r="AN315" i="108"/>
  <c r="AM315" i="108"/>
  <c r="AL315" i="108"/>
  <c r="AJ315" i="108"/>
  <c r="AI315" i="108"/>
  <c r="AH315" i="108"/>
  <c r="AG315" i="108"/>
  <c r="AE315" i="108"/>
  <c r="AD315" i="108"/>
  <c r="AC315" i="108"/>
  <c r="AB315" i="108"/>
  <c r="Z315" i="108"/>
  <c r="Y315" i="108"/>
  <c r="X315" i="108"/>
  <c r="W315" i="108"/>
  <c r="U315" i="108"/>
  <c r="T315" i="108"/>
  <c r="S315" i="108"/>
  <c r="R315" i="108"/>
  <c r="P315" i="108"/>
  <c r="O315" i="108"/>
  <c r="N315" i="108"/>
  <c r="M315" i="108"/>
  <c r="K315" i="108"/>
  <c r="J315" i="108"/>
  <c r="I315" i="108"/>
  <c r="H315" i="108"/>
  <c r="AO314" i="108"/>
  <c r="AN314" i="108"/>
  <c r="AM314" i="108"/>
  <c r="AL314" i="108"/>
  <c r="AJ314" i="108"/>
  <c r="AI314" i="108"/>
  <c r="AH314" i="108"/>
  <c r="AG314" i="108"/>
  <c r="AE314" i="108"/>
  <c r="AD314" i="108"/>
  <c r="AC314" i="108"/>
  <c r="AB314" i="108"/>
  <c r="Z314" i="108"/>
  <c r="Y314" i="108"/>
  <c r="X314" i="108"/>
  <c r="W314" i="108"/>
  <c r="U314" i="108"/>
  <c r="T314" i="108"/>
  <c r="S314" i="108"/>
  <c r="R314" i="108"/>
  <c r="P314" i="108"/>
  <c r="O314" i="108"/>
  <c r="N314" i="108"/>
  <c r="M314" i="108"/>
  <c r="K314" i="108"/>
  <c r="J314" i="108"/>
  <c r="I314" i="108"/>
  <c r="H314" i="108"/>
  <c r="F314" i="108"/>
  <c r="E314" i="108"/>
  <c r="D314" i="108"/>
  <c r="C314" i="108"/>
  <c r="AO313" i="108"/>
  <c r="AN313" i="108"/>
  <c r="AM313" i="108"/>
  <c r="AL313" i="108"/>
  <c r="AJ313" i="108"/>
  <c r="AI313" i="108"/>
  <c r="AH313" i="108"/>
  <c r="AG313" i="108"/>
  <c r="AE313" i="108"/>
  <c r="AD313" i="108"/>
  <c r="AC313" i="108"/>
  <c r="AB313" i="108"/>
  <c r="Z313" i="108"/>
  <c r="Y313" i="108"/>
  <c r="X313" i="108"/>
  <c r="W313" i="108"/>
  <c r="U313" i="108"/>
  <c r="T313" i="108"/>
  <c r="S313" i="108"/>
  <c r="R313" i="108"/>
  <c r="P313" i="108"/>
  <c r="O313" i="108"/>
  <c r="N313" i="108"/>
  <c r="M313" i="108"/>
  <c r="K313" i="108"/>
  <c r="J313" i="108"/>
  <c r="I313" i="108"/>
  <c r="H313" i="108"/>
  <c r="F313" i="108"/>
  <c r="E313" i="108"/>
  <c r="D313" i="108"/>
  <c r="C313" i="108"/>
  <c r="AO312" i="108"/>
  <c r="AN312" i="108"/>
  <c r="AM312" i="108"/>
  <c r="AL312" i="108"/>
  <c r="AJ312" i="108"/>
  <c r="AI312" i="108"/>
  <c r="AH312" i="108"/>
  <c r="AG312" i="108"/>
  <c r="AE312" i="108"/>
  <c r="AD312" i="108"/>
  <c r="AC312" i="108"/>
  <c r="AB312" i="108"/>
  <c r="Z312" i="108"/>
  <c r="Y312" i="108"/>
  <c r="X312" i="108"/>
  <c r="W312" i="108"/>
  <c r="U312" i="108"/>
  <c r="T312" i="108"/>
  <c r="S312" i="108"/>
  <c r="R312" i="108"/>
  <c r="P312" i="108"/>
  <c r="O312" i="108"/>
  <c r="N312" i="108"/>
  <c r="M312" i="108"/>
  <c r="K312" i="108"/>
  <c r="J312" i="108"/>
  <c r="I312" i="108"/>
  <c r="H312" i="108"/>
  <c r="F312" i="108"/>
  <c r="E312" i="108"/>
  <c r="D312" i="108"/>
  <c r="C312" i="108"/>
  <c r="AO311" i="108"/>
  <c r="AN311" i="108"/>
  <c r="AM311" i="108"/>
  <c r="AL311" i="108"/>
  <c r="AJ311" i="108"/>
  <c r="AI311" i="108"/>
  <c r="AH311" i="108"/>
  <c r="AG311" i="108"/>
  <c r="AE311" i="108"/>
  <c r="AD311" i="108"/>
  <c r="AC311" i="108"/>
  <c r="AB311" i="108"/>
  <c r="Z311" i="108"/>
  <c r="Y311" i="108"/>
  <c r="X311" i="108"/>
  <c r="W311" i="108"/>
  <c r="U311" i="108"/>
  <c r="T311" i="108"/>
  <c r="S311" i="108"/>
  <c r="R311" i="108"/>
  <c r="P311" i="108"/>
  <c r="O311" i="108"/>
  <c r="N311" i="108"/>
  <c r="M311" i="108"/>
  <c r="K311" i="108"/>
  <c r="J311" i="108"/>
  <c r="I311" i="108"/>
  <c r="H311" i="108"/>
  <c r="AO310" i="108"/>
  <c r="AN310" i="108"/>
  <c r="AM310" i="108"/>
  <c r="AL310" i="108"/>
  <c r="AJ310" i="108"/>
  <c r="AI310" i="108"/>
  <c r="AH310" i="108"/>
  <c r="AG310" i="108"/>
  <c r="AE310" i="108"/>
  <c r="AD310" i="108"/>
  <c r="AC310" i="108"/>
  <c r="AB310" i="108"/>
  <c r="Z310" i="108"/>
  <c r="Y310" i="108"/>
  <c r="X310" i="108"/>
  <c r="W310" i="108"/>
  <c r="U310" i="108"/>
  <c r="T310" i="108"/>
  <c r="S310" i="108"/>
  <c r="R310" i="108"/>
  <c r="P310" i="108"/>
  <c r="O310" i="108"/>
  <c r="N310" i="108"/>
  <c r="M310" i="108"/>
  <c r="K310" i="108"/>
  <c r="J310" i="108"/>
  <c r="I310" i="108"/>
  <c r="H310" i="108"/>
  <c r="F310" i="108"/>
  <c r="E310" i="108"/>
  <c r="D310" i="108"/>
  <c r="C310" i="108"/>
  <c r="AO308" i="108"/>
  <c r="AN308" i="108"/>
  <c r="AM308" i="108"/>
  <c r="AL308" i="108"/>
  <c r="AJ308" i="108"/>
  <c r="AI308" i="108"/>
  <c r="AH308" i="108"/>
  <c r="AG308" i="108"/>
  <c r="AF308" i="108"/>
  <c r="AE308" i="108"/>
  <c r="AD308" i="108"/>
  <c r="AC308" i="108"/>
  <c r="AB308" i="108"/>
  <c r="AA308" i="108"/>
  <c r="W308" i="108"/>
  <c r="V308" i="108"/>
  <c r="U308" i="108"/>
  <c r="Q308" i="108"/>
  <c r="O308" i="108"/>
  <c r="N308" i="108"/>
  <c r="L308" i="108"/>
  <c r="G308" i="108"/>
  <c r="D308" i="108"/>
  <c r="C308" i="108"/>
  <c r="B308" i="108"/>
  <c r="AP306" i="108"/>
  <c r="AN306" i="108" s="1"/>
  <c r="AM306" i="108"/>
  <c r="AL306" i="108"/>
  <c r="AL305" i="108" s="1"/>
  <c r="AK306" i="108"/>
  <c r="AF306" i="108"/>
  <c r="AE306" i="108"/>
  <c r="AD306" i="108"/>
  <c r="AD305" i="108" s="1"/>
  <c r="AC306" i="108"/>
  <c r="AA306" i="108"/>
  <c r="AB306" i="108" s="1"/>
  <c r="AB305" i="108" s="1"/>
  <c r="V306" i="108"/>
  <c r="Y306" i="108" s="1"/>
  <c r="U306" i="108"/>
  <c r="Q306" i="108"/>
  <c r="L306" i="108"/>
  <c r="P306" i="108" s="1"/>
  <c r="G306" i="108"/>
  <c r="B306" i="108"/>
  <c r="AF305" i="108"/>
  <c r="AE305" i="108"/>
  <c r="AP304" i="108"/>
  <c r="AN304" i="108"/>
  <c r="AN303" i="108" s="1"/>
  <c r="AM304" i="108"/>
  <c r="AM303" i="108" s="1"/>
  <c r="AL304" i="108"/>
  <c r="AL303" i="108" s="1"/>
  <c r="AK304" i="108"/>
  <c r="AO304" i="108" s="1"/>
  <c r="AP303" i="108" s="1"/>
  <c r="AG304" i="108"/>
  <c r="AG303" i="108" s="1"/>
  <c r="AF304" i="108"/>
  <c r="AE304" i="108"/>
  <c r="AA304" i="108"/>
  <c r="Z304" i="108"/>
  <c r="AA303" i="108" s="1"/>
  <c r="Y304" i="108"/>
  <c r="X304" i="108"/>
  <c r="V304" i="108"/>
  <c r="R304" i="108"/>
  <c r="R303" i="108" s="1"/>
  <c r="Q304" i="108"/>
  <c r="L304" i="108"/>
  <c r="G304" i="108"/>
  <c r="F304" i="108"/>
  <c r="E304" i="108"/>
  <c r="B304" i="108"/>
  <c r="AF303" i="108"/>
  <c r="Z303" i="108"/>
  <c r="AP302" i="108"/>
  <c r="AO302" i="108"/>
  <c r="AL302" i="108"/>
  <c r="AK302" i="108"/>
  <c r="AG302" i="108"/>
  <c r="AF302" i="108"/>
  <c r="AE302" i="108" s="1"/>
  <c r="AD302" i="108"/>
  <c r="AA302" i="108"/>
  <c r="Z302" i="108"/>
  <c r="V302" i="108"/>
  <c r="U302" i="108"/>
  <c r="T302" i="108"/>
  <c r="S302" i="108"/>
  <c r="Q302" i="108"/>
  <c r="R302" i="108" s="1"/>
  <c r="P302" i="108"/>
  <c r="O302" i="108"/>
  <c r="N302" i="108"/>
  <c r="L302" i="108"/>
  <c r="M302" i="108" s="1"/>
  <c r="K302" i="108"/>
  <c r="J302" i="108"/>
  <c r="I302" i="108"/>
  <c r="G302" i="108"/>
  <c r="H302" i="108" s="1"/>
  <c r="C302" i="108"/>
  <c r="B302" i="108"/>
  <c r="AP300" i="108"/>
  <c r="AM300" i="108"/>
  <c r="AK300" i="108"/>
  <c r="AJ300" i="108"/>
  <c r="AI300" i="108"/>
  <c r="AH300" i="108"/>
  <c r="AF300" i="108"/>
  <c r="AG300" i="108" s="1"/>
  <c r="AE300" i="108"/>
  <c r="AD300" i="108"/>
  <c r="AC300" i="108"/>
  <c r="AA300" i="108"/>
  <c r="AB300" i="108" s="1"/>
  <c r="Z300" i="108"/>
  <c r="Y300" i="108"/>
  <c r="X300" i="108"/>
  <c r="V300" i="108"/>
  <c r="U300" i="108"/>
  <c r="T300" i="108"/>
  <c r="S300" i="108"/>
  <c r="R300" i="108"/>
  <c r="Q300" i="108"/>
  <c r="O300" i="108"/>
  <c r="N300" i="108"/>
  <c r="M300" i="108"/>
  <c r="L300" i="108"/>
  <c r="P300" i="108" s="1"/>
  <c r="G300" i="108"/>
  <c r="C300" i="108"/>
  <c r="B300" i="108"/>
  <c r="AP298" i="108"/>
  <c r="AM298" i="108"/>
  <c r="AL298" i="108"/>
  <c r="AL297" i="108" s="1"/>
  <c r="AK298" i="108"/>
  <c r="AJ298" i="108"/>
  <c r="AF298" i="108"/>
  <c r="AD298" i="108"/>
  <c r="AC298" i="108"/>
  <c r="AA298" i="108"/>
  <c r="W298" i="108"/>
  <c r="W297" i="108" s="1"/>
  <c r="V298" i="108"/>
  <c r="U298" i="108"/>
  <c r="T298" i="108"/>
  <c r="S298" i="108"/>
  <c r="R298" i="108"/>
  <c r="R297" i="108" s="1"/>
  <c r="Q298" i="108"/>
  <c r="P298" i="108"/>
  <c r="L298" i="108"/>
  <c r="K298" i="108"/>
  <c r="G298" i="108"/>
  <c r="E298" i="108"/>
  <c r="D298" i="108"/>
  <c r="C298" i="108"/>
  <c r="B298" i="108"/>
  <c r="F298" i="108" s="1"/>
  <c r="L297" i="108"/>
  <c r="AP296" i="108"/>
  <c r="AN296" i="108"/>
  <c r="AN295" i="108" s="1"/>
  <c r="AM296" i="108"/>
  <c r="AM295" i="108" s="1"/>
  <c r="AL296" i="108"/>
  <c r="AK296" i="108"/>
  <c r="AO296" i="108" s="1"/>
  <c r="AH296" i="108"/>
  <c r="AF296" i="108"/>
  <c r="AE296" i="108"/>
  <c r="AA296" i="108"/>
  <c r="Z296" i="108" s="1"/>
  <c r="X296" i="108"/>
  <c r="V296" i="108"/>
  <c r="R296" i="108"/>
  <c r="R295" i="108" s="1"/>
  <c r="Q296" i="108"/>
  <c r="P296" i="108"/>
  <c r="O296" i="108"/>
  <c r="L296" i="108"/>
  <c r="G296" i="108"/>
  <c r="F296" i="108"/>
  <c r="E296" i="108"/>
  <c r="B296" i="108"/>
  <c r="AL295" i="108"/>
  <c r="AF295" i="108"/>
  <c r="AA295" i="108"/>
  <c r="AP294" i="108"/>
  <c r="AO294" i="108"/>
  <c r="AN294" i="108"/>
  <c r="AM294" i="108"/>
  <c r="AM293" i="108" s="1"/>
  <c r="AK294" i="108"/>
  <c r="AL294" i="108" s="1"/>
  <c r="AL293" i="108" s="1"/>
  <c r="AJ294" i="108"/>
  <c r="AH294" i="108"/>
  <c r="AH293" i="108" s="1"/>
  <c r="AG294" i="108"/>
  <c r="AG293" i="108" s="1"/>
  <c r="AF294" i="108"/>
  <c r="AE294" i="108"/>
  <c r="AA294" i="108"/>
  <c r="Z294" i="108"/>
  <c r="Z293" i="108" s="1"/>
  <c r="Y294" i="108"/>
  <c r="V294" i="108"/>
  <c r="U294" i="108"/>
  <c r="T294" i="108"/>
  <c r="Q294" i="108"/>
  <c r="L294" i="108"/>
  <c r="P294" i="108" s="1"/>
  <c r="I294" i="108"/>
  <c r="G294" i="108"/>
  <c r="F294" i="108" s="1"/>
  <c r="B294" i="108"/>
  <c r="AP293" i="108"/>
  <c r="AA293" i="108"/>
  <c r="U293" i="108"/>
  <c r="AP292" i="108"/>
  <c r="AO292" i="108"/>
  <c r="AK292" i="108"/>
  <c r="AJ292" i="108"/>
  <c r="AJ291" i="108" s="1"/>
  <c r="AI292" i="108"/>
  <c r="AI291" i="108" s="1"/>
  <c r="AH292" i="108"/>
  <c r="AF292" i="108"/>
  <c r="AE292" i="108"/>
  <c r="AD292" i="108"/>
  <c r="AD291" i="108" s="1"/>
  <c r="AB292" i="108"/>
  <c r="AA292" i="108"/>
  <c r="AC292" i="108" s="1"/>
  <c r="Y292" i="108"/>
  <c r="V292" i="108"/>
  <c r="U292" i="108"/>
  <c r="Q292" i="108"/>
  <c r="P292" i="108"/>
  <c r="O292" i="108"/>
  <c r="L292" i="108"/>
  <c r="K292" i="108"/>
  <c r="L291" i="108" s="1"/>
  <c r="J292" i="108"/>
  <c r="J291" i="108" s="1"/>
  <c r="I292" i="108"/>
  <c r="G292" i="108"/>
  <c r="H292" i="108" s="1"/>
  <c r="F292" i="108"/>
  <c r="B292" i="108"/>
  <c r="AK291" i="108"/>
  <c r="AE291" i="108"/>
  <c r="AC291" i="108"/>
  <c r="AB291" i="108"/>
  <c r="K291" i="108"/>
  <c r="AP290" i="108"/>
  <c r="AO290" i="108"/>
  <c r="AN290" i="108"/>
  <c r="AL290" i="108"/>
  <c r="AL289" i="108" s="1"/>
  <c r="AK290" i="108"/>
  <c r="AF290" i="108"/>
  <c r="AA290" i="108"/>
  <c r="V290" i="108"/>
  <c r="Q290" i="108"/>
  <c r="L290" i="108"/>
  <c r="I290" i="108" s="1"/>
  <c r="H290" i="108"/>
  <c r="G290" i="108"/>
  <c r="F290" i="108"/>
  <c r="E290" i="108"/>
  <c r="D290" i="108"/>
  <c r="C290" i="108"/>
  <c r="B290" i="108"/>
  <c r="AO286" i="108"/>
  <c r="AN286" i="108"/>
  <c r="AM286" i="108"/>
  <c r="AL286" i="108"/>
  <c r="AJ286" i="108"/>
  <c r="AI286" i="108"/>
  <c r="AH286" i="108"/>
  <c r="AG286" i="108"/>
  <c r="AE286" i="108"/>
  <c r="AD286" i="108"/>
  <c r="AC286" i="108"/>
  <c r="AB286" i="108"/>
  <c r="Z286" i="108"/>
  <c r="Y286" i="108"/>
  <c r="X286" i="108"/>
  <c r="W286" i="108"/>
  <c r="U286" i="108"/>
  <c r="T286" i="108"/>
  <c r="S286" i="108"/>
  <c r="R286" i="108"/>
  <c r="P286" i="108"/>
  <c r="O286" i="108"/>
  <c r="N286" i="108"/>
  <c r="M286" i="108"/>
  <c r="K286" i="108"/>
  <c r="J286" i="108"/>
  <c r="I286" i="108"/>
  <c r="H286" i="108"/>
  <c r="F286" i="108"/>
  <c r="E286" i="108"/>
  <c r="D286" i="108"/>
  <c r="C286" i="108"/>
  <c r="AO285" i="108"/>
  <c r="AN285" i="108"/>
  <c r="AM285" i="108"/>
  <c r="AL285" i="108"/>
  <c r="AJ285" i="108"/>
  <c r="AI285" i="108"/>
  <c r="AH285" i="108"/>
  <c r="AG285" i="108"/>
  <c r="AE285" i="108"/>
  <c r="AD285" i="108"/>
  <c r="AC285" i="108"/>
  <c r="AB285" i="108"/>
  <c r="Z285" i="108"/>
  <c r="Y285" i="108"/>
  <c r="X285" i="108"/>
  <c r="W285" i="108"/>
  <c r="U285" i="108"/>
  <c r="T285" i="108"/>
  <c r="S285" i="108"/>
  <c r="R285" i="108"/>
  <c r="P285" i="108"/>
  <c r="O285" i="108"/>
  <c r="N285" i="108"/>
  <c r="M285" i="108"/>
  <c r="K285" i="108"/>
  <c r="J285" i="108"/>
  <c r="I285" i="108"/>
  <c r="H285" i="108"/>
  <c r="F285" i="108"/>
  <c r="E285" i="108"/>
  <c r="D285" i="108"/>
  <c r="C285" i="108"/>
  <c r="AO284" i="108"/>
  <c r="AN284" i="108"/>
  <c r="AM284" i="108"/>
  <c r="AL284" i="108"/>
  <c r="AJ284" i="108"/>
  <c r="AI284" i="108"/>
  <c r="AH284" i="108"/>
  <c r="AG284" i="108"/>
  <c r="AE284" i="108"/>
  <c r="AD284" i="108"/>
  <c r="AC284" i="108"/>
  <c r="AB284" i="108"/>
  <c r="Z284" i="108"/>
  <c r="Y284" i="108"/>
  <c r="X284" i="108"/>
  <c r="W284" i="108"/>
  <c r="U284" i="108"/>
  <c r="T284" i="108"/>
  <c r="S284" i="108"/>
  <c r="R284" i="108"/>
  <c r="P284" i="108"/>
  <c r="O284" i="108"/>
  <c r="N284" i="108"/>
  <c r="M284" i="108"/>
  <c r="K284" i="108"/>
  <c r="J284" i="108"/>
  <c r="I284" i="108"/>
  <c r="H284" i="108"/>
  <c r="AO283" i="108"/>
  <c r="AN283" i="108"/>
  <c r="AM283" i="108"/>
  <c r="AL283" i="108"/>
  <c r="AJ283" i="108"/>
  <c r="AI283" i="108"/>
  <c r="AH283" i="108"/>
  <c r="AG283" i="108"/>
  <c r="AE283" i="108"/>
  <c r="AD283" i="108"/>
  <c r="AC283" i="108"/>
  <c r="AB283" i="108"/>
  <c r="Z283" i="108"/>
  <c r="Y283" i="108"/>
  <c r="X283" i="108"/>
  <c r="W283" i="108"/>
  <c r="U283" i="108"/>
  <c r="T283" i="108"/>
  <c r="S283" i="108"/>
  <c r="R283" i="108"/>
  <c r="P283" i="108"/>
  <c r="O283" i="108"/>
  <c r="N283" i="108"/>
  <c r="M283" i="108"/>
  <c r="K283" i="108"/>
  <c r="J283" i="108"/>
  <c r="I283" i="108"/>
  <c r="H283" i="108"/>
  <c r="AO282" i="108"/>
  <c r="AN282" i="108"/>
  <c r="AM282" i="108"/>
  <c r="AL282" i="108"/>
  <c r="AJ282" i="108"/>
  <c r="AI282" i="108"/>
  <c r="AH282" i="108"/>
  <c r="AG282" i="108"/>
  <c r="AE282" i="108"/>
  <c r="AD282" i="108"/>
  <c r="AC282" i="108"/>
  <c r="AB282" i="108"/>
  <c r="Z282" i="108"/>
  <c r="Y282" i="108"/>
  <c r="X282" i="108"/>
  <c r="W282" i="108"/>
  <c r="U282" i="108"/>
  <c r="T282" i="108"/>
  <c r="S282" i="108"/>
  <c r="R282" i="108"/>
  <c r="P282" i="108"/>
  <c r="O282" i="108"/>
  <c r="N282" i="108"/>
  <c r="M282" i="108"/>
  <c r="K282" i="108"/>
  <c r="J282" i="108"/>
  <c r="I282" i="108"/>
  <c r="H282" i="108"/>
  <c r="F282" i="108"/>
  <c r="E282" i="108"/>
  <c r="D282" i="108"/>
  <c r="C282" i="108"/>
  <c r="AO281" i="108"/>
  <c r="AN281" i="108"/>
  <c r="AM281" i="108"/>
  <c r="AL281" i="108"/>
  <c r="AJ281" i="108"/>
  <c r="AI281" i="108"/>
  <c r="AH281" i="108"/>
  <c r="AG281" i="108"/>
  <c r="AE281" i="108"/>
  <c r="AD281" i="108"/>
  <c r="AC281" i="108"/>
  <c r="AB281" i="108"/>
  <c r="Z281" i="108"/>
  <c r="Y281" i="108"/>
  <c r="X281" i="108"/>
  <c r="W281" i="108"/>
  <c r="U281" i="108"/>
  <c r="T281" i="108"/>
  <c r="S281" i="108"/>
  <c r="R281" i="108"/>
  <c r="P281" i="108"/>
  <c r="O281" i="108"/>
  <c r="N281" i="108"/>
  <c r="M281" i="108"/>
  <c r="K281" i="108"/>
  <c r="J281" i="108"/>
  <c r="I281" i="108"/>
  <c r="H281" i="108"/>
  <c r="F281" i="108"/>
  <c r="E281" i="108"/>
  <c r="D281" i="108"/>
  <c r="C281" i="108"/>
  <c r="AO280" i="108"/>
  <c r="AO279" i="108" s="1"/>
  <c r="AN280" i="108"/>
  <c r="AM280" i="108"/>
  <c r="AL280" i="108"/>
  <c r="AJ280" i="108"/>
  <c r="AI280" i="108"/>
  <c r="AI279" i="108" s="1"/>
  <c r="AH280" i="108"/>
  <c r="AG280" i="108"/>
  <c r="AE280" i="108"/>
  <c r="AF279" i="108" s="1"/>
  <c r="AD280" i="108"/>
  <c r="AE279" i="108" s="1"/>
  <c r="AC280" i="108"/>
  <c r="AB280" i="108"/>
  <c r="AC279" i="108" s="1"/>
  <c r="Z280" i="108"/>
  <c r="Y280" i="108"/>
  <c r="X280" i="108"/>
  <c r="X279" i="108" s="1"/>
  <c r="W280" i="108"/>
  <c r="U280" i="108"/>
  <c r="T280" i="108"/>
  <c r="T279" i="108" s="1"/>
  <c r="S280" i="108"/>
  <c r="S279" i="108" s="1"/>
  <c r="R280" i="108"/>
  <c r="P280" i="108"/>
  <c r="O280" i="108"/>
  <c r="P279" i="108" s="1"/>
  <c r="N280" i="108"/>
  <c r="M280" i="108"/>
  <c r="K280" i="108"/>
  <c r="L279" i="108" s="1"/>
  <c r="J280" i="108"/>
  <c r="J279" i="108" s="1"/>
  <c r="I280" i="108"/>
  <c r="H280" i="108"/>
  <c r="F280" i="108"/>
  <c r="E280" i="108"/>
  <c r="D280" i="108"/>
  <c r="C280" i="108"/>
  <c r="AP279" i="108"/>
  <c r="AN279" i="108"/>
  <c r="AM279" i="108"/>
  <c r="AL279" i="108"/>
  <c r="AK279" i="108"/>
  <c r="AH279" i="108"/>
  <c r="AG279" i="108"/>
  <c r="AD279" i="108"/>
  <c r="AB279" i="108"/>
  <c r="W279" i="108"/>
  <c r="V279" i="108"/>
  <c r="U279" i="108"/>
  <c r="R279" i="108"/>
  <c r="Q279" i="108"/>
  <c r="O279" i="108"/>
  <c r="N279" i="108"/>
  <c r="M279" i="108"/>
  <c r="AO278" i="108"/>
  <c r="AN278" i="108"/>
  <c r="AM278" i="108"/>
  <c r="AL278" i="108"/>
  <c r="AJ278" i="108"/>
  <c r="AI278" i="108"/>
  <c r="AH278" i="108"/>
  <c r="AG278" i="108"/>
  <c r="AE278" i="108"/>
  <c r="AD278" i="108"/>
  <c r="AC278" i="108"/>
  <c r="AB278" i="108"/>
  <c r="Z278" i="108"/>
  <c r="Y278" i="108"/>
  <c r="X278" i="108"/>
  <c r="W278" i="108"/>
  <c r="U278" i="108"/>
  <c r="T278" i="108"/>
  <c r="S278" i="108"/>
  <c r="R278" i="108"/>
  <c r="P278" i="108"/>
  <c r="O278" i="108"/>
  <c r="N278" i="108"/>
  <c r="M278" i="108"/>
  <c r="K278" i="108"/>
  <c r="J278" i="108"/>
  <c r="I278" i="108"/>
  <c r="H278" i="108"/>
  <c r="F278" i="108"/>
  <c r="E278" i="108"/>
  <c r="D278" i="108"/>
  <c r="C278" i="108"/>
  <c r="AO277" i="108"/>
  <c r="AN277" i="108"/>
  <c r="AM277" i="108"/>
  <c r="AM276" i="108" s="1"/>
  <c r="AL277" i="108"/>
  <c r="AL276" i="108" s="1"/>
  <c r="AJ277" i="108"/>
  <c r="AI277" i="108"/>
  <c r="AH277" i="108"/>
  <c r="AG277" i="108"/>
  <c r="AE277" i="108"/>
  <c r="AE276" i="108" s="1"/>
  <c r="AD277" i="108"/>
  <c r="AC277" i="108"/>
  <c r="AB277" i="108"/>
  <c r="Z277" i="108"/>
  <c r="Y277" i="108"/>
  <c r="Y276" i="108" s="1"/>
  <c r="X277" i="108"/>
  <c r="W277" i="108"/>
  <c r="W276" i="108" s="1"/>
  <c r="U277" i="108"/>
  <c r="U276" i="108" s="1"/>
  <c r="T277" i="108"/>
  <c r="S277" i="108"/>
  <c r="S276" i="108" s="1"/>
  <c r="R277" i="108"/>
  <c r="P277" i="108"/>
  <c r="O277" i="108"/>
  <c r="N277" i="108"/>
  <c r="M277" i="108"/>
  <c r="N276" i="108" s="1"/>
  <c r="K277" i="108"/>
  <c r="J277" i="108"/>
  <c r="I277" i="108"/>
  <c r="H277" i="108"/>
  <c r="F277" i="108"/>
  <c r="E277" i="108"/>
  <c r="D277" i="108"/>
  <c r="C277" i="108"/>
  <c r="AP276" i="108"/>
  <c r="AO276" i="108"/>
  <c r="AN276" i="108"/>
  <c r="AI276" i="108"/>
  <c r="AH276" i="108"/>
  <c r="AG276" i="108"/>
  <c r="AF276" i="108"/>
  <c r="AD276" i="108"/>
  <c r="V276" i="108"/>
  <c r="R276" i="108"/>
  <c r="Q276" i="108"/>
  <c r="P276" i="108"/>
  <c r="O276" i="108"/>
  <c r="M276" i="108"/>
  <c r="J276" i="108"/>
  <c r="AO273" i="108"/>
  <c r="AN273" i="108"/>
  <c r="AM273" i="108"/>
  <c r="AL273" i="108"/>
  <c r="AJ273" i="108"/>
  <c r="AI273" i="108"/>
  <c r="AH273" i="108"/>
  <c r="AG273" i="108"/>
  <c r="AE273" i="108"/>
  <c r="AD273" i="108"/>
  <c r="AC273" i="108"/>
  <c r="AB273" i="108"/>
  <c r="Z273" i="108"/>
  <c r="Y273" i="108"/>
  <c r="X273" i="108"/>
  <c r="W273" i="108"/>
  <c r="U273" i="108"/>
  <c r="T273" i="108"/>
  <c r="S273" i="108"/>
  <c r="R273" i="108"/>
  <c r="P273" i="108"/>
  <c r="O273" i="108"/>
  <c r="N273" i="108"/>
  <c r="M273" i="108"/>
  <c r="K273" i="108"/>
  <c r="J273" i="108"/>
  <c r="I273" i="108"/>
  <c r="H273" i="108"/>
  <c r="AO272" i="108"/>
  <c r="AN272" i="108"/>
  <c r="AM272" i="108"/>
  <c r="AL272" i="108"/>
  <c r="AJ272" i="108"/>
  <c r="AI272" i="108"/>
  <c r="AH272" i="108"/>
  <c r="AG272" i="108"/>
  <c r="AE272" i="108"/>
  <c r="AD272" i="108"/>
  <c r="AC272" i="108"/>
  <c r="AB272" i="108"/>
  <c r="Z272" i="108"/>
  <c r="Y272" i="108"/>
  <c r="X272" i="108"/>
  <c r="W272" i="108"/>
  <c r="U272" i="108"/>
  <c r="T272" i="108"/>
  <c r="S272" i="108"/>
  <c r="R272" i="108"/>
  <c r="P272" i="108"/>
  <c r="O272" i="108"/>
  <c r="N272" i="108"/>
  <c r="M272" i="108"/>
  <c r="K272" i="108"/>
  <c r="J272" i="108"/>
  <c r="I272" i="108"/>
  <c r="H272" i="108"/>
  <c r="F272" i="108"/>
  <c r="E272" i="108"/>
  <c r="D272" i="108"/>
  <c r="C272" i="108"/>
  <c r="AO271" i="108"/>
  <c r="AN271" i="108"/>
  <c r="AM271" i="108"/>
  <c r="AL271" i="108"/>
  <c r="AJ271" i="108"/>
  <c r="AI271" i="108"/>
  <c r="AH271" i="108"/>
  <c r="AG271" i="108"/>
  <c r="AE271" i="108"/>
  <c r="AD271" i="108"/>
  <c r="AC271" i="108"/>
  <c r="AB271" i="108"/>
  <c r="Z271" i="108"/>
  <c r="Y271" i="108"/>
  <c r="X271" i="108"/>
  <c r="W271" i="108"/>
  <c r="U271" i="108"/>
  <c r="T271" i="108"/>
  <c r="S271" i="108"/>
  <c r="R271" i="108"/>
  <c r="P271" i="108"/>
  <c r="O271" i="108"/>
  <c r="N271" i="108"/>
  <c r="M271" i="108"/>
  <c r="K271" i="108"/>
  <c r="J271" i="108"/>
  <c r="I271" i="108"/>
  <c r="H271" i="108"/>
  <c r="F271" i="108"/>
  <c r="E271" i="108"/>
  <c r="D271" i="108"/>
  <c r="C271" i="108"/>
  <c r="AO270" i="108"/>
  <c r="AN270" i="108"/>
  <c r="AM270" i="108"/>
  <c r="AL270" i="108"/>
  <c r="AJ270" i="108"/>
  <c r="AI270" i="108"/>
  <c r="AH270" i="108"/>
  <c r="AG270" i="108"/>
  <c r="AE270" i="108"/>
  <c r="AD270" i="108"/>
  <c r="AC270" i="108"/>
  <c r="AB270" i="108"/>
  <c r="Z270" i="108"/>
  <c r="Y270" i="108"/>
  <c r="X270" i="108"/>
  <c r="W270" i="108"/>
  <c r="U270" i="108"/>
  <c r="T270" i="108"/>
  <c r="S270" i="108"/>
  <c r="R270" i="108"/>
  <c r="P270" i="108"/>
  <c r="O270" i="108"/>
  <c r="N270" i="108"/>
  <c r="M270" i="108"/>
  <c r="K270" i="108"/>
  <c r="J270" i="108"/>
  <c r="I270" i="108"/>
  <c r="H270" i="108"/>
  <c r="AO269" i="108"/>
  <c r="AN269" i="108"/>
  <c r="AM269" i="108"/>
  <c r="AL269" i="108"/>
  <c r="AJ269" i="108"/>
  <c r="AI269" i="108"/>
  <c r="AH269" i="108"/>
  <c r="AG269" i="108"/>
  <c r="AE269" i="108"/>
  <c r="AD269" i="108"/>
  <c r="AC269" i="108"/>
  <c r="AB269" i="108"/>
  <c r="Z269" i="108"/>
  <c r="Y269" i="108"/>
  <c r="X269" i="108"/>
  <c r="W269" i="108"/>
  <c r="U269" i="108"/>
  <c r="T269" i="108"/>
  <c r="S269" i="108"/>
  <c r="R269" i="108"/>
  <c r="P269" i="108"/>
  <c r="O269" i="108"/>
  <c r="N269" i="108"/>
  <c r="M269" i="108"/>
  <c r="K269" i="108"/>
  <c r="J269" i="108"/>
  <c r="I269" i="108"/>
  <c r="H269" i="108"/>
  <c r="AO268" i="108"/>
  <c r="AN268" i="108"/>
  <c r="AM268" i="108"/>
  <c r="AL268" i="108"/>
  <c r="AJ268" i="108"/>
  <c r="AI268" i="108"/>
  <c r="AH268" i="108"/>
  <c r="AG268" i="108"/>
  <c r="AE268" i="108"/>
  <c r="AD268" i="108"/>
  <c r="AC268" i="108"/>
  <c r="AB268" i="108"/>
  <c r="Z268" i="108"/>
  <c r="Y268" i="108"/>
  <c r="X268" i="108"/>
  <c r="W268" i="108"/>
  <c r="U268" i="108"/>
  <c r="T268" i="108"/>
  <c r="S268" i="108"/>
  <c r="R268" i="108"/>
  <c r="P268" i="108"/>
  <c r="O268" i="108"/>
  <c r="N268" i="108"/>
  <c r="M268" i="108"/>
  <c r="K268" i="108"/>
  <c r="J268" i="108"/>
  <c r="I268" i="108"/>
  <c r="H268" i="108"/>
  <c r="F268" i="108"/>
  <c r="E268" i="108"/>
  <c r="D268" i="108"/>
  <c r="C268" i="108"/>
  <c r="AO267" i="108"/>
  <c r="AN267" i="108"/>
  <c r="AM267" i="108"/>
  <c r="AL267" i="108"/>
  <c r="AJ267" i="108"/>
  <c r="AI267" i="108"/>
  <c r="AH267" i="108"/>
  <c r="AG267" i="108"/>
  <c r="AE267" i="108"/>
  <c r="AD267" i="108"/>
  <c r="AC267" i="108"/>
  <c r="AB267" i="108"/>
  <c r="Z267" i="108"/>
  <c r="Y267" i="108"/>
  <c r="X267" i="108"/>
  <c r="W267" i="108"/>
  <c r="U267" i="108"/>
  <c r="T267" i="108"/>
  <c r="S267" i="108"/>
  <c r="R267" i="108"/>
  <c r="P267" i="108"/>
  <c r="O267" i="108"/>
  <c r="N267" i="108"/>
  <c r="M267" i="108"/>
  <c r="K267" i="108"/>
  <c r="J267" i="108"/>
  <c r="I267" i="108"/>
  <c r="H267" i="108"/>
  <c r="F267" i="108"/>
  <c r="E267" i="108"/>
  <c r="D267" i="108"/>
  <c r="C267" i="108"/>
  <c r="AO266" i="108"/>
  <c r="AN266" i="108"/>
  <c r="AM266" i="108"/>
  <c r="AL266" i="108"/>
  <c r="AL265" i="108" s="1"/>
  <c r="AJ266" i="108"/>
  <c r="AI266" i="108"/>
  <c r="AH266" i="108"/>
  <c r="AG266" i="108"/>
  <c r="AG265" i="108" s="1"/>
  <c r="AE266" i="108"/>
  <c r="AF265" i="108" s="1"/>
  <c r="AD266" i="108"/>
  <c r="AC266" i="108"/>
  <c r="AB266" i="108"/>
  <c r="Z266" i="108"/>
  <c r="Z265" i="108" s="1"/>
  <c r="Y266" i="108"/>
  <c r="Y265" i="108" s="1"/>
  <c r="X266" i="108"/>
  <c r="W266" i="108"/>
  <c r="U266" i="108"/>
  <c r="T266" i="108"/>
  <c r="S266" i="108"/>
  <c r="R266" i="108"/>
  <c r="R265" i="108" s="1"/>
  <c r="P266" i="108"/>
  <c r="O266" i="108"/>
  <c r="N266" i="108"/>
  <c r="M266" i="108"/>
  <c r="M265" i="108" s="1"/>
  <c r="K266" i="108"/>
  <c r="J266" i="108"/>
  <c r="I266" i="108"/>
  <c r="H266" i="108"/>
  <c r="F266" i="108"/>
  <c r="E266" i="108"/>
  <c r="D266" i="108"/>
  <c r="C266" i="108"/>
  <c r="AP265" i="108"/>
  <c r="AO265" i="108"/>
  <c r="AN265" i="108"/>
  <c r="AM265" i="108"/>
  <c r="AK265" i="108"/>
  <c r="AJ265" i="108"/>
  <c r="AI265" i="108"/>
  <c r="AH265" i="108"/>
  <c r="AE265" i="108"/>
  <c r="AD265" i="108"/>
  <c r="AC265" i="108"/>
  <c r="AB265" i="108"/>
  <c r="AA265" i="108"/>
  <c r="V265" i="108"/>
  <c r="U265" i="108"/>
  <c r="Q265" i="108"/>
  <c r="P265" i="108"/>
  <c r="AO264" i="108"/>
  <c r="AN264" i="108"/>
  <c r="AM264" i="108"/>
  <c r="AL264" i="108"/>
  <c r="AJ264" i="108"/>
  <c r="AI264" i="108"/>
  <c r="AH264" i="108"/>
  <c r="AG264" i="108"/>
  <c r="AE264" i="108"/>
  <c r="AD264" i="108"/>
  <c r="AC264" i="108"/>
  <c r="AB264" i="108"/>
  <c r="Z264" i="108"/>
  <c r="Y264" i="108"/>
  <c r="X264" i="108"/>
  <c r="W264" i="108"/>
  <c r="U264" i="108"/>
  <c r="T264" i="108"/>
  <c r="S264" i="108"/>
  <c r="R264" i="108"/>
  <c r="P264" i="108"/>
  <c r="O264" i="108"/>
  <c r="N264" i="108"/>
  <c r="M264" i="108"/>
  <c r="K264" i="108"/>
  <c r="J264" i="108"/>
  <c r="I264" i="108"/>
  <c r="H264" i="108"/>
  <c r="AO263" i="108"/>
  <c r="AN263" i="108"/>
  <c r="AN262" i="108" s="1"/>
  <c r="AM263" i="108"/>
  <c r="AM262" i="108" s="1"/>
  <c r="AL263" i="108"/>
  <c r="AJ263" i="108"/>
  <c r="AI263" i="108"/>
  <c r="AJ262" i="108" s="1"/>
  <c r="AH263" i="108"/>
  <c r="AG263" i="108"/>
  <c r="AG262" i="108" s="1"/>
  <c r="AE263" i="108"/>
  <c r="AD263" i="108"/>
  <c r="AD262" i="108" s="1"/>
  <c r="AC263" i="108"/>
  <c r="AB263" i="108"/>
  <c r="Z263" i="108"/>
  <c r="Y263" i="108"/>
  <c r="X263" i="108"/>
  <c r="X262" i="108" s="1"/>
  <c r="W263" i="108"/>
  <c r="W262" i="108" s="1"/>
  <c r="U263" i="108"/>
  <c r="V262" i="108" s="1"/>
  <c r="T263" i="108"/>
  <c r="S263" i="108"/>
  <c r="R263" i="108"/>
  <c r="P263" i="108"/>
  <c r="O263" i="108"/>
  <c r="O262" i="108" s="1"/>
  <c r="N263" i="108"/>
  <c r="N262" i="108" s="1"/>
  <c r="M263" i="108"/>
  <c r="M262" i="108" s="1"/>
  <c r="K263" i="108"/>
  <c r="J263" i="108"/>
  <c r="I263" i="108"/>
  <c r="H263" i="108"/>
  <c r="F263" i="108"/>
  <c r="E263" i="108"/>
  <c r="D263" i="108"/>
  <c r="C263" i="108"/>
  <c r="AP262" i="108"/>
  <c r="AO262" i="108"/>
  <c r="AL262" i="108"/>
  <c r="AK262" i="108"/>
  <c r="AI262" i="108"/>
  <c r="AH262" i="108"/>
  <c r="AF262" i="108"/>
  <c r="AC262" i="108"/>
  <c r="AB262" i="108"/>
  <c r="S262" i="108"/>
  <c r="R262" i="108"/>
  <c r="Q262" i="108"/>
  <c r="P262" i="108"/>
  <c r="L262" i="108"/>
  <c r="AE260" i="108"/>
  <c r="AD260" i="108"/>
  <c r="AC260" i="108"/>
  <c r="AB260" i="108"/>
  <c r="Z260" i="108"/>
  <c r="Y260" i="108"/>
  <c r="X260" i="108"/>
  <c r="W260" i="108"/>
  <c r="U260" i="108"/>
  <c r="T260" i="108"/>
  <c r="S260" i="108"/>
  <c r="R260" i="108"/>
  <c r="P260" i="108"/>
  <c r="O260" i="108"/>
  <c r="N260" i="108"/>
  <c r="M260" i="108"/>
  <c r="K260" i="108"/>
  <c r="J260" i="108"/>
  <c r="I260" i="108"/>
  <c r="H260" i="108"/>
  <c r="F260" i="108"/>
  <c r="E260" i="108"/>
  <c r="D260" i="108"/>
  <c r="C260" i="108"/>
  <c r="AP259" i="108"/>
  <c r="AO259" i="108"/>
  <c r="AN259" i="108"/>
  <c r="AM259" i="108"/>
  <c r="AK259" i="108"/>
  <c r="AI259" i="108" s="1"/>
  <c r="AJ259" i="108"/>
  <c r="AE259" i="108"/>
  <c r="AD259" i="108"/>
  <c r="AC259" i="108"/>
  <c r="AB259" i="108"/>
  <c r="Z259" i="108"/>
  <c r="Y259" i="108"/>
  <c r="X259" i="108"/>
  <c r="W259" i="108"/>
  <c r="U259" i="108"/>
  <c r="T259" i="108"/>
  <c r="S259" i="108"/>
  <c r="R259" i="108"/>
  <c r="P259" i="108"/>
  <c r="O259" i="108"/>
  <c r="N259" i="108"/>
  <c r="M259" i="108"/>
  <c r="K259" i="108"/>
  <c r="J259" i="108"/>
  <c r="I259" i="108"/>
  <c r="H259" i="108"/>
  <c r="F259" i="108"/>
  <c r="E259" i="108"/>
  <c r="D259" i="108"/>
  <c r="C259" i="108"/>
  <c r="AP258" i="108"/>
  <c r="AO258" i="108"/>
  <c r="AK258" i="108"/>
  <c r="AF258" i="108"/>
  <c r="AE258" i="108"/>
  <c r="AD258" i="108"/>
  <c r="AC258" i="108"/>
  <c r="AB258" i="108"/>
  <c r="Z258" i="108"/>
  <c r="Y258" i="108"/>
  <c r="X258" i="108"/>
  <c r="W258" i="108"/>
  <c r="U258" i="108"/>
  <c r="T258" i="108"/>
  <c r="S258" i="108"/>
  <c r="R258" i="108"/>
  <c r="P258" i="108"/>
  <c r="O258" i="108"/>
  <c r="N258" i="108"/>
  <c r="M258" i="108"/>
  <c r="K258" i="108"/>
  <c r="J258" i="108"/>
  <c r="I258" i="108"/>
  <c r="H258" i="108"/>
  <c r="F258" i="108"/>
  <c r="E258" i="108"/>
  <c r="D258" i="108"/>
  <c r="C258" i="108"/>
  <c r="AO256" i="108"/>
  <c r="AN256" i="108"/>
  <c r="AM256" i="108"/>
  <c r="AL256" i="108"/>
  <c r="AJ256" i="108"/>
  <c r="AI256" i="108"/>
  <c r="AH256" i="108"/>
  <c r="AG256" i="108"/>
  <c r="AE256" i="108"/>
  <c r="AD256" i="108"/>
  <c r="AC256" i="108"/>
  <c r="AB256" i="108"/>
  <c r="Z256" i="108"/>
  <c r="Y256" i="108"/>
  <c r="X256" i="108"/>
  <c r="W256" i="108"/>
  <c r="U256" i="108"/>
  <c r="T256" i="108"/>
  <c r="S256" i="108"/>
  <c r="R256" i="108"/>
  <c r="P256" i="108"/>
  <c r="O256" i="108"/>
  <c r="N256" i="108"/>
  <c r="M256" i="108"/>
  <c r="K256" i="108"/>
  <c r="J256" i="108"/>
  <c r="I256" i="108"/>
  <c r="H256" i="108"/>
  <c r="F256" i="108"/>
  <c r="E256" i="108"/>
  <c r="D256" i="108"/>
  <c r="C256" i="108"/>
  <c r="AO255" i="108"/>
  <c r="AN255" i="108"/>
  <c r="AM255" i="108"/>
  <c r="AL255" i="108"/>
  <c r="AJ255" i="108"/>
  <c r="AI255" i="108"/>
  <c r="AH255" i="108"/>
  <c r="AG255" i="108"/>
  <c r="AE255" i="108"/>
  <c r="AD255" i="108"/>
  <c r="AC255" i="108"/>
  <c r="AB255" i="108"/>
  <c r="Z255" i="108"/>
  <c r="Y255" i="108"/>
  <c r="X255" i="108"/>
  <c r="W255" i="108"/>
  <c r="U255" i="108"/>
  <c r="T255" i="108"/>
  <c r="S255" i="108"/>
  <c r="R255" i="108"/>
  <c r="P255" i="108"/>
  <c r="O255" i="108"/>
  <c r="N255" i="108"/>
  <c r="M255" i="108"/>
  <c r="K255" i="108"/>
  <c r="J255" i="108"/>
  <c r="I255" i="108"/>
  <c r="H255" i="108"/>
  <c r="F255" i="108"/>
  <c r="E255" i="108"/>
  <c r="D255" i="108"/>
  <c r="C255" i="108"/>
  <c r="AO254" i="108"/>
  <c r="AN254" i="108"/>
  <c r="AM254" i="108"/>
  <c r="AL254" i="108"/>
  <c r="AJ254" i="108"/>
  <c r="AI254" i="108"/>
  <c r="AH254" i="108"/>
  <c r="AG254" i="108"/>
  <c r="AE254" i="108"/>
  <c r="AD254" i="108"/>
  <c r="AC254" i="108"/>
  <c r="AB254" i="108"/>
  <c r="Z254" i="108"/>
  <c r="Y254" i="108"/>
  <c r="X254" i="108"/>
  <c r="W254" i="108"/>
  <c r="U254" i="108"/>
  <c r="T254" i="108"/>
  <c r="S254" i="108"/>
  <c r="R254" i="108"/>
  <c r="P254" i="108"/>
  <c r="O254" i="108"/>
  <c r="N254" i="108"/>
  <c r="M254" i="108"/>
  <c r="K254" i="108"/>
  <c r="J254" i="108"/>
  <c r="I254" i="108"/>
  <c r="H254" i="108"/>
  <c r="F254" i="108"/>
  <c r="E254" i="108"/>
  <c r="D254" i="108"/>
  <c r="C254" i="108"/>
  <c r="AP253" i="108"/>
  <c r="AM253" i="108"/>
  <c r="AK253" i="108"/>
  <c r="AJ253" i="108"/>
  <c r="AI253" i="108"/>
  <c r="AJ252" i="108" s="1"/>
  <c r="AH253" i="108"/>
  <c r="AI252" i="108" s="1"/>
  <c r="AG253" i="108"/>
  <c r="AE253" i="108"/>
  <c r="AD253" i="108"/>
  <c r="AC253" i="108"/>
  <c r="AB253" i="108"/>
  <c r="AB252" i="108" s="1"/>
  <c r="Z253" i="108"/>
  <c r="Y253" i="108"/>
  <c r="X253" i="108"/>
  <c r="W253" i="108"/>
  <c r="W252" i="108" s="1"/>
  <c r="U253" i="108"/>
  <c r="T253" i="108"/>
  <c r="T252" i="108" s="1"/>
  <c r="S253" i="108"/>
  <c r="S252" i="108" s="1"/>
  <c r="R253" i="108"/>
  <c r="P253" i="108"/>
  <c r="O253" i="108"/>
  <c r="N253" i="108"/>
  <c r="M253" i="108"/>
  <c r="K253" i="108"/>
  <c r="J253" i="108"/>
  <c r="I253" i="108"/>
  <c r="J252" i="108" s="1"/>
  <c r="H253" i="108"/>
  <c r="F253" i="108"/>
  <c r="E253" i="108"/>
  <c r="D253" i="108"/>
  <c r="C253" i="108"/>
  <c r="AK252" i="108"/>
  <c r="AH252" i="108"/>
  <c r="AG252" i="108"/>
  <c r="AF252" i="108"/>
  <c r="AE252" i="108"/>
  <c r="AA252" i="108"/>
  <c r="Z252" i="108"/>
  <c r="X252" i="108"/>
  <c r="R252" i="108"/>
  <c r="Q252" i="108"/>
  <c r="P252" i="108"/>
  <c r="O252" i="108"/>
  <c r="N252" i="108"/>
  <c r="M252" i="108"/>
  <c r="L252" i="108"/>
  <c r="K252" i="108"/>
  <c r="AO251" i="108"/>
  <c r="AN251" i="108"/>
  <c r="AM251" i="108"/>
  <c r="AL251" i="108"/>
  <c r="AJ251" i="108"/>
  <c r="AI251" i="108"/>
  <c r="AH251" i="108"/>
  <c r="AG251" i="108"/>
  <c r="AE251" i="108"/>
  <c r="AD251" i="108"/>
  <c r="AC251" i="108"/>
  <c r="AB251" i="108"/>
  <c r="Z251" i="108"/>
  <c r="Y251" i="108"/>
  <c r="X251" i="108"/>
  <c r="W251" i="108"/>
  <c r="U251" i="108"/>
  <c r="T251" i="108"/>
  <c r="S251" i="108"/>
  <c r="R251" i="108"/>
  <c r="P251" i="108"/>
  <c r="O251" i="108"/>
  <c r="N251" i="108"/>
  <c r="M251" i="108"/>
  <c r="K251" i="108"/>
  <c r="J251" i="108"/>
  <c r="I251" i="108"/>
  <c r="H251" i="108"/>
  <c r="F251" i="108"/>
  <c r="E251" i="108"/>
  <c r="D251" i="108"/>
  <c r="C251" i="108"/>
  <c r="AO250" i="108"/>
  <c r="AN250" i="108"/>
  <c r="AM250" i="108"/>
  <c r="AL250" i="108"/>
  <c r="AJ250" i="108"/>
  <c r="AI250" i="108"/>
  <c r="AH250" i="108"/>
  <c r="AG250" i="108"/>
  <c r="AE250" i="108"/>
  <c r="AD250" i="108"/>
  <c r="AC250" i="108"/>
  <c r="AB250" i="108"/>
  <c r="Z250" i="108"/>
  <c r="Y250" i="108"/>
  <c r="X250" i="108"/>
  <c r="W250" i="108"/>
  <c r="U250" i="108"/>
  <c r="T250" i="108"/>
  <c r="S250" i="108"/>
  <c r="R250" i="108"/>
  <c r="P250" i="108"/>
  <c r="O250" i="108"/>
  <c r="N250" i="108"/>
  <c r="M250" i="108"/>
  <c r="K250" i="108"/>
  <c r="J250" i="108"/>
  <c r="I250" i="108"/>
  <c r="H250" i="108"/>
  <c r="F250" i="108"/>
  <c r="E250" i="108"/>
  <c r="D250" i="108"/>
  <c r="C250" i="108"/>
  <c r="AP249" i="108"/>
  <c r="AK249" i="108"/>
  <c r="AJ249" i="108" s="1"/>
  <c r="AI249" i="108"/>
  <c r="AE249" i="108"/>
  <c r="AD249" i="108"/>
  <c r="AC249" i="108"/>
  <c r="AB249" i="108"/>
  <c r="AB248" i="108" s="1"/>
  <c r="Z249" i="108"/>
  <c r="Y249" i="108"/>
  <c r="X249" i="108"/>
  <c r="X248" i="108" s="1"/>
  <c r="W249" i="108"/>
  <c r="W248" i="108" s="1"/>
  <c r="U249" i="108"/>
  <c r="T249" i="108"/>
  <c r="S249" i="108"/>
  <c r="R249" i="108"/>
  <c r="P249" i="108"/>
  <c r="O249" i="108"/>
  <c r="O248" i="108" s="1"/>
  <c r="N249" i="108"/>
  <c r="N248" i="108" s="1"/>
  <c r="M249" i="108"/>
  <c r="K249" i="108"/>
  <c r="J249" i="108"/>
  <c r="I249" i="108"/>
  <c r="H249" i="108"/>
  <c r="F249" i="108"/>
  <c r="E249" i="108"/>
  <c r="D249" i="108"/>
  <c r="C249" i="108"/>
  <c r="AK248" i="108"/>
  <c r="AJ248" i="108"/>
  <c r="AF248" i="108"/>
  <c r="AE248" i="108"/>
  <c r="V248" i="108"/>
  <c r="U248" i="108"/>
  <c r="T248" i="108"/>
  <c r="Q248" i="108"/>
  <c r="P248" i="108"/>
  <c r="M248" i="108"/>
  <c r="L248" i="108"/>
  <c r="K248" i="108"/>
  <c r="AO247" i="108"/>
  <c r="AN247" i="108"/>
  <c r="AM247" i="108"/>
  <c r="AL247" i="108"/>
  <c r="AJ247" i="108"/>
  <c r="AI247" i="108"/>
  <c r="AH247" i="108"/>
  <c r="AG247" i="108"/>
  <c r="AE247" i="108"/>
  <c r="AD247" i="108"/>
  <c r="AC247" i="108"/>
  <c r="AB247" i="108"/>
  <c r="Z247" i="108"/>
  <c r="Y247" i="108"/>
  <c r="X247" i="108"/>
  <c r="W247" i="108"/>
  <c r="U247" i="108"/>
  <c r="T247" i="108"/>
  <c r="S247" i="108"/>
  <c r="R247" i="108"/>
  <c r="P247" i="108"/>
  <c r="O247" i="108"/>
  <c r="N247" i="108"/>
  <c r="M247" i="108"/>
  <c r="K247" i="108"/>
  <c r="J247" i="108"/>
  <c r="I247" i="108"/>
  <c r="H247" i="108"/>
  <c r="AO246" i="108"/>
  <c r="AN246" i="108"/>
  <c r="AM246" i="108"/>
  <c r="AL246" i="108"/>
  <c r="AJ246" i="108"/>
  <c r="AI246" i="108"/>
  <c r="AH246" i="108"/>
  <c r="AG246" i="108"/>
  <c r="AE246" i="108"/>
  <c r="AD246" i="108"/>
  <c r="AC246" i="108"/>
  <c r="AB246" i="108"/>
  <c r="Z246" i="108"/>
  <c r="Y246" i="108"/>
  <c r="X246" i="108"/>
  <c r="W246" i="108"/>
  <c r="U246" i="108"/>
  <c r="T246" i="108"/>
  <c r="S246" i="108"/>
  <c r="R246" i="108"/>
  <c r="P246" i="108"/>
  <c r="O246" i="108"/>
  <c r="N246" i="108"/>
  <c r="M246" i="108"/>
  <c r="K246" i="108"/>
  <c r="J246" i="108"/>
  <c r="I246" i="108"/>
  <c r="H246" i="108"/>
  <c r="F246" i="108"/>
  <c r="E246" i="108"/>
  <c r="D246" i="108"/>
  <c r="C246" i="108"/>
  <c r="AO245" i="108"/>
  <c r="AN245" i="108"/>
  <c r="AM245" i="108"/>
  <c r="AL245" i="108"/>
  <c r="AJ245" i="108"/>
  <c r="AI245" i="108"/>
  <c r="AH245" i="108"/>
  <c r="AG245" i="108"/>
  <c r="AE245" i="108"/>
  <c r="AD245" i="108"/>
  <c r="AC245" i="108"/>
  <c r="AB245" i="108"/>
  <c r="Z245" i="108"/>
  <c r="Y245" i="108"/>
  <c r="X245" i="108"/>
  <c r="W245" i="108"/>
  <c r="U245" i="108"/>
  <c r="T245" i="108"/>
  <c r="S245" i="108"/>
  <c r="R245" i="108"/>
  <c r="P245" i="108"/>
  <c r="O245" i="108"/>
  <c r="N245" i="108"/>
  <c r="M245" i="108"/>
  <c r="K245" i="108"/>
  <c r="J245" i="108"/>
  <c r="I245" i="108"/>
  <c r="H245" i="108"/>
  <c r="AO244" i="108"/>
  <c r="AN244" i="108"/>
  <c r="AM244" i="108"/>
  <c r="AL244" i="108"/>
  <c r="AJ244" i="108"/>
  <c r="AI244" i="108"/>
  <c r="AH244" i="108"/>
  <c r="AG244" i="108"/>
  <c r="AE244" i="108"/>
  <c r="AD244" i="108"/>
  <c r="AC244" i="108"/>
  <c r="AB244" i="108"/>
  <c r="Z244" i="108"/>
  <c r="Y244" i="108"/>
  <c r="X244" i="108"/>
  <c r="W244" i="108"/>
  <c r="U244" i="108"/>
  <c r="T244" i="108"/>
  <c r="S244" i="108"/>
  <c r="R244" i="108"/>
  <c r="P244" i="108"/>
  <c r="O244" i="108"/>
  <c r="N244" i="108"/>
  <c r="M244" i="108"/>
  <c r="K244" i="108"/>
  <c r="J244" i="108"/>
  <c r="I244" i="108"/>
  <c r="H244" i="108"/>
  <c r="F244" i="108"/>
  <c r="E244" i="108"/>
  <c r="D244" i="108"/>
  <c r="C244" i="108"/>
  <c r="AO243" i="108"/>
  <c r="AN243" i="108"/>
  <c r="AM243" i="108"/>
  <c r="AL243" i="108"/>
  <c r="AJ243" i="108"/>
  <c r="AI243" i="108"/>
  <c r="AH243" i="108"/>
  <c r="AG243" i="108"/>
  <c r="AE243" i="108"/>
  <c r="AD243" i="108"/>
  <c r="AC243" i="108"/>
  <c r="AB243" i="108"/>
  <c r="Z243" i="108"/>
  <c r="Y243" i="108"/>
  <c r="X243" i="108"/>
  <c r="W243" i="108"/>
  <c r="U243" i="108"/>
  <c r="T243" i="108"/>
  <c r="S243" i="108"/>
  <c r="R243" i="108"/>
  <c r="P243" i="108"/>
  <c r="O243" i="108"/>
  <c r="N243" i="108"/>
  <c r="M243" i="108"/>
  <c r="K243" i="108"/>
  <c r="J243" i="108"/>
  <c r="I243" i="108"/>
  <c r="H243" i="108"/>
  <c r="F243" i="108"/>
  <c r="E243" i="108"/>
  <c r="D243" i="108"/>
  <c r="C243" i="108"/>
  <c r="AO242" i="108"/>
  <c r="AN242" i="108"/>
  <c r="AM242" i="108"/>
  <c r="AL242" i="108"/>
  <c r="AJ242" i="108"/>
  <c r="AI242" i="108"/>
  <c r="AH242" i="108"/>
  <c r="AG242" i="108"/>
  <c r="AE242" i="108"/>
  <c r="AD242" i="108"/>
  <c r="AC242" i="108"/>
  <c r="AB242" i="108"/>
  <c r="Z242" i="108"/>
  <c r="Y242" i="108"/>
  <c r="X242" i="108"/>
  <c r="W242" i="108"/>
  <c r="U242" i="108"/>
  <c r="T242" i="108"/>
  <c r="S242" i="108"/>
  <c r="R242" i="108"/>
  <c r="P242" i="108"/>
  <c r="O242" i="108"/>
  <c r="N242" i="108"/>
  <c r="M242" i="108"/>
  <c r="K242" i="108"/>
  <c r="J242" i="108"/>
  <c r="I242" i="108"/>
  <c r="H242" i="108"/>
  <c r="AO241" i="108"/>
  <c r="AN241" i="108"/>
  <c r="AM241" i="108"/>
  <c r="AL241" i="108"/>
  <c r="AJ241" i="108"/>
  <c r="AI241" i="108"/>
  <c r="AH241" i="108"/>
  <c r="AG241" i="108"/>
  <c r="AE241" i="108"/>
  <c r="AD241" i="108"/>
  <c r="AC241" i="108"/>
  <c r="AB241" i="108"/>
  <c r="Z241" i="108"/>
  <c r="Y241" i="108"/>
  <c r="X241" i="108"/>
  <c r="W241" i="108"/>
  <c r="U241" i="108"/>
  <c r="T241" i="108"/>
  <c r="S241" i="108"/>
  <c r="R241" i="108"/>
  <c r="P241" i="108"/>
  <c r="O241" i="108"/>
  <c r="N241" i="108"/>
  <c r="M241" i="108"/>
  <c r="K241" i="108"/>
  <c r="J241" i="108"/>
  <c r="I241" i="108"/>
  <c r="H241" i="108"/>
  <c r="AO240" i="108"/>
  <c r="AN240" i="108"/>
  <c r="AM240" i="108"/>
  <c r="AL240" i="108"/>
  <c r="AJ240" i="108"/>
  <c r="AI240" i="108"/>
  <c r="AH240" i="108"/>
  <c r="AG240" i="108"/>
  <c r="AE240" i="108"/>
  <c r="AD240" i="108"/>
  <c r="AC240" i="108"/>
  <c r="AB240" i="108"/>
  <c r="Z240" i="108"/>
  <c r="Y240" i="108"/>
  <c r="X240" i="108"/>
  <c r="W240" i="108"/>
  <c r="U240" i="108"/>
  <c r="T240" i="108"/>
  <c r="S240" i="108"/>
  <c r="R240" i="108"/>
  <c r="P240" i="108"/>
  <c r="O240" i="108"/>
  <c r="N240" i="108"/>
  <c r="M240" i="108"/>
  <c r="K240" i="108"/>
  <c r="J240" i="108"/>
  <c r="I240" i="108"/>
  <c r="H240" i="108"/>
  <c r="AO239" i="108"/>
  <c r="AN239" i="108"/>
  <c r="AM239" i="108"/>
  <c r="AL239" i="108"/>
  <c r="AJ239" i="108"/>
  <c r="AI239" i="108"/>
  <c r="AH239" i="108"/>
  <c r="AG239" i="108"/>
  <c r="AE239" i="108"/>
  <c r="AD239" i="108"/>
  <c r="AC239" i="108"/>
  <c r="AB239" i="108"/>
  <c r="Z239" i="108"/>
  <c r="Y239" i="108"/>
  <c r="X239" i="108"/>
  <c r="W239" i="108"/>
  <c r="U239" i="108"/>
  <c r="T239" i="108"/>
  <c r="S239" i="108"/>
  <c r="R239" i="108"/>
  <c r="P239" i="108"/>
  <c r="O239" i="108"/>
  <c r="N239" i="108"/>
  <c r="M239" i="108"/>
  <c r="K239" i="108"/>
  <c r="J239" i="108"/>
  <c r="I239" i="108"/>
  <c r="H239" i="108"/>
  <c r="F239" i="108"/>
  <c r="E239" i="108"/>
  <c r="D239" i="108"/>
  <c r="C239" i="108"/>
  <c r="AO238" i="108"/>
  <c r="AN238" i="108"/>
  <c r="AM238" i="108"/>
  <c r="AL238" i="108"/>
  <c r="AJ238" i="108"/>
  <c r="AI238" i="108"/>
  <c r="AH238" i="108"/>
  <c r="AG238" i="108"/>
  <c r="AE238" i="108"/>
  <c r="AD238" i="108"/>
  <c r="AC238" i="108"/>
  <c r="AB238" i="108"/>
  <c r="Z238" i="108"/>
  <c r="Y238" i="108"/>
  <c r="X238" i="108"/>
  <c r="W238" i="108"/>
  <c r="U238" i="108"/>
  <c r="T238" i="108"/>
  <c r="S238" i="108"/>
  <c r="R238" i="108"/>
  <c r="P238" i="108"/>
  <c r="O238" i="108"/>
  <c r="N238" i="108"/>
  <c r="M238" i="108"/>
  <c r="K238" i="108"/>
  <c r="J238" i="108"/>
  <c r="I238" i="108"/>
  <c r="H238" i="108"/>
  <c r="F238" i="108"/>
  <c r="E238" i="108"/>
  <c r="D238" i="108"/>
  <c r="C238" i="108"/>
  <c r="AO237" i="108"/>
  <c r="AN237" i="108"/>
  <c r="AM237" i="108"/>
  <c r="AL237" i="108"/>
  <c r="AJ237" i="108"/>
  <c r="AI237" i="108"/>
  <c r="AH237" i="108"/>
  <c r="AG237" i="108"/>
  <c r="AE237" i="108"/>
  <c r="AD237" i="108"/>
  <c r="AC237" i="108"/>
  <c r="AB237" i="108"/>
  <c r="Z237" i="108"/>
  <c r="Y237" i="108"/>
  <c r="X237" i="108"/>
  <c r="W237" i="108"/>
  <c r="U237" i="108"/>
  <c r="T237" i="108"/>
  <c r="S237" i="108"/>
  <c r="R237" i="108"/>
  <c r="P237" i="108"/>
  <c r="O237" i="108"/>
  <c r="N237" i="108"/>
  <c r="M237" i="108"/>
  <c r="K237" i="108"/>
  <c r="J237" i="108"/>
  <c r="I237" i="108"/>
  <c r="H237" i="108"/>
  <c r="AO236" i="108"/>
  <c r="AN236" i="108"/>
  <c r="AM236" i="108"/>
  <c r="AL236" i="108"/>
  <c r="AJ236" i="108"/>
  <c r="AI236" i="108"/>
  <c r="AH236" i="108"/>
  <c r="AG236" i="108"/>
  <c r="AE236" i="108"/>
  <c r="AD236" i="108"/>
  <c r="AC236" i="108"/>
  <c r="AB236" i="108"/>
  <c r="Z236" i="108"/>
  <c r="Y236" i="108"/>
  <c r="X236" i="108"/>
  <c r="W236" i="108"/>
  <c r="U236" i="108"/>
  <c r="T236" i="108"/>
  <c r="S236" i="108"/>
  <c r="R236" i="108"/>
  <c r="P236" i="108"/>
  <c r="O236" i="108"/>
  <c r="N236" i="108"/>
  <c r="M236" i="108"/>
  <c r="K236" i="108"/>
  <c r="J236" i="108"/>
  <c r="I236" i="108"/>
  <c r="H236" i="108"/>
  <c r="F236" i="108"/>
  <c r="E236" i="108"/>
  <c r="D236" i="108"/>
  <c r="C236" i="108"/>
  <c r="AO235" i="108"/>
  <c r="AN235" i="108"/>
  <c r="AM235" i="108"/>
  <c r="AL235" i="108"/>
  <c r="AJ235" i="108"/>
  <c r="AI235" i="108"/>
  <c r="AH235" i="108"/>
  <c r="AG235" i="108"/>
  <c r="AE235" i="108"/>
  <c r="AD235" i="108"/>
  <c r="AC235" i="108"/>
  <c r="AB235" i="108"/>
  <c r="Z235" i="108"/>
  <c r="Y235" i="108"/>
  <c r="X235" i="108"/>
  <c r="W235" i="108"/>
  <c r="U235" i="108"/>
  <c r="T235" i="108"/>
  <c r="S235" i="108"/>
  <c r="R235" i="108"/>
  <c r="P235" i="108"/>
  <c r="O235" i="108"/>
  <c r="N235" i="108"/>
  <c r="M235" i="108"/>
  <c r="K235" i="108"/>
  <c r="J235" i="108"/>
  <c r="I235" i="108"/>
  <c r="H235" i="108"/>
  <c r="AO233" i="108"/>
  <c r="AN233" i="108"/>
  <c r="AM233" i="108"/>
  <c r="AL233" i="108"/>
  <c r="AJ233" i="108"/>
  <c r="AI233" i="108"/>
  <c r="AH233" i="108"/>
  <c r="AG233" i="108"/>
  <c r="AE233" i="108"/>
  <c r="AD233" i="108"/>
  <c r="AC233" i="108"/>
  <c r="AB233" i="108"/>
  <c r="Z233" i="108"/>
  <c r="Y233" i="108"/>
  <c r="X233" i="108"/>
  <c r="W233" i="108"/>
  <c r="U233" i="108"/>
  <c r="T233" i="108"/>
  <c r="S233" i="108"/>
  <c r="R233" i="108"/>
  <c r="P233" i="108"/>
  <c r="O233" i="108"/>
  <c r="N233" i="108"/>
  <c r="M233" i="108"/>
  <c r="K233" i="108"/>
  <c r="J233" i="108"/>
  <c r="I233" i="108"/>
  <c r="H233" i="108"/>
  <c r="AO232" i="108"/>
  <c r="AN232" i="108"/>
  <c r="AM232" i="108"/>
  <c r="AL232" i="108"/>
  <c r="AJ232" i="108"/>
  <c r="AI232" i="108"/>
  <c r="AH232" i="108"/>
  <c r="AG232" i="108"/>
  <c r="AE232" i="108"/>
  <c r="AD232" i="108"/>
  <c r="AC232" i="108"/>
  <c r="AB232" i="108"/>
  <c r="Z232" i="108"/>
  <c r="Y232" i="108"/>
  <c r="X232" i="108"/>
  <c r="W232" i="108"/>
  <c r="U232" i="108"/>
  <c r="T232" i="108"/>
  <c r="S232" i="108"/>
  <c r="R232" i="108"/>
  <c r="P232" i="108"/>
  <c r="O232" i="108"/>
  <c r="N232" i="108"/>
  <c r="M232" i="108"/>
  <c r="K232" i="108"/>
  <c r="J232" i="108"/>
  <c r="I232" i="108"/>
  <c r="H232" i="108"/>
  <c r="AO231" i="108"/>
  <c r="AN231" i="108"/>
  <c r="AM231" i="108"/>
  <c r="AL231" i="108"/>
  <c r="AJ231" i="108"/>
  <c r="AI231" i="108"/>
  <c r="AH231" i="108"/>
  <c r="AG231" i="108"/>
  <c r="AE231" i="108"/>
  <c r="AD231" i="108"/>
  <c r="AC231" i="108"/>
  <c r="AB231" i="108"/>
  <c r="Z231" i="108"/>
  <c r="Y231" i="108"/>
  <c r="X231" i="108"/>
  <c r="W231" i="108"/>
  <c r="U231" i="108"/>
  <c r="T231" i="108"/>
  <c r="S231" i="108"/>
  <c r="R231" i="108"/>
  <c r="P231" i="108"/>
  <c r="O231" i="108"/>
  <c r="N231" i="108"/>
  <c r="M231" i="108"/>
  <c r="K231" i="108"/>
  <c r="J231" i="108"/>
  <c r="I231" i="108"/>
  <c r="H231" i="108"/>
  <c r="F231" i="108"/>
  <c r="E231" i="108"/>
  <c r="D231" i="108"/>
  <c r="C231" i="108"/>
  <c r="AO230" i="108"/>
  <c r="AN230" i="108"/>
  <c r="AM230" i="108"/>
  <c r="AL230" i="108"/>
  <c r="AJ230" i="108"/>
  <c r="AI230" i="108"/>
  <c r="AH230" i="108"/>
  <c r="AG230" i="108"/>
  <c r="AE230" i="108"/>
  <c r="AD230" i="108"/>
  <c r="AC230" i="108"/>
  <c r="AB230" i="108"/>
  <c r="Z230" i="108"/>
  <c r="Y230" i="108"/>
  <c r="X230" i="108"/>
  <c r="W230" i="108"/>
  <c r="U230" i="108"/>
  <c r="T230" i="108"/>
  <c r="S230" i="108"/>
  <c r="R230" i="108"/>
  <c r="P230" i="108"/>
  <c r="O230" i="108"/>
  <c r="N230" i="108"/>
  <c r="M230" i="108"/>
  <c r="K230" i="108"/>
  <c r="J230" i="108"/>
  <c r="I230" i="108"/>
  <c r="H230" i="108"/>
  <c r="AO229" i="108"/>
  <c r="AN229" i="108"/>
  <c r="AM229" i="108"/>
  <c r="AL229" i="108"/>
  <c r="AJ229" i="108"/>
  <c r="AI229" i="108"/>
  <c r="AH229" i="108"/>
  <c r="AG229" i="108"/>
  <c r="AE229" i="108"/>
  <c r="AD229" i="108"/>
  <c r="AC229" i="108"/>
  <c r="AB229" i="108"/>
  <c r="Z229" i="108"/>
  <c r="Y229" i="108"/>
  <c r="X229" i="108"/>
  <c r="W229" i="108"/>
  <c r="U229" i="108"/>
  <c r="T229" i="108"/>
  <c r="S229" i="108"/>
  <c r="R229" i="108"/>
  <c r="P229" i="108"/>
  <c r="O229" i="108"/>
  <c r="N229" i="108"/>
  <c r="M229" i="108"/>
  <c r="K229" i="108"/>
  <c r="J229" i="108"/>
  <c r="I229" i="108"/>
  <c r="H229" i="108"/>
  <c r="AO228" i="108"/>
  <c r="AN228" i="108"/>
  <c r="AM228" i="108"/>
  <c r="AL228" i="108"/>
  <c r="AJ228" i="108"/>
  <c r="AI228" i="108"/>
  <c r="AH228" i="108"/>
  <c r="AG228" i="108"/>
  <c r="AE228" i="108"/>
  <c r="AD228" i="108"/>
  <c r="AC228" i="108"/>
  <c r="AB228" i="108"/>
  <c r="Z228" i="108"/>
  <c r="Y228" i="108"/>
  <c r="X228" i="108"/>
  <c r="W228" i="108"/>
  <c r="U228" i="108"/>
  <c r="T228" i="108"/>
  <c r="S228" i="108"/>
  <c r="R228" i="108"/>
  <c r="P228" i="108"/>
  <c r="O228" i="108"/>
  <c r="N228" i="108"/>
  <c r="M228" i="108"/>
  <c r="K228" i="108"/>
  <c r="J228" i="108"/>
  <c r="I228" i="108"/>
  <c r="H228" i="108"/>
  <c r="AO227" i="108"/>
  <c r="AN227" i="108"/>
  <c r="AM227" i="108"/>
  <c r="AL227" i="108"/>
  <c r="AJ227" i="108"/>
  <c r="AI227" i="108"/>
  <c r="AH227" i="108"/>
  <c r="AG227" i="108"/>
  <c r="AE227" i="108"/>
  <c r="AD227" i="108"/>
  <c r="AC227" i="108"/>
  <c r="AB227" i="108"/>
  <c r="Z227" i="108"/>
  <c r="Y227" i="108"/>
  <c r="X227" i="108"/>
  <c r="W227" i="108"/>
  <c r="U227" i="108"/>
  <c r="T227" i="108"/>
  <c r="S227" i="108"/>
  <c r="R227" i="108"/>
  <c r="P227" i="108"/>
  <c r="O227" i="108"/>
  <c r="N227" i="108"/>
  <c r="M227" i="108"/>
  <c r="K227" i="108"/>
  <c r="J227" i="108"/>
  <c r="I227" i="108"/>
  <c r="H227" i="108"/>
  <c r="F227" i="108"/>
  <c r="E227" i="108"/>
  <c r="D227" i="108"/>
  <c r="C227" i="108"/>
  <c r="AO226" i="108"/>
  <c r="AN226" i="108"/>
  <c r="AM226" i="108"/>
  <c r="AL226" i="108"/>
  <c r="AJ226" i="108"/>
  <c r="AI226" i="108"/>
  <c r="AH226" i="108"/>
  <c r="AG226" i="108"/>
  <c r="AE226" i="108"/>
  <c r="AD226" i="108"/>
  <c r="AC226" i="108"/>
  <c r="AB226" i="108"/>
  <c r="Z226" i="108"/>
  <c r="Y226" i="108"/>
  <c r="X226" i="108"/>
  <c r="W226" i="108"/>
  <c r="U226" i="108"/>
  <c r="T226" i="108"/>
  <c r="S226" i="108"/>
  <c r="R226" i="108"/>
  <c r="P226" i="108"/>
  <c r="O226" i="108"/>
  <c r="N226" i="108"/>
  <c r="M226" i="108"/>
  <c r="K226" i="108"/>
  <c r="J226" i="108"/>
  <c r="I226" i="108"/>
  <c r="H226" i="108"/>
  <c r="F226" i="108"/>
  <c r="E226" i="108"/>
  <c r="D226" i="108"/>
  <c r="C226" i="108"/>
  <c r="AO225" i="108"/>
  <c r="AN225" i="108"/>
  <c r="AM225" i="108"/>
  <c r="AL225" i="108"/>
  <c r="AJ225" i="108"/>
  <c r="AI225" i="108"/>
  <c r="AH225" i="108"/>
  <c r="AG225" i="108"/>
  <c r="AE225" i="108"/>
  <c r="AD225" i="108"/>
  <c r="AC225" i="108"/>
  <c r="AB225" i="108"/>
  <c r="Z225" i="108"/>
  <c r="Y225" i="108"/>
  <c r="X225" i="108"/>
  <c r="W225" i="108"/>
  <c r="U225" i="108"/>
  <c r="T225" i="108"/>
  <c r="S225" i="108"/>
  <c r="R225" i="108"/>
  <c r="P225" i="108"/>
  <c r="O225" i="108"/>
  <c r="N225" i="108"/>
  <c r="M225" i="108"/>
  <c r="K225" i="108"/>
  <c r="J225" i="108"/>
  <c r="I225" i="108"/>
  <c r="H225" i="108"/>
  <c r="F225" i="108"/>
  <c r="E225" i="108"/>
  <c r="D225" i="108"/>
  <c r="C225" i="108"/>
  <c r="AO224" i="108"/>
  <c r="AN224" i="108"/>
  <c r="AM224" i="108"/>
  <c r="AL224" i="108"/>
  <c r="AJ224" i="108"/>
  <c r="AI224" i="108"/>
  <c r="AH224" i="108"/>
  <c r="AG224" i="108"/>
  <c r="AE224" i="108"/>
  <c r="AD224" i="108"/>
  <c r="AC224" i="108"/>
  <c r="AB224" i="108"/>
  <c r="Z224" i="108"/>
  <c r="Y224" i="108"/>
  <c r="X224" i="108"/>
  <c r="W224" i="108"/>
  <c r="U224" i="108"/>
  <c r="T224" i="108"/>
  <c r="S224" i="108"/>
  <c r="R224" i="108"/>
  <c r="P224" i="108"/>
  <c r="O224" i="108"/>
  <c r="N224" i="108"/>
  <c r="M224" i="108"/>
  <c r="K224" i="108"/>
  <c r="J224" i="108"/>
  <c r="I224" i="108"/>
  <c r="H224" i="108"/>
  <c r="F224" i="108"/>
  <c r="E224" i="108"/>
  <c r="D224" i="108"/>
  <c r="C224" i="108"/>
  <c r="AP223" i="108"/>
  <c r="AK223" i="108"/>
  <c r="AF223" i="108"/>
  <c r="AD223" i="108"/>
  <c r="AC223" i="108"/>
  <c r="AC222" i="108" s="1"/>
  <c r="AB223" i="108"/>
  <c r="AB222" i="108" s="1"/>
  <c r="AA223" i="108"/>
  <c r="Y223" i="108"/>
  <c r="W223" i="108"/>
  <c r="V223" i="108"/>
  <c r="Q223" i="108"/>
  <c r="P223" i="108" s="1"/>
  <c r="M223" i="108"/>
  <c r="M222" i="108" s="1"/>
  <c r="L223" i="108"/>
  <c r="G223" i="108"/>
  <c r="B223" i="108"/>
  <c r="D223" i="108" s="1"/>
  <c r="W222" i="108"/>
  <c r="AO221" i="108"/>
  <c r="AN221" i="108"/>
  <c r="AM221" i="108"/>
  <c r="AL221" i="108"/>
  <c r="AJ221" i="108"/>
  <c r="AI221" i="108"/>
  <c r="AH221" i="108"/>
  <c r="AG221" i="108"/>
  <c r="AE221" i="108"/>
  <c r="AD221" i="108"/>
  <c r="AC221" i="108"/>
  <c r="AB221" i="108"/>
  <c r="Z221" i="108"/>
  <c r="Y221" i="108"/>
  <c r="X221" i="108"/>
  <c r="W221" i="108"/>
  <c r="U221" i="108"/>
  <c r="T221" i="108"/>
  <c r="S221" i="108"/>
  <c r="R221" i="108"/>
  <c r="P221" i="108"/>
  <c r="O221" i="108"/>
  <c r="N221" i="108"/>
  <c r="M221" i="108"/>
  <c r="K221" i="108"/>
  <c r="J221" i="108"/>
  <c r="I221" i="108"/>
  <c r="H221" i="108"/>
  <c r="F221" i="108"/>
  <c r="E221" i="108"/>
  <c r="D221" i="108"/>
  <c r="C221" i="108"/>
  <c r="AO220" i="108"/>
  <c r="AN220" i="108"/>
  <c r="AM220" i="108"/>
  <c r="AL220" i="108"/>
  <c r="AJ220" i="108"/>
  <c r="AI220" i="108"/>
  <c r="AH220" i="108"/>
  <c r="AG220" i="108"/>
  <c r="AE220" i="108"/>
  <c r="AD220" i="108"/>
  <c r="AC220" i="108"/>
  <c r="AB220" i="108"/>
  <c r="Z220" i="108"/>
  <c r="Y220" i="108"/>
  <c r="X220" i="108"/>
  <c r="W220" i="108"/>
  <c r="U220" i="108"/>
  <c r="T220" i="108"/>
  <c r="S220" i="108"/>
  <c r="R220" i="108"/>
  <c r="P220" i="108"/>
  <c r="O220" i="108"/>
  <c r="N220" i="108"/>
  <c r="M220" i="108"/>
  <c r="K220" i="108"/>
  <c r="J220" i="108"/>
  <c r="I220" i="108"/>
  <c r="H220" i="108"/>
  <c r="F220" i="108"/>
  <c r="E220" i="108"/>
  <c r="D220" i="108"/>
  <c r="C220" i="108"/>
  <c r="AO219" i="108"/>
  <c r="AN219" i="108"/>
  <c r="AM219" i="108"/>
  <c r="AM218" i="108" s="1"/>
  <c r="AL219" i="108"/>
  <c r="AL218" i="108" s="1"/>
  <c r="AJ219" i="108"/>
  <c r="AI219" i="108"/>
  <c r="AH219" i="108"/>
  <c r="AG219" i="108"/>
  <c r="AE219" i="108"/>
  <c r="AD219" i="108"/>
  <c r="AD218" i="108" s="1"/>
  <c r="AC219" i="108"/>
  <c r="AB219" i="108"/>
  <c r="Z219" i="108"/>
  <c r="Y219" i="108"/>
  <c r="Y218" i="108" s="1"/>
  <c r="X219" i="108"/>
  <c r="W219" i="108"/>
  <c r="X218" i="108" s="1"/>
  <c r="U219" i="108"/>
  <c r="V218" i="108" s="1"/>
  <c r="T219" i="108"/>
  <c r="S219" i="108"/>
  <c r="S218" i="108" s="1"/>
  <c r="R219" i="108"/>
  <c r="P219" i="108"/>
  <c r="P218" i="108" s="1"/>
  <c r="O219" i="108"/>
  <c r="N219" i="108"/>
  <c r="M219" i="108"/>
  <c r="N218" i="108" s="1"/>
  <c r="K219" i="108"/>
  <c r="J219" i="108"/>
  <c r="K218" i="108" s="1"/>
  <c r="I219" i="108"/>
  <c r="H219" i="108"/>
  <c r="F219" i="108"/>
  <c r="E219" i="108"/>
  <c r="D219" i="108"/>
  <c r="C219" i="108"/>
  <c r="AP218" i="108"/>
  <c r="AO218" i="108"/>
  <c r="AN218" i="108"/>
  <c r="AI218" i="108"/>
  <c r="AH218" i="108"/>
  <c r="AG218" i="108"/>
  <c r="AF218" i="108"/>
  <c r="AE218" i="108"/>
  <c r="AC218" i="108"/>
  <c r="AB218" i="108"/>
  <c r="AA218" i="108"/>
  <c r="Z218" i="108"/>
  <c r="R218" i="108"/>
  <c r="Q218" i="108"/>
  <c r="O218" i="108"/>
  <c r="M218" i="108"/>
  <c r="L218" i="108"/>
  <c r="J218" i="108"/>
  <c r="I218" i="108"/>
  <c r="H218" i="108"/>
  <c r="AO216" i="108"/>
  <c r="AN216" i="108"/>
  <c r="AM216" i="108"/>
  <c r="AL216" i="108"/>
  <c r="AJ216" i="108"/>
  <c r="AI216" i="108"/>
  <c r="AH216" i="108"/>
  <c r="AG216" i="108"/>
  <c r="AE216" i="108"/>
  <c r="AD216" i="108"/>
  <c r="AC216" i="108"/>
  <c r="AB216" i="108"/>
  <c r="Z216" i="108"/>
  <c r="Y216" i="108"/>
  <c r="X216" i="108"/>
  <c r="W216" i="108"/>
  <c r="U216" i="108"/>
  <c r="T216" i="108"/>
  <c r="S216" i="108"/>
  <c r="R216" i="108"/>
  <c r="P216" i="108"/>
  <c r="O216" i="108"/>
  <c r="N216" i="108"/>
  <c r="M216" i="108"/>
  <c r="K216" i="108"/>
  <c r="J216" i="108"/>
  <c r="I216" i="108"/>
  <c r="H216" i="108"/>
  <c r="F216" i="108"/>
  <c r="E216" i="108"/>
  <c r="D216" i="108"/>
  <c r="C216" i="108"/>
  <c r="AK215" i="108"/>
  <c r="AI215" i="108" s="1"/>
  <c r="AF215" i="108"/>
  <c r="N215" i="108"/>
  <c r="L215" i="108"/>
  <c r="K215" i="108" s="1"/>
  <c r="G215" i="108"/>
  <c r="C215" i="108"/>
  <c r="B215" i="108"/>
  <c r="AP213" i="108"/>
  <c r="AK213" i="108"/>
  <c r="AJ213" i="108"/>
  <c r="AB213" i="108"/>
  <c r="AB212" i="108" s="1"/>
  <c r="AO211" i="108"/>
  <c r="AN211" i="108"/>
  <c r="AM211" i="108"/>
  <c r="AL211" i="108"/>
  <c r="AJ211" i="108"/>
  <c r="AI211" i="108"/>
  <c r="AH211" i="108"/>
  <c r="AG211" i="108"/>
  <c r="AE211" i="108"/>
  <c r="AD211" i="108"/>
  <c r="AC211" i="108"/>
  <c r="AB211" i="108"/>
  <c r="Z211" i="108"/>
  <c r="Y211" i="108"/>
  <c r="X211" i="108"/>
  <c r="W211" i="108"/>
  <c r="U211" i="108"/>
  <c r="T211" i="108"/>
  <c r="S211" i="108"/>
  <c r="R211" i="108"/>
  <c r="P211" i="108"/>
  <c r="O211" i="108"/>
  <c r="N211" i="108"/>
  <c r="M211" i="108"/>
  <c r="K211" i="108"/>
  <c r="J211" i="108"/>
  <c r="I211" i="108"/>
  <c r="H211" i="108"/>
  <c r="F211" i="108"/>
  <c r="E211" i="108"/>
  <c r="D211" i="108"/>
  <c r="C211" i="108"/>
  <c r="AO210" i="108"/>
  <c r="AN210" i="108"/>
  <c r="AM210" i="108"/>
  <c r="AL210" i="108"/>
  <c r="AJ210" i="108"/>
  <c r="AI210" i="108"/>
  <c r="AH210" i="108"/>
  <c r="AG210" i="108"/>
  <c r="AE210" i="108"/>
  <c r="AD210" i="108"/>
  <c r="AC210" i="108"/>
  <c r="AB210" i="108"/>
  <c r="Z210" i="108"/>
  <c r="Y210" i="108"/>
  <c r="X210" i="108"/>
  <c r="W210" i="108"/>
  <c r="U210" i="108"/>
  <c r="T210" i="108"/>
  <c r="S210" i="108"/>
  <c r="R210" i="108"/>
  <c r="P210" i="108"/>
  <c r="O210" i="108"/>
  <c r="N210" i="108"/>
  <c r="M210" i="108"/>
  <c r="K210" i="108"/>
  <c r="J210" i="108"/>
  <c r="I210" i="108"/>
  <c r="H210" i="108"/>
  <c r="F210" i="108"/>
  <c r="E210" i="108"/>
  <c r="D210" i="108"/>
  <c r="C210" i="108"/>
  <c r="AO209" i="108"/>
  <c r="AN209" i="108"/>
  <c r="AA209" i="108"/>
  <c r="Y209" i="108"/>
  <c r="V209" i="108"/>
  <c r="V119" i="108" s="1"/>
  <c r="B209" i="108"/>
  <c r="Q207" i="108"/>
  <c r="O207" i="108"/>
  <c r="L207" i="108"/>
  <c r="P207" i="108" s="1"/>
  <c r="B207" i="108"/>
  <c r="Q206" i="108"/>
  <c r="AP205" i="108"/>
  <c r="AO205" i="108"/>
  <c r="AN205" i="108"/>
  <c r="AL205" i="108"/>
  <c r="AL204" i="108" s="1"/>
  <c r="AH205" i="108"/>
  <c r="AG205" i="108"/>
  <c r="B205" i="108"/>
  <c r="AH204" i="108"/>
  <c r="AG204" i="108"/>
  <c r="AF203" i="108"/>
  <c r="AA203" i="108"/>
  <c r="Z203" i="108"/>
  <c r="V203" i="108"/>
  <c r="Q203" i="108"/>
  <c r="L203" i="108"/>
  <c r="K203" i="108"/>
  <c r="B203" i="108"/>
  <c r="B116" i="108" s="1"/>
  <c r="AP201" i="108"/>
  <c r="X201" i="108"/>
  <c r="V201" i="108"/>
  <c r="Q201" i="108"/>
  <c r="L201" i="108"/>
  <c r="K201" i="108"/>
  <c r="I201" i="108"/>
  <c r="L200" i="108"/>
  <c r="H200" i="108" s="1"/>
  <c r="I200" i="108"/>
  <c r="AO198" i="108"/>
  <c r="AN198" i="108"/>
  <c r="AM198" i="108"/>
  <c r="AL198" i="108"/>
  <c r="AJ198" i="108"/>
  <c r="AI198" i="108"/>
  <c r="AH198" i="108"/>
  <c r="AG198" i="108"/>
  <c r="AE198" i="108"/>
  <c r="AD198" i="108"/>
  <c r="AC198" i="108"/>
  <c r="AB198" i="108"/>
  <c r="Z198" i="108"/>
  <c r="Y198" i="108"/>
  <c r="X198" i="108"/>
  <c r="W198" i="108"/>
  <c r="U198" i="108"/>
  <c r="T198" i="108"/>
  <c r="S198" i="108"/>
  <c r="R198" i="108"/>
  <c r="P198" i="108"/>
  <c r="O198" i="108"/>
  <c r="N198" i="108"/>
  <c r="M198" i="108"/>
  <c r="K198" i="108"/>
  <c r="J198" i="108"/>
  <c r="I198" i="108"/>
  <c r="H198" i="108"/>
  <c r="F198" i="108"/>
  <c r="E198" i="108"/>
  <c r="D198" i="108"/>
  <c r="C198" i="108"/>
  <c r="AO197" i="108"/>
  <c r="AN197" i="108"/>
  <c r="AM197" i="108"/>
  <c r="AL197" i="108"/>
  <c r="AJ197" i="108"/>
  <c r="AI197" i="108"/>
  <c r="AH197" i="108"/>
  <c r="AG197" i="108"/>
  <c r="AE197" i="108"/>
  <c r="AD197" i="108"/>
  <c r="AC197" i="108"/>
  <c r="AB197" i="108"/>
  <c r="Z197" i="108"/>
  <c r="Y197" i="108"/>
  <c r="X197" i="108"/>
  <c r="W197" i="108"/>
  <c r="U197" i="108"/>
  <c r="T197" i="108"/>
  <c r="S197" i="108"/>
  <c r="R197" i="108"/>
  <c r="P197" i="108"/>
  <c r="O197" i="108"/>
  <c r="N197" i="108"/>
  <c r="M197" i="108"/>
  <c r="K197" i="108"/>
  <c r="J197" i="108"/>
  <c r="I197" i="108"/>
  <c r="H197" i="108"/>
  <c r="F197" i="108"/>
  <c r="E197" i="108"/>
  <c r="D197" i="108"/>
  <c r="C197" i="108"/>
  <c r="AO195" i="108"/>
  <c r="AN195" i="108"/>
  <c r="AM195" i="108"/>
  <c r="AL195" i="108"/>
  <c r="AJ195" i="108"/>
  <c r="AI195" i="108"/>
  <c r="AH195" i="108"/>
  <c r="AG195" i="108"/>
  <c r="AE195" i="108"/>
  <c r="AD195" i="108"/>
  <c r="AC195" i="108"/>
  <c r="AB195" i="108"/>
  <c r="Z195" i="108"/>
  <c r="Y195" i="108"/>
  <c r="X195" i="108"/>
  <c r="W195" i="108"/>
  <c r="U195" i="108"/>
  <c r="T195" i="108"/>
  <c r="S195" i="108"/>
  <c r="R195" i="108"/>
  <c r="P195" i="108"/>
  <c r="O195" i="108"/>
  <c r="N195" i="108"/>
  <c r="M195" i="108"/>
  <c r="K195" i="108"/>
  <c r="J195" i="108"/>
  <c r="I195" i="108"/>
  <c r="H195" i="108"/>
  <c r="F195" i="108"/>
  <c r="E195" i="108"/>
  <c r="D195" i="108"/>
  <c r="C195" i="108"/>
  <c r="AO193" i="108"/>
  <c r="AN193" i="108"/>
  <c r="AM193" i="108"/>
  <c r="AL193" i="108"/>
  <c r="AJ193" i="108"/>
  <c r="AI193" i="108"/>
  <c r="AH193" i="108"/>
  <c r="AG193" i="108"/>
  <c r="AE193" i="108"/>
  <c r="AD193" i="108"/>
  <c r="AC193" i="108"/>
  <c r="AB193" i="108"/>
  <c r="Z193" i="108"/>
  <c r="Y193" i="108"/>
  <c r="X193" i="108"/>
  <c r="W193" i="108"/>
  <c r="U193" i="108"/>
  <c r="T193" i="108"/>
  <c r="S193" i="108"/>
  <c r="R193" i="108"/>
  <c r="P193" i="108"/>
  <c r="O193" i="108"/>
  <c r="N193" i="108"/>
  <c r="M193" i="108"/>
  <c r="K193" i="108"/>
  <c r="J193" i="108"/>
  <c r="I193" i="108"/>
  <c r="H193" i="108"/>
  <c r="F193" i="108"/>
  <c r="E193" i="108"/>
  <c r="D193" i="108"/>
  <c r="C193" i="108"/>
  <c r="AO192" i="108"/>
  <c r="AN192" i="108"/>
  <c r="AM192" i="108"/>
  <c r="AL192" i="108"/>
  <c r="AJ192" i="108"/>
  <c r="AI192" i="108"/>
  <c r="AH192" i="108"/>
  <c r="AG192" i="108"/>
  <c r="AE192" i="108"/>
  <c r="AD192" i="108"/>
  <c r="AC192" i="108"/>
  <c r="AB192" i="108"/>
  <c r="Z192" i="108"/>
  <c r="Y192" i="108"/>
  <c r="X192" i="108"/>
  <c r="W192" i="108"/>
  <c r="U192" i="108"/>
  <c r="T192" i="108"/>
  <c r="S192" i="108"/>
  <c r="R192" i="108"/>
  <c r="P192" i="108"/>
  <c r="O192" i="108"/>
  <c r="N192" i="108"/>
  <c r="M192" i="108"/>
  <c r="K192" i="108"/>
  <c r="J192" i="108"/>
  <c r="I192" i="108"/>
  <c r="H192" i="108"/>
  <c r="F192" i="108"/>
  <c r="E192" i="108"/>
  <c r="D192" i="108"/>
  <c r="C192" i="108"/>
  <c r="AO191" i="108"/>
  <c r="AN191" i="108"/>
  <c r="AM191" i="108"/>
  <c r="AL191" i="108"/>
  <c r="AL190" i="108" s="1"/>
  <c r="AJ191" i="108"/>
  <c r="AI191" i="108"/>
  <c r="AH191" i="108"/>
  <c r="AH190" i="108" s="1"/>
  <c r="AG191" i="108"/>
  <c r="AE191" i="108"/>
  <c r="AF190" i="108" s="1"/>
  <c r="AD191" i="108"/>
  <c r="AE190" i="108" s="1"/>
  <c r="AC191" i="108"/>
  <c r="AD190" i="108" s="1"/>
  <c r="AB191" i="108"/>
  <c r="Z191" i="108"/>
  <c r="Y191" i="108"/>
  <c r="Y190" i="108" s="1"/>
  <c r="X191" i="108"/>
  <c r="X190" i="108" s="1"/>
  <c r="W191" i="108"/>
  <c r="W190" i="108" s="1"/>
  <c r="U191" i="108"/>
  <c r="T191" i="108"/>
  <c r="S191" i="108"/>
  <c r="R191" i="108"/>
  <c r="R190" i="108" s="1"/>
  <c r="P191" i="108"/>
  <c r="Q190" i="108" s="1"/>
  <c r="O191" i="108"/>
  <c r="P190" i="108" s="1"/>
  <c r="N191" i="108"/>
  <c r="N190" i="108" s="1"/>
  <c r="M191" i="108"/>
  <c r="K191" i="108"/>
  <c r="L190" i="108" s="1"/>
  <c r="J191" i="108"/>
  <c r="I191" i="108"/>
  <c r="J190" i="108" s="1"/>
  <c r="H191" i="108"/>
  <c r="F191" i="108"/>
  <c r="E191" i="108"/>
  <c r="D191" i="108"/>
  <c r="C191" i="108"/>
  <c r="AP190" i="108"/>
  <c r="AO190" i="108"/>
  <c r="AN190" i="108"/>
  <c r="AM190" i="108"/>
  <c r="AK190" i="108"/>
  <c r="AJ190" i="108"/>
  <c r="AG190" i="108"/>
  <c r="AC190" i="108"/>
  <c r="AB190" i="108"/>
  <c r="AA190" i="108"/>
  <c r="Z190" i="108"/>
  <c r="V190" i="108"/>
  <c r="U190" i="108"/>
  <c r="T190" i="108"/>
  <c r="M190" i="108"/>
  <c r="AO189" i="108"/>
  <c r="AO188" i="108" s="1"/>
  <c r="AN189" i="108"/>
  <c r="AM189" i="108"/>
  <c r="AM188" i="108" s="1"/>
  <c r="AL189" i="108"/>
  <c r="AJ189" i="108"/>
  <c r="AI189" i="108"/>
  <c r="AH189" i="108"/>
  <c r="AG189" i="108"/>
  <c r="AG188" i="108" s="1"/>
  <c r="AE189" i="108"/>
  <c r="AD189" i="108"/>
  <c r="AD188" i="108" s="1"/>
  <c r="AC189" i="108"/>
  <c r="AB189" i="108"/>
  <c r="AC188" i="108" s="1"/>
  <c r="Z189" i="108"/>
  <c r="Y189" i="108"/>
  <c r="X189" i="108"/>
  <c r="W189" i="108"/>
  <c r="W188" i="108" s="1"/>
  <c r="U189" i="108"/>
  <c r="U188" i="108" s="1"/>
  <c r="T189" i="108"/>
  <c r="S189" i="108"/>
  <c r="S188" i="108" s="1"/>
  <c r="R189" i="108"/>
  <c r="P189" i="108"/>
  <c r="O189" i="108"/>
  <c r="N189" i="108"/>
  <c r="M189" i="108"/>
  <c r="N188" i="108" s="1"/>
  <c r="K189" i="108"/>
  <c r="J189" i="108"/>
  <c r="I189" i="108"/>
  <c r="H189" i="108"/>
  <c r="F189" i="108"/>
  <c r="E189" i="108"/>
  <c r="D189" i="108"/>
  <c r="C189" i="108"/>
  <c r="AP188" i="108"/>
  <c r="AN188" i="108"/>
  <c r="AL188" i="108"/>
  <c r="AK188" i="108"/>
  <c r="AI188" i="108"/>
  <c r="AF188" i="108"/>
  <c r="AE188" i="108"/>
  <c r="V188" i="108"/>
  <c r="R188" i="108"/>
  <c r="Q188" i="108"/>
  <c r="O188" i="108"/>
  <c r="L188" i="108"/>
  <c r="K188" i="108"/>
  <c r="J188" i="108"/>
  <c r="AO187" i="108"/>
  <c r="AO186" i="108" s="1"/>
  <c r="AN187" i="108"/>
  <c r="AM187" i="108"/>
  <c r="AM186" i="108" s="1"/>
  <c r="AL187" i="108"/>
  <c r="AJ187" i="108"/>
  <c r="AK186" i="108" s="1"/>
  <c r="AI187" i="108"/>
  <c r="AH187" i="108"/>
  <c r="AG187" i="108"/>
  <c r="AE187" i="108"/>
  <c r="AF186" i="108" s="1"/>
  <c r="AD187" i="108"/>
  <c r="AC187" i="108"/>
  <c r="AC186" i="108" s="1"/>
  <c r="AB187" i="108"/>
  <c r="Z187" i="108"/>
  <c r="Y187" i="108"/>
  <c r="X187" i="108"/>
  <c r="W187" i="108"/>
  <c r="W186" i="108" s="1"/>
  <c r="U187" i="108"/>
  <c r="T187" i="108"/>
  <c r="S187" i="108"/>
  <c r="S186" i="108" s="1"/>
  <c r="R187" i="108"/>
  <c r="P187" i="108"/>
  <c r="O187" i="108"/>
  <c r="N187" i="108"/>
  <c r="O186" i="108" s="1"/>
  <c r="M187" i="108"/>
  <c r="K187" i="108"/>
  <c r="L186" i="108" s="1"/>
  <c r="J187" i="108"/>
  <c r="I187" i="108"/>
  <c r="H187" i="108"/>
  <c r="F187" i="108"/>
  <c r="E187" i="108"/>
  <c r="D187" i="108"/>
  <c r="C187" i="108"/>
  <c r="AP186" i="108"/>
  <c r="AN186" i="108"/>
  <c r="AL186" i="108"/>
  <c r="AJ186" i="108"/>
  <c r="AI186" i="108"/>
  <c r="AH186" i="108"/>
  <c r="AG186" i="108"/>
  <c r="AD186" i="108"/>
  <c r="AB186" i="108"/>
  <c r="AA186" i="108"/>
  <c r="Z186" i="108"/>
  <c r="Y186" i="108"/>
  <c r="X186" i="108"/>
  <c r="T186" i="108"/>
  <c r="R186" i="108"/>
  <c r="N186" i="108"/>
  <c r="M186" i="108"/>
  <c r="J186" i="108"/>
  <c r="AO185" i="108"/>
  <c r="AN185" i="108"/>
  <c r="AM185" i="108"/>
  <c r="AL185" i="108"/>
  <c r="AL184" i="108" s="1"/>
  <c r="AJ185" i="108"/>
  <c r="AI185" i="108"/>
  <c r="AH185" i="108"/>
  <c r="AH184" i="108" s="1"/>
  <c r="AG185" i="108"/>
  <c r="AE185" i="108"/>
  <c r="AD185" i="108"/>
  <c r="AC185" i="108"/>
  <c r="AB185" i="108"/>
  <c r="Z185" i="108"/>
  <c r="Y185" i="108"/>
  <c r="X185" i="108"/>
  <c r="X184" i="108" s="1"/>
  <c r="W185" i="108"/>
  <c r="W184" i="108" s="1"/>
  <c r="U185" i="108"/>
  <c r="V184" i="108" s="1"/>
  <c r="T185" i="108"/>
  <c r="S185" i="108"/>
  <c r="R185" i="108"/>
  <c r="P185" i="108"/>
  <c r="O185" i="108"/>
  <c r="P184" i="108" s="1"/>
  <c r="N185" i="108"/>
  <c r="N184" i="108" s="1"/>
  <c r="M185" i="108"/>
  <c r="M184" i="108" s="1"/>
  <c r="K185" i="108"/>
  <c r="L184" i="108" s="1"/>
  <c r="J185" i="108"/>
  <c r="I185" i="108"/>
  <c r="H185" i="108"/>
  <c r="F185" i="108"/>
  <c r="E185" i="108"/>
  <c r="D185" i="108"/>
  <c r="C185" i="108"/>
  <c r="AP184" i="108"/>
  <c r="AO184" i="108"/>
  <c r="AN184" i="108"/>
  <c r="AM184" i="108"/>
  <c r="AK184" i="108"/>
  <c r="AJ184" i="108"/>
  <c r="AI184" i="108"/>
  <c r="AG184" i="108"/>
  <c r="AD184" i="108"/>
  <c r="AA184" i="108"/>
  <c r="Z184" i="108"/>
  <c r="Y184" i="108"/>
  <c r="U184" i="108"/>
  <c r="T184" i="108"/>
  <c r="Q184" i="108"/>
  <c r="K184" i="108"/>
  <c r="J184" i="108"/>
  <c r="AO183" i="108"/>
  <c r="AO182" i="108" s="1"/>
  <c r="AN183" i="108"/>
  <c r="AM183" i="108"/>
  <c r="AM182" i="108" s="1"/>
  <c r="AL183" i="108"/>
  <c r="AJ183" i="108"/>
  <c r="AJ182" i="108" s="1"/>
  <c r="AI183" i="108"/>
  <c r="AI182" i="108" s="1"/>
  <c r="AH183" i="108"/>
  <c r="AG183" i="108"/>
  <c r="AE183" i="108"/>
  <c r="AD183" i="108"/>
  <c r="AD182" i="108" s="1"/>
  <c r="AC183" i="108"/>
  <c r="AB183" i="108"/>
  <c r="Z183" i="108"/>
  <c r="Y183" i="108"/>
  <c r="X183" i="108"/>
  <c r="Y182" i="108" s="1"/>
  <c r="W183" i="108"/>
  <c r="W182" i="108" s="1"/>
  <c r="U183" i="108"/>
  <c r="V182" i="108" s="1"/>
  <c r="T183" i="108"/>
  <c r="S183" i="108"/>
  <c r="T182" i="108" s="1"/>
  <c r="R183" i="108"/>
  <c r="P183" i="108"/>
  <c r="O183" i="108"/>
  <c r="N183" i="108"/>
  <c r="M183" i="108"/>
  <c r="M182" i="108" s="1"/>
  <c r="K183" i="108"/>
  <c r="J183" i="108"/>
  <c r="J182" i="108" s="1"/>
  <c r="I183" i="108"/>
  <c r="H183" i="108"/>
  <c r="F183" i="108"/>
  <c r="E183" i="108"/>
  <c r="D183" i="108"/>
  <c r="C183" i="108"/>
  <c r="AP182" i="108"/>
  <c r="AN182" i="108"/>
  <c r="AL182" i="108"/>
  <c r="AH182" i="108"/>
  <c r="AG182" i="108"/>
  <c r="AF182" i="108"/>
  <c r="AC182" i="108"/>
  <c r="AB182" i="108"/>
  <c r="AA182" i="108"/>
  <c r="Z182" i="108"/>
  <c r="X182" i="108"/>
  <c r="U182" i="108"/>
  <c r="S182" i="108"/>
  <c r="R182" i="108"/>
  <c r="O182" i="108"/>
  <c r="N182" i="108"/>
  <c r="L182" i="108"/>
  <c r="I182" i="108" s="1"/>
  <c r="K182" i="108"/>
  <c r="H182" i="108"/>
  <c r="AP180" i="108"/>
  <c r="AK180" i="108"/>
  <c r="AM180" i="108" s="1"/>
  <c r="AF180" i="108"/>
  <c r="AA180" i="108"/>
  <c r="AA124" i="108" s="1"/>
  <c r="Y180" i="108"/>
  <c r="V180" i="108"/>
  <c r="R180" i="108" s="1"/>
  <c r="T180" i="108"/>
  <c r="S180" i="108"/>
  <c r="Q180" i="108"/>
  <c r="L180" i="108"/>
  <c r="G180" i="108"/>
  <c r="B180" i="108"/>
  <c r="C180" i="108" s="1"/>
  <c r="AP179" i="108"/>
  <c r="AK179" i="108"/>
  <c r="AO179" i="108" s="1"/>
  <c r="AJ179" i="108"/>
  <c r="AF179" i="108"/>
  <c r="AA179" i="108"/>
  <c r="AC179" i="108" s="1"/>
  <c r="V179" i="108"/>
  <c r="U179" i="108"/>
  <c r="T179" i="108"/>
  <c r="R179" i="108"/>
  <c r="Q179" i="108"/>
  <c r="S179" i="108" s="1"/>
  <c r="L179" i="108"/>
  <c r="G179" i="108"/>
  <c r="I179" i="108" s="1"/>
  <c r="F179" i="108"/>
  <c r="D179" i="108"/>
  <c r="B179" i="108"/>
  <c r="AP178" i="108"/>
  <c r="AP122" i="108" s="1"/>
  <c r="AK178" i="108"/>
  <c r="AJ178" i="108"/>
  <c r="AF178" i="108"/>
  <c r="AI178" i="108" s="1"/>
  <c r="AA178" i="108"/>
  <c r="W178" i="108"/>
  <c r="V178" i="108"/>
  <c r="S178" i="108"/>
  <c r="Q178" i="108"/>
  <c r="P178" i="108" s="1"/>
  <c r="L178" i="108"/>
  <c r="G178" i="108"/>
  <c r="J178" i="108" s="1"/>
  <c r="B178" i="108"/>
  <c r="AP177" i="108"/>
  <c r="AO177" i="108"/>
  <c r="AN177" i="108"/>
  <c r="AM177" i="108"/>
  <c r="AK177" i="108"/>
  <c r="AF177" i="108"/>
  <c r="AE177" i="108"/>
  <c r="AB177" i="108"/>
  <c r="AA177" i="108"/>
  <c r="Z177" i="108"/>
  <c r="Y177" i="108"/>
  <c r="X177" i="108"/>
  <c r="W177" i="108"/>
  <c r="V177" i="108"/>
  <c r="R177" i="108" s="1"/>
  <c r="Q177" i="108"/>
  <c r="P177" i="108"/>
  <c r="O177" i="108"/>
  <c r="N177" i="108"/>
  <c r="M177" i="108"/>
  <c r="L177" i="108"/>
  <c r="I177" i="108"/>
  <c r="H177" i="108"/>
  <c r="G177" i="108"/>
  <c r="B177" i="108"/>
  <c r="AP176" i="108"/>
  <c r="AP120" i="108" s="1"/>
  <c r="AO176" i="108"/>
  <c r="AK176" i="108"/>
  <c r="AJ176" i="108"/>
  <c r="AG176" i="108"/>
  <c r="AF176" i="108"/>
  <c r="AA176" i="108"/>
  <c r="Y176" i="108"/>
  <c r="V176" i="108"/>
  <c r="Q176" i="108"/>
  <c r="O176" i="108"/>
  <c r="M176" i="108"/>
  <c r="L176" i="108"/>
  <c r="K176" i="108"/>
  <c r="G176" i="108"/>
  <c r="F176" i="108" s="1"/>
  <c r="E176" i="108"/>
  <c r="D176" i="108"/>
  <c r="C176" i="108"/>
  <c r="B176" i="108"/>
  <c r="AP175" i="108"/>
  <c r="AK175" i="108"/>
  <c r="AJ175" i="108"/>
  <c r="AI175" i="108"/>
  <c r="AG175" i="108"/>
  <c r="AF175" i="108"/>
  <c r="AH175" i="108" s="1"/>
  <c r="AE175" i="108"/>
  <c r="AD175" i="108"/>
  <c r="AC175" i="108"/>
  <c r="AA175" i="108"/>
  <c r="AB175" i="108" s="1"/>
  <c r="Y175" i="108"/>
  <c r="X175" i="108"/>
  <c r="V175" i="108"/>
  <c r="U175" i="108"/>
  <c r="T175" i="108"/>
  <c r="S175" i="108"/>
  <c r="R175" i="108"/>
  <c r="Q175" i="108"/>
  <c r="P175" i="108"/>
  <c r="L175" i="108"/>
  <c r="G175" i="108"/>
  <c r="B175" i="108"/>
  <c r="AK174" i="108"/>
  <c r="Q174" i="108"/>
  <c r="L174" i="108"/>
  <c r="I174" i="108"/>
  <c r="G174" i="108"/>
  <c r="F174" i="108"/>
  <c r="B174" i="108"/>
  <c r="AP172" i="108"/>
  <c r="AK172" i="108"/>
  <c r="AF172" i="108"/>
  <c r="AA172" i="108"/>
  <c r="AD172" i="108" s="1"/>
  <c r="V172" i="108"/>
  <c r="U172" i="108" s="1"/>
  <c r="T172" i="108"/>
  <c r="S172" i="108"/>
  <c r="Q172" i="108"/>
  <c r="R172" i="108" s="1"/>
  <c r="L172" i="108"/>
  <c r="P172" i="108" s="1"/>
  <c r="G172" i="108"/>
  <c r="K172" i="108" s="1"/>
  <c r="B172" i="108"/>
  <c r="AP171" i="108"/>
  <c r="AN171" i="108"/>
  <c r="AK171" i="108"/>
  <c r="AF171" i="108"/>
  <c r="AE171" i="108"/>
  <c r="AD171" i="108"/>
  <c r="AC171" i="108"/>
  <c r="AB171" i="108"/>
  <c r="AA171" i="108"/>
  <c r="W171" i="108"/>
  <c r="V171" i="108"/>
  <c r="Q171" i="108"/>
  <c r="R171" i="108" s="1"/>
  <c r="P171" i="108"/>
  <c r="O171" i="108"/>
  <c r="L171" i="108"/>
  <c r="L116" i="108" s="1"/>
  <c r="J171" i="108"/>
  <c r="I171" i="108"/>
  <c r="G171" i="108"/>
  <c r="B171" i="108"/>
  <c r="AP170" i="108"/>
  <c r="AM170" i="108"/>
  <c r="AM169" i="108" s="1"/>
  <c r="AL170" i="108"/>
  <c r="AL169" i="108" s="1"/>
  <c r="AK170" i="108"/>
  <c r="AJ170" i="108"/>
  <c r="AI170" i="108"/>
  <c r="AH170" i="108"/>
  <c r="AG170" i="108"/>
  <c r="AG169" i="108" s="1"/>
  <c r="AF170" i="108"/>
  <c r="AA170" i="108"/>
  <c r="Y170" i="108"/>
  <c r="X170" i="108"/>
  <c r="W170" i="108"/>
  <c r="W169" i="108" s="1"/>
  <c r="V170" i="108"/>
  <c r="Q170" i="108"/>
  <c r="R170" i="108" s="1"/>
  <c r="R169" i="108" s="1"/>
  <c r="P170" i="108"/>
  <c r="L170" i="108"/>
  <c r="G170" i="108"/>
  <c r="F170" i="108"/>
  <c r="E170" i="108"/>
  <c r="D170" i="108"/>
  <c r="C170" i="108"/>
  <c r="B170" i="108"/>
  <c r="Y169" i="108"/>
  <c r="X169" i="108"/>
  <c r="AO166" i="108"/>
  <c r="AN166" i="108"/>
  <c r="AM166" i="108"/>
  <c r="AL166" i="108"/>
  <c r="AJ166" i="108"/>
  <c r="AI166" i="108"/>
  <c r="AH166" i="108"/>
  <c r="AG166" i="108"/>
  <c r="AE166" i="108"/>
  <c r="AD166" i="108"/>
  <c r="AC166" i="108"/>
  <c r="AB166" i="108"/>
  <c r="Z166" i="108"/>
  <c r="Y166" i="108"/>
  <c r="X166" i="108"/>
  <c r="W166" i="108"/>
  <c r="U166" i="108"/>
  <c r="T166" i="108"/>
  <c r="S166" i="108"/>
  <c r="R166" i="108"/>
  <c r="P166" i="108"/>
  <c r="O166" i="108"/>
  <c r="N166" i="108"/>
  <c r="M166" i="108"/>
  <c r="K166" i="108"/>
  <c r="J166" i="108"/>
  <c r="I166" i="108"/>
  <c r="H166" i="108"/>
  <c r="AO165" i="108"/>
  <c r="AN165" i="108"/>
  <c r="AM165" i="108"/>
  <c r="AL165" i="108"/>
  <c r="AJ165" i="108"/>
  <c r="AI165" i="108"/>
  <c r="AH165" i="108"/>
  <c r="AG165" i="108"/>
  <c r="AE165" i="108"/>
  <c r="AD165" i="108"/>
  <c r="AC165" i="108"/>
  <c r="AB165" i="108"/>
  <c r="Z165" i="108"/>
  <c r="Y165" i="108"/>
  <c r="X165" i="108"/>
  <c r="W165" i="108"/>
  <c r="U165" i="108"/>
  <c r="T165" i="108"/>
  <c r="S165" i="108"/>
  <c r="R165" i="108"/>
  <c r="P165" i="108"/>
  <c r="O165" i="108"/>
  <c r="N165" i="108"/>
  <c r="M165" i="108"/>
  <c r="K165" i="108"/>
  <c r="J165" i="108"/>
  <c r="I165" i="108"/>
  <c r="H165" i="108"/>
  <c r="AO164" i="108"/>
  <c r="AN164" i="108"/>
  <c r="AM164" i="108"/>
  <c r="AL164" i="108"/>
  <c r="AJ164" i="108"/>
  <c r="AI164" i="108"/>
  <c r="AH164" i="108"/>
  <c r="AG164" i="108"/>
  <c r="AE164" i="108"/>
  <c r="AD164" i="108"/>
  <c r="AC164" i="108"/>
  <c r="AB164" i="108"/>
  <c r="Z164" i="108"/>
  <c r="Y164" i="108"/>
  <c r="X164" i="108"/>
  <c r="W164" i="108"/>
  <c r="U164" i="108"/>
  <c r="T164" i="108"/>
  <c r="S164" i="108"/>
  <c r="R164" i="108"/>
  <c r="P164" i="108"/>
  <c r="O164" i="108"/>
  <c r="N164" i="108"/>
  <c r="M164" i="108"/>
  <c r="K164" i="108"/>
  <c r="J164" i="108"/>
  <c r="I164" i="108"/>
  <c r="H164" i="108"/>
  <c r="AO163" i="108"/>
  <c r="AN163" i="108"/>
  <c r="AM163" i="108"/>
  <c r="AL163" i="108"/>
  <c r="AJ163" i="108"/>
  <c r="AI163" i="108"/>
  <c r="AH163" i="108"/>
  <c r="AG163" i="108"/>
  <c r="AE163" i="108"/>
  <c r="AD163" i="108"/>
  <c r="AC163" i="108"/>
  <c r="AB163" i="108"/>
  <c r="Z163" i="108"/>
  <c r="Y163" i="108"/>
  <c r="X163" i="108"/>
  <c r="W163" i="108"/>
  <c r="U163" i="108"/>
  <c r="T163" i="108"/>
  <c r="S163" i="108"/>
  <c r="R163" i="108"/>
  <c r="P163" i="108"/>
  <c r="O163" i="108"/>
  <c r="N163" i="108"/>
  <c r="M163" i="108"/>
  <c r="K163" i="108"/>
  <c r="J163" i="108"/>
  <c r="I163" i="108"/>
  <c r="H163" i="108"/>
  <c r="AO162" i="108"/>
  <c r="AN162" i="108"/>
  <c r="AM162" i="108"/>
  <c r="AL162" i="108"/>
  <c r="AJ162" i="108"/>
  <c r="AI162" i="108"/>
  <c r="AH162" i="108"/>
  <c r="AG162" i="108"/>
  <c r="AE162" i="108"/>
  <c r="AD162" i="108"/>
  <c r="AC162" i="108"/>
  <c r="AB162" i="108"/>
  <c r="Z162" i="108"/>
  <c r="Y162" i="108"/>
  <c r="X162" i="108"/>
  <c r="W162" i="108"/>
  <c r="U162" i="108"/>
  <c r="T162" i="108"/>
  <c r="S162" i="108"/>
  <c r="R162" i="108"/>
  <c r="P162" i="108"/>
  <c r="O162" i="108"/>
  <c r="N162" i="108"/>
  <c r="M162" i="108"/>
  <c r="K162" i="108"/>
  <c r="J162" i="108"/>
  <c r="I162" i="108"/>
  <c r="H162" i="108"/>
  <c r="AO161" i="108"/>
  <c r="AN161" i="108"/>
  <c r="AM161" i="108"/>
  <c r="AL161" i="108"/>
  <c r="AJ161" i="108"/>
  <c r="AI161" i="108"/>
  <c r="AH161" i="108"/>
  <c r="AG161" i="108"/>
  <c r="AE161" i="108"/>
  <c r="AD161" i="108"/>
  <c r="AC161" i="108"/>
  <c r="AB161" i="108"/>
  <c r="Z161" i="108"/>
  <c r="Y161" i="108"/>
  <c r="X161" i="108"/>
  <c r="W161" i="108"/>
  <c r="U161" i="108"/>
  <c r="T161" i="108"/>
  <c r="S161" i="108"/>
  <c r="R161" i="108"/>
  <c r="P161" i="108"/>
  <c r="O161" i="108"/>
  <c r="N161" i="108"/>
  <c r="M161" i="108"/>
  <c r="K161" i="108"/>
  <c r="J161" i="108"/>
  <c r="I161" i="108"/>
  <c r="H161" i="108"/>
  <c r="AO160" i="108"/>
  <c r="AN160" i="108"/>
  <c r="AM160" i="108"/>
  <c r="AL160" i="108"/>
  <c r="AJ160" i="108"/>
  <c r="AI160" i="108"/>
  <c r="AH160" i="108"/>
  <c r="AG160" i="108"/>
  <c r="AE160" i="108"/>
  <c r="AD160" i="108"/>
  <c r="AC160" i="108"/>
  <c r="AB160" i="108"/>
  <c r="Z160" i="108"/>
  <c r="Y160" i="108"/>
  <c r="X160" i="108"/>
  <c r="W160" i="108"/>
  <c r="U160" i="108"/>
  <c r="T160" i="108"/>
  <c r="S160" i="108"/>
  <c r="R160" i="108"/>
  <c r="P160" i="108"/>
  <c r="O160" i="108"/>
  <c r="N160" i="108"/>
  <c r="M160" i="108"/>
  <c r="K160" i="108"/>
  <c r="J160" i="108"/>
  <c r="I160" i="108"/>
  <c r="H160" i="108"/>
  <c r="F160" i="108"/>
  <c r="E160" i="108"/>
  <c r="D160" i="108"/>
  <c r="C160" i="108"/>
  <c r="AO159" i="108"/>
  <c r="AN159" i="108"/>
  <c r="AM159" i="108"/>
  <c r="AL159" i="108"/>
  <c r="AJ159" i="108"/>
  <c r="AI159" i="108"/>
  <c r="AH159" i="108"/>
  <c r="AG159" i="108"/>
  <c r="AE159" i="108"/>
  <c r="AD159" i="108"/>
  <c r="AC159" i="108"/>
  <c r="AB159" i="108"/>
  <c r="Z159" i="108"/>
  <c r="Y159" i="108"/>
  <c r="X159" i="108"/>
  <c r="W159" i="108"/>
  <c r="U159" i="108"/>
  <c r="T159" i="108"/>
  <c r="S159" i="108"/>
  <c r="R159" i="108"/>
  <c r="P159" i="108"/>
  <c r="O159" i="108"/>
  <c r="N159" i="108"/>
  <c r="M159" i="108"/>
  <c r="K159" i="108"/>
  <c r="J159" i="108"/>
  <c r="I159" i="108"/>
  <c r="H159" i="108"/>
  <c r="F159" i="108"/>
  <c r="E159" i="108"/>
  <c r="D159" i="108"/>
  <c r="C159" i="108"/>
  <c r="AO158" i="108"/>
  <c r="AN158" i="108"/>
  <c r="AM158" i="108"/>
  <c r="AL158" i="108"/>
  <c r="AJ158" i="108"/>
  <c r="AI158" i="108"/>
  <c r="AH158" i="108"/>
  <c r="AG158" i="108"/>
  <c r="AE158" i="108"/>
  <c r="AD158" i="108"/>
  <c r="AC158" i="108"/>
  <c r="AB158" i="108"/>
  <c r="Z158" i="108"/>
  <c r="Y158" i="108"/>
  <c r="X158" i="108"/>
  <c r="W158" i="108"/>
  <c r="U158" i="108"/>
  <c r="T158" i="108"/>
  <c r="S158" i="108"/>
  <c r="R158" i="108"/>
  <c r="P158" i="108"/>
  <c r="O158" i="108"/>
  <c r="N158" i="108"/>
  <c r="M158" i="108"/>
  <c r="K158" i="108"/>
  <c r="J158" i="108"/>
  <c r="I158" i="108"/>
  <c r="H158" i="108"/>
  <c r="F158" i="108"/>
  <c r="E158" i="108"/>
  <c r="D158" i="108"/>
  <c r="C158" i="108"/>
  <c r="AP157" i="108"/>
  <c r="AP174" i="108" s="1"/>
  <c r="AN174" i="108" s="1"/>
  <c r="AO157" i="108"/>
  <c r="AN157" i="108"/>
  <c r="AK157" i="108"/>
  <c r="AM157" i="108" s="1"/>
  <c r="AI157" i="108"/>
  <c r="AH157" i="108"/>
  <c r="AF157" i="108"/>
  <c r="AA157" i="108"/>
  <c r="Z157" i="108"/>
  <c r="Y157" i="108"/>
  <c r="X157" i="108"/>
  <c r="V157" i="108"/>
  <c r="U157" i="108" s="1"/>
  <c r="Q157" i="108"/>
  <c r="T157" i="108" s="1"/>
  <c r="P157" i="108"/>
  <c r="O157" i="108"/>
  <c r="L157" i="108"/>
  <c r="K157" i="108"/>
  <c r="J157" i="108"/>
  <c r="H157" i="108"/>
  <c r="G157" i="108"/>
  <c r="I157" i="108" s="1"/>
  <c r="F157" i="108"/>
  <c r="E157" i="108"/>
  <c r="D157" i="108"/>
  <c r="C157" i="108"/>
  <c r="B157" i="108"/>
  <c r="AO156" i="108"/>
  <c r="AN156" i="108"/>
  <c r="AM156" i="108"/>
  <c r="AL156" i="108"/>
  <c r="AJ156" i="108"/>
  <c r="AI156" i="108"/>
  <c r="AH156" i="108"/>
  <c r="AG156" i="108"/>
  <c r="AE156" i="108"/>
  <c r="AD156" i="108"/>
  <c r="AC156" i="108"/>
  <c r="AB156" i="108"/>
  <c r="Z156" i="108"/>
  <c r="Y156" i="108"/>
  <c r="X156" i="108"/>
  <c r="W156" i="108"/>
  <c r="U156" i="108"/>
  <c r="T156" i="108"/>
  <c r="S156" i="108"/>
  <c r="R156" i="108"/>
  <c r="P156" i="108"/>
  <c r="O156" i="108"/>
  <c r="N156" i="108"/>
  <c r="M156" i="108"/>
  <c r="K156" i="108"/>
  <c r="J156" i="108"/>
  <c r="I156" i="108"/>
  <c r="H156" i="108"/>
  <c r="AO155" i="108"/>
  <c r="AN155" i="108"/>
  <c r="AM155" i="108"/>
  <c r="AL155" i="108"/>
  <c r="AJ155" i="108"/>
  <c r="AI155" i="108"/>
  <c r="AH155" i="108"/>
  <c r="AG155" i="108"/>
  <c r="AE155" i="108"/>
  <c r="AD155" i="108"/>
  <c r="AC155" i="108"/>
  <c r="AB155" i="108"/>
  <c r="Z155" i="108"/>
  <c r="Y155" i="108"/>
  <c r="X155" i="108"/>
  <c r="W155" i="108"/>
  <c r="U155" i="108"/>
  <c r="T155" i="108"/>
  <c r="S155" i="108"/>
  <c r="R155" i="108"/>
  <c r="P155" i="108"/>
  <c r="O155" i="108"/>
  <c r="N155" i="108"/>
  <c r="M155" i="108"/>
  <c r="K155" i="108"/>
  <c r="J155" i="108"/>
  <c r="I155" i="108"/>
  <c r="H155" i="108"/>
  <c r="AO154" i="108"/>
  <c r="AN154" i="108"/>
  <c r="AM154" i="108"/>
  <c r="AL154" i="108"/>
  <c r="AJ154" i="108"/>
  <c r="AI154" i="108"/>
  <c r="AH154" i="108"/>
  <c r="AG154" i="108"/>
  <c r="AE154" i="108"/>
  <c r="AD154" i="108"/>
  <c r="AC154" i="108"/>
  <c r="AB154" i="108"/>
  <c r="Z154" i="108"/>
  <c r="Y154" i="108"/>
  <c r="X154" i="108"/>
  <c r="W154" i="108"/>
  <c r="U154" i="108"/>
  <c r="T154" i="108"/>
  <c r="S154" i="108"/>
  <c r="R154" i="108"/>
  <c r="P154" i="108"/>
  <c r="O154" i="108"/>
  <c r="N154" i="108"/>
  <c r="M154" i="108"/>
  <c r="K154" i="108"/>
  <c r="J154" i="108"/>
  <c r="I154" i="108"/>
  <c r="H154" i="108"/>
  <c r="F154" i="108"/>
  <c r="E154" i="108"/>
  <c r="D154" i="108"/>
  <c r="C154" i="108"/>
  <c r="AO150" i="108"/>
  <c r="AN150" i="108"/>
  <c r="AM150" i="108"/>
  <c r="AL150" i="108"/>
  <c r="AJ150" i="108"/>
  <c r="AI150" i="108"/>
  <c r="AH150" i="108"/>
  <c r="AG150" i="108"/>
  <c r="AE150" i="108"/>
  <c r="AD150" i="108"/>
  <c r="AC150" i="108"/>
  <c r="AB150" i="108"/>
  <c r="Z150" i="108"/>
  <c r="Y150" i="108"/>
  <c r="X150" i="108"/>
  <c r="W150" i="108"/>
  <c r="U150" i="108"/>
  <c r="T150" i="108"/>
  <c r="S150" i="108"/>
  <c r="R150" i="108"/>
  <c r="P150" i="108"/>
  <c r="O150" i="108"/>
  <c r="N150" i="108"/>
  <c r="M150" i="108"/>
  <c r="K150" i="108"/>
  <c r="J150" i="108"/>
  <c r="I150" i="108"/>
  <c r="H150" i="108"/>
  <c r="AO149" i="108"/>
  <c r="AN149" i="108"/>
  <c r="AM149" i="108"/>
  <c r="AL149" i="108"/>
  <c r="AJ149" i="108"/>
  <c r="AI149" i="108"/>
  <c r="AH149" i="108"/>
  <c r="AG149" i="108"/>
  <c r="AE149" i="108"/>
  <c r="AD149" i="108"/>
  <c r="AC149" i="108"/>
  <c r="AB149" i="108"/>
  <c r="Z149" i="108"/>
  <c r="Y149" i="108"/>
  <c r="X149" i="108"/>
  <c r="W149" i="108"/>
  <c r="U149" i="108"/>
  <c r="T149" i="108"/>
  <c r="S149" i="108"/>
  <c r="R149" i="108"/>
  <c r="P149" i="108"/>
  <c r="O149" i="108"/>
  <c r="N149" i="108"/>
  <c r="M149" i="108"/>
  <c r="K149" i="108"/>
  <c r="J149" i="108"/>
  <c r="I149" i="108"/>
  <c r="H149" i="108"/>
  <c r="F149" i="108"/>
  <c r="E149" i="108"/>
  <c r="D149" i="108"/>
  <c r="C149" i="108"/>
  <c r="AO148" i="108"/>
  <c r="AN148" i="108"/>
  <c r="AM148" i="108"/>
  <c r="AL148" i="108"/>
  <c r="AJ148" i="108"/>
  <c r="AI148" i="108"/>
  <c r="AH148" i="108"/>
  <c r="AG148" i="108"/>
  <c r="AE148" i="108"/>
  <c r="AD148" i="108"/>
  <c r="AC148" i="108"/>
  <c r="AB148" i="108"/>
  <c r="Z148" i="108"/>
  <c r="Y148" i="108"/>
  <c r="X148" i="108"/>
  <c r="W148" i="108"/>
  <c r="U148" i="108"/>
  <c r="T148" i="108"/>
  <c r="S148" i="108"/>
  <c r="R148" i="108"/>
  <c r="P148" i="108"/>
  <c r="O148" i="108"/>
  <c r="N148" i="108"/>
  <c r="M148" i="108"/>
  <c r="K148" i="108"/>
  <c r="J148" i="108"/>
  <c r="I148" i="108"/>
  <c r="H148" i="108"/>
  <c r="F148" i="108"/>
  <c r="E148" i="108"/>
  <c r="D148" i="108"/>
  <c r="C148" i="108"/>
  <c r="AO147" i="108"/>
  <c r="AN147" i="108"/>
  <c r="AM147" i="108"/>
  <c r="AL147" i="108"/>
  <c r="AJ147" i="108"/>
  <c r="AI147" i="108"/>
  <c r="AH147" i="108"/>
  <c r="AG147" i="108"/>
  <c r="AE147" i="108"/>
  <c r="AD147" i="108"/>
  <c r="AC147" i="108"/>
  <c r="AB147" i="108"/>
  <c r="Z147" i="108"/>
  <c r="Y147" i="108"/>
  <c r="X147" i="108"/>
  <c r="W147" i="108"/>
  <c r="U147" i="108"/>
  <c r="T147" i="108"/>
  <c r="S147" i="108"/>
  <c r="R147" i="108"/>
  <c r="P147" i="108"/>
  <c r="O147" i="108"/>
  <c r="N147" i="108"/>
  <c r="M147" i="108"/>
  <c r="K147" i="108"/>
  <c r="J147" i="108"/>
  <c r="I147" i="108"/>
  <c r="H147" i="108"/>
  <c r="AO146" i="108"/>
  <c r="AN146" i="108"/>
  <c r="AM146" i="108"/>
  <c r="AL146" i="108"/>
  <c r="AJ146" i="108"/>
  <c r="AI146" i="108"/>
  <c r="AH146" i="108"/>
  <c r="AG146" i="108"/>
  <c r="AE146" i="108"/>
  <c r="AD146" i="108"/>
  <c r="AC146" i="108"/>
  <c r="AB146" i="108"/>
  <c r="Z146" i="108"/>
  <c r="Y146" i="108"/>
  <c r="X146" i="108"/>
  <c r="W146" i="108"/>
  <c r="U146" i="108"/>
  <c r="T146" i="108"/>
  <c r="S146" i="108"/>
  <c r="R146" i="108"/>
  <c r="P146" i="108"/>
  <c r="O146" i="108"/>
  <c r="N146" i="108"/>
  <c r="M146" i="108"/>
  <c r="K146" i="108"/>
  <c r="J146" i="108"/>
  <c r="I146" i="108"/>
  <c r="H146" i="108"/>
  <c r="AO145" i="108"/>
  <c r="AN145" i="108"/>
  <c r="AM145" i="108"/>
  <c r="AL145" i="108"/>
  <c r="AJ145" i="108"/>
  <c r="AI145" i="108"/>
  <c r="AH145" i="108"/>
  <c r="AG145" i="108"/>
  <c r="AE145" i="108"/>
  <c r="AD145" i="108"/>
  <c r="AC145" i="108"/>
  <c r="AB145" i="108"/>
  <c r="Z145" i="108"/>
  <c r="Y145" i="108"/>
  <c r="X145" i="108"/>
  <c r="W145" i="108"/>
  <c r="U145" i="108"/>
  <c r="T145" i="108"/>
  <c r="S145" i="108"/>
  <c r="R145" i="108"/>
  <c r="P145" i="108"/>
  <c r="O145" i="108"/>
  <c r="N145" i="108"/>
  <c r="M145" i="108"/>
  <c r="K145" i="108"/>
  <c r="J145" i="108"/>
  <c r="I145" i="108"/>
  <c r="H145" i="108"/>
  <c r="F145" i="108"/>
  <c r="E145" i="108"/>
  <c r="D145" i="108"/>
  <c r="C145" i="108"/>
  <c r="AO144" i="108"/>
  <c r="AN144" i="108"/>
  <c r="AM144" i="108"/>
  <c r="AL144" i="108"/>
  <c r="AJ144" i="108"/>
  <c r="AI144" i="108"/>
  <c r="AH144" i="108"/>
  <c r="AG144" i="108"/>
  <c r="AE144" i="108"/>
  <c r="AD144" i="108"/>
  <c r="AC144" i="108"/>
  <c r="AB144" i="108"/>
  <c r="Z144" i="108"/>
  <c r="Y144" i="108"/>
  <c r="X144" i="108"/>
  <c r="W144" i="108"/>
  <c r="U144" i="108"/>
  <c r="T144" i="108"/>
  <c r="S144" i="108"/>
  <c r="R144" i="108"/>
  <c r="P144" i="108"/>
  <c r="O144" i="108"/>
  <c r="N144" i="108"/>
  <c r="M144" i="108"/>
  <c r="K144" i="108"/>
  <c r="J144" i="108"/>
  <c r="I144" i="108"/>
  <c r="H144" i="108"/>
  <c r="AO143" i="108"/>
  <c r="AN143" i="108"/>
  <c r="AM143" i="108"/>
  <c r="AL143" i="108"/>
  <c r="AJ143" i="108"/>
  <c r="AI143" i="108"/>
  <c r="AH143" i="108"/>
  <c r="AG143" i="108"/>
  <c r="AE143" i="108"/>
  <c r="AD143" i="108"/>
  <c r="AC143" i="108"/>
  <c r="AB143" i="108"/>
  <c r="Z143" i="108"/>
  <c r="Y143" i="108"/>
  <c r="X143" i="108"/>
  <c r="W143" i="108"/>
  <c r="U143" i="108"/>
  <c r="T143" i="108"/>
  <c r="S143" i="108"/>
  <c r="R143" i="108"/>
  <c r="P143" i="108"/>
  <c r="O143" i="108"/>
  <c r="N143" i="108"/>
  <c r="M143" i="108"/>
  <c r="K143" i="108"/>
  <c r="J143" i="108"/>
  <c r="I143" i="108"/>
  <c r="H143" i="108"/>
  <c r="F143" i="108"/>
  <c r="E143" i="108"/>
  <c r="D143" i="108"/>
  <c r="C143" i="108"/>
  <c r="AO142" i="108"/>
  <c r="AN142" i="108"/>
  <c r="AM142" i="108"/>
  <c r="AL142" i="108"/>
  <c r="AJ142" i="108"/>
  <c r="AI142" i="108"/>
  <c r="AH142" i="108"/>
  <c r="AG142" i="108"/>
  <c r="AE142" i="108"/>
  <c r="AD142" i="108"/>
  <c r="AC142" i="108"/>
  <c r="AB142" i="108"/>
  <c r="Z142" i="108"/>
  <c r="Y142" i="108"/>
  <c r="X142" i="108"/>
  <c r="W142" i="108"/>
  <c r="U142" i="108"/>
  <c r="T142" i="108"/>
  <c r="S142" i="108"/>
  <c r="R142" i="108"/>
  <c r="P142" i="108"/>
  <c r="O142" i="108"/>
  <c r="N142" i="108"/>
  <c r="M142" i="108"/>
  <c r="K142" i="108"/>
  <c r="J142" i="108"/>
  <c r="I142" i="108"/>
  <c r="H142" i="108"/>
  <c r="AO141" i="108"/>
  <c r="AN141" i="108"/>
  <c r="AM141" i="108"/>
  <c r="AL141" i="108"/>
  <c r="AJ141" i="108"/>
  <c r="AI141" i="108"/>
  <c r="AH141" i="108"/>
  <c r="AG141" i="108"/>
  <c r="AE141" i="108"/>
  <c r="AD141" i="108"/>
  <c r="AC141" i="108"/>
  <c r="AB141" i="108"/>
  <c r="Z141" i="108"/>
  <c r="Y141" i="108"/>
  <c r="X141" i="108"/>
  <c r="W141" i="108"/>
  <c r="U141" i="108"/>
  <c r="T141" i="108"/>
  <c r="S141" i="108"/>
  <c r="R141" i="108"/>
  <c r="P141" i="108"/>
  <c r="O141" i="108"/>
  <c r="N141" i="108"/>
  <c r="M141" i="108"/>
  <c r="K141" i="108"/>
  <c r="J141" i="108"/>
  <c r="I141" i="108"/>
  <c r="H141" i="108"/>
  <c r="AO138" i="108"/>
  <c r="AN138" i="108"/>
  <c r="AM138" i="108"/>
  <c r="AL138" i="108"/>
  <c r="AJ138" i="108"/>
  <c r="AI138" i="108"/>
  <c r="AH138" i="108"/>
  <c r="AG138" i="108"/>
  <c r="AE138" i="108"/>
  <c r="AD138" i="108"/>
  <c r="AC138" i="108"/>
  <c r="AB138" i="108"/>
  <c r="Z138" i="108"/>
  <c r="Y138" i="108"/>
  <c r="X138" i="108"/>
  <c r="W138" i="108"/>
  <c r="U138" i="108"/>
  <c r="T138" i="108"/>
  <c r="S138" i="108"/>
  <c r="R138" i="108"/>
  <c r="P138" i="108"/>
  <c r="O138" i="108"/>
  <c r="N138" i="108"/>
  <c r="M138" i="108"/>
  <c r="K138" i="108"/>
  <c r="J138" i="108"/>
  <c r="I138" i="108"/>
  <c r="H138" i="108"/>
  <c r="AO137" i="108"/>
  <c r="AN137" i="108"/>
  <c r="AM137" i="108"/>
  <c r="AL137" i="108"/>
  <c r="AJ137" i="108"/>
  <c r="AI137" i="108"/>
  <c r="AH137" i="108"/>
  <c r="AG137" i="108"/>
  <c r="AE137" i="108"/>
  <c r="AD137" i="108"/>
  <c r="AC137" i="108"/>
  <c r="AB137" i="108"/>
  <c r="Z137" i="108"/>
  <c r="Y137" i="108"/>
  <c r="X137" i="108"/>
  <c r="W137" i="108"/>
  <c r="U137" i="108"/>
  <c r="T137" i="108"/>
  <c r="S137" i="108"/>
  <c r="R137" i="108"/>
  <c r="P137" i="108"/>
  <c r="O137" i="108"/>
  <c r="N137" i="108"/>
  <c r="M137" i="108"/>
  <c r="K137" i="108"/>
  <c r="J137" i="108"/>
  <c r="I137" i="108"/>
  <c r="H137" i="108"/>
  <c r="F137" i="108"/>
  <c r="E137" i="108"/>
  <c r="D137" i="108"/>
  <c r="C137" i="108"/>
  <c r="AO136" i="108"/>
  <c r="AN136" i="108"/>
  <c r="AM136" i="108"/>
  <c r="AL136" i="108"/>
  <c r="AJ136" i="108"/>
  <c r="AI136" i="108"/>
  <c r="AH136" i="108"/>
  <c r="AG136" i="108"/>
  <c r="AE136" i="108"/>
  <c r="AD136" i="108"/>
  <c r="AC136" i="108"/>
  <c r="AB136" i="108"/>
  <c r="Z136" i="108"/>
  <c r="Y136" i="108"/>
  <c r="X136" i="108"/>
  <c r="W136" i="108"/>
  <c r="U136" i="108"/>
  <c r="T136" i="108"/>
  <c r="S136" i="108"/>
  <c r="R136" i="108"/>
  <c r="P136" i="108"/>
  <c r="O136" i="108"/>
  <c r="N136" i="108"/>
  <c r="M136" i="108"/>
  <c r="K136" i="108"/>
  <c r="J136" i="108"/>
  <c r="I136" i="108"/>
  <c r="H136" i="108"/>
  <c r="F136" i="108"/>
  <c r="E136" i="108"/>
  <c r="D136" i="108"/>
  <c r="C136" i="108"/>
  <c r="AO135" i="108"/>
  <c r="AN135" i="108"/>
  <c r="AM135" i="108"/>
  <c r="AL135" i="108"/>
  <c r="AJ135" i="108"/>
  <c r="AI135" i="108"/>
  <c r="AH135" i="108"/>
  <c r="AG135" i="108"/>
  <c r="AE135" i="108"/>
  <c r="AD135" i="108"/>
  <c r="AC135" i="108"/>
  <c r="AB135" i="108"/>
  <c r="Z135" i="108"/>
  <c r="Y135" i="108"/>
  <c r="X135" i="108"/>
  <c r="W135" i="108"/>
  <c r="U135" i="108"/>
  <c r="T135" i="108"/>
  <c r="S135" i="108"/>
  <c r="R135" i="108"/>
  <c r="P135" i="108"/>
  <c r="O135" i="108"/>
  <c r="N135" i="108"/>
  <c r="M135" i="108"/>
  <c r="K135" i="108"/>
  <c r="J135" i="108"/>
  <c r="I135" i="108"/>
  <c r="H135" i="108"/>
  <c r="AO134" i="108"/>
  <c r="AN134" i="108"/>
  <c r="AM134" i="108"/>
  <c r="AL134" i="108"/>
  <c r="AJ134" i="108"/>
  <c r="AI134" i="108"/>
  <c r="AH134" i="108"/>
  <c r="AG134" i="108"/>
  <c r="AE134" i="108"/>
  <c r="AD134" i="108"/>
  <c r="AC134" i="108"/>
  <c r="AB134" i="108"/>
  <c r="Z134" i="108"/>
  <c r="Y134" i="108"/>
  <c r="X134" i="108"/>
  <c r="W134" i="108"/>
  <c r="U134" i="108"/>
  <c r="T134" i="108"/>
  <c r="S134" i="108"/>
  <c r="R134" i="108"/>
  <c r="P134" i="108"/>
  <c r="O134" i="108"/>
  <c r="N134" i="108"/>
  <c r="M134" i="108"/>
  <c r="K134" i="108"/>
  <c r="J134" i="108"/>
  <c r="I134" i="108"/>
  <c r="H134" i="108"/>
  <c r="AO133" i="108"/>
  <c r="AN133" i="108"/>
  <c r="AM133" i="108"/>
  <c r="AL133" i="108"/>
  <c r="AJ133" i="108"/>
  <c r="AI133" i="108"/>
  <c r="AH133" i="108"/>
  <c r="AG133" i="108"/>
  <c r="AE133" i="108"/>
  <c r="AD133" i="108"/>
  <c r="AC133" i="108"/>
  <c r="AB133" i="108"/>
  <c r="Z133" i="108"/>
  <c r="Y133" i="108"/>
  <c r="X133" i="108"/>
  <c r="W133" i="108"/>
  <c r="U133" i="108"/>
  <c r="T133" i="108"/>
  <c r="S133" i="108"/>
  <c r="R133" i="108"/>
  <c r="P133" i="108"/>
  <c r="O133" i="108"/>
  <c r="N133" i="108"/>
  <c r="M133" i="108"/>
  <c r="K133" i="108"/>
  <c r="J133" i="108"/>
  <c r="I133" i="108"/>
  <c r="H133" i="108"/>
  <c r="F133" i="108"/>
  <c r="E133" i="108"/>
  <c r="D133" i="108"/>
  <c r="C133" i="108"/>
  <c r="AO132" i="108"/>
  <c r="AN132" i="108"/>
  <c r="AM132" i="108"/>
  <c r="AL132" i="108"/>
  <c r="AJ132" i="108"/>
  <c r="AI132" i="108"/>
  <c r="AH132" i="108"/>
  <c r="AG132" i="108"/>
  <c r="AE132" i="108"/>
  <c r="AD132" i="108"/>
  <c r="AC132" i="108"/>
  <c r="AB132" i="108"/>
  <c r="Z132" i="108"/>
  <c r="Y132" i="108"/>
  <c r="X132" i="108"/>
  <c r="W132" i="108"/>
  <c r="U132" i="108"/>
  <c r="T132" i="108"/>
  <c r="S132" i="108"/>
  <c r="R132" i="108"/>
  <c r="P132" i="108"/>
  <c r="O132" i="108"/>
  <c r="N132" i="108"/>
  <c r="M132" i="108"/>
  <c r="K132" i="108"/>
  <c r="J132" i="108"/>
  <c r="I132" i="108"/>
  <c r="H132" i="108"/>
  <c r="AO131" i="108"/>
  <c r="AN131" i="108"/>
  <c r="AM131" i="108"/>
  <c r="AL131" i="108"/>
  <c r="AJ131" i="108"/>
  <c r="AI131" i="108"/>
  <c r="AH131" i="108"/>
  <c r="AG131" i="108"/>
  <c r="AE131" i="108"/>
  <c r="AD131" i="108"/>
  <c r="AC131" i="108"/>
  <c r="AB131" i="108"/>
  <c r="Z131" i="108"/>
  <c r="Y131" i="108"/>
  <c r="X131" i="108"/>
  <c r="W131" i="108"/>
  <c r="U131" i="108"/>
  <c r="T131" i="108"/>
  <c r="S131" i="108"/>
  <c r="R131" i="108"/>
  <c r="P131" i="108"/>
  <c r="O131" i="108"/>
  <c r="N131" i="108"/>
  <c r="M131" i="108"/>
  <c r="K131" i="108"/>
  <c r="J131" i="108"/>
  <c r="I131" i="108"/>
  <c r="H131" i="108"/>
  <c r="F131" i="108"/>
  <c r="E131" i="108"/>
  <c r="D131" i="108"/>
  <c r="C131" i="108"/>
  <c r="AO130" i="108"/>
  <c r="AN130" i="108"/>
  <c r="AM130" i="108"/>
  <c r="AL130" i="108"/>
  <c r="AJ130" i="108"/>
  <c r="AI130" i="108"/>
  <c r="AH130" i="108"/>
  <c r="AG130" i="108"/>
  <c r="AE130" i="108"/>
  <c r="AD130" i="108"/>
  <c r="AC130" i="108"/>
  <c r="AB130" i="108"/>
  <c r="Z130" i="108"/>
  <c r="Y130" i="108"/>
  <c r="X130" i="108"/>
  <c r="W130" i="108"/>
  <c r="U130" i="108"/>
  <c r="T130" i="108"/>
  <c r="S130" i="108"/>
  <c r="R130" i="108"/>
  <c r="P130" i="108"/>
  <c r="O130" i="108"/>
  <c r="N130" i="108"/>
  <c r="M130" i="108"/>
  <c r="K130" i="108"/>
  <c r="J130" i="108"/>
  <c r="I130" i="108"/>
  <c r="H130" i="108"/>
  <c r="AO129" i="108"/>
  <c r="AN129" i="108"/>
  <c r="AM129" i="108"/>
  <c r="AL129" i="108"/>
  <c r="AJ129" i="108"/>
  <c r="AI129" i="108"/>
  <c r="AH129" i="108"/>
  <c r="AG129" i="108"/>
  <c r="AE129" i="108"/>
  <c r="AD129" i="108"/>
  <c r="AC129" i="108"/>
  <c r="AB129" i="108"/>
  <c r="Z129" i="108"/>
  <c r="Y129" i="108"/>
  <c r="X129" i="108"/>
  <c r="W129" i="108"/>
  <c r="U129" i="108"/>
  <c r="T129" i="108"/>
  <c r="S129" i="108"/>
  <c r="R129" i="108"/>
  <c r="P129" i="108"/>
  <c r="O129" i="108"/>
  <c r="N129" i="108"/>
  <c r="M129" i="108"/>
  <c r="K129" i="108"/>
  <c r="J129" i="108"/>
  <c r="I129" i="108"/>
  <c r="H129" i="108"/>
  <c r="AP124" i="108"/>
  <c r="AF124" i="108"/>
  <c r="G124" i="108"/>
  <c r="B124" i="108"/>
  <c r="D124" i="108" s="1"/>
  <c r="AF123" i="108"/>
  <c r="V123" i="108"/>
  <c r="AF122" i="108"/>
  <c r="AA122" i="108"/>
  <c r="AB122" i="108" s="1"/>
  <c r="L122" i="108"/>
  <c r="AK121" i="108"/>
  <c r="AA121" i="108"/>
  <c r="Y121" i="108"/>
  <c r="X121" i="108"/>
  <c r="V121" i="108"/>
  <c r="Q121" i="108"/>
  <c r="N121" i="108" s="1"/>
  <c r="L121" i="108"/>
  <c r="G121" i="108"/>
  <c r="AK120" i="108"/>
  <c r="AJ120" i="108"/>
  <c r="AH120" i="108"/>
  <c r="AG120" i="108"/>
  <c r="AF120" i="108"/>
  <c r="AA120" i="108"/>
  <c r="Q120" i="108"/>
  <c r="L120" i="108"/>
  <c r="P120" i="108" s="1"/>
  <c r="AK119" i="108"/>
  <c r="AK117" i="108"/>
  <c r="B117" i="108"/>
  <c r="AP116" i="108"/>
  <c r="V116" i="108"/>
  <c r="AP115" i="108"/>
  <c r="AK115" i="108"/>
  <c r="G115" i="108"/>
  <c r="C115" i="108"/>
  <c r="B115" i="108"/>
  <c r="AO114" i="108"/>
  <c r="AN114" i="108"/>
  <c r="AM114" i="108"/>
  <c r="AL114" i="108"/>
  <c r="AJ114" i="108"/>
  <c r="AI114" i="108"/>
  <c r="AH114" i="108"/>
  <c r="AG114" i="108"/>
  <c r="AE114" i="108"/>
  <c r="AD114" i="108"/>
  <c r="AC114" i="108"/>
  <c r="AB114" i="108"/>
  <c r="Z114" i="108"/>
  <c r="Y114" i="108"/>
  <c r="X114" i="108"/>
  <c r="W114" i="108"/>
  <c r="U114" i="108"/>
  <c r="T114" i="108"/>
  <c r="S114" i="108"/>
  <c r="R114" i="108"/>
  <c r="P114" i="108"/>
  <c r="O114" i="108"/>
  <c r="N114" i="108"/>
  <c r="M114" i="108"/>
  <c r="K114" i="108"/>
  <c r="J114" i="108"/>
  <c r="I114" i="108"/>
  <c r="H114" i="108"/>
  <c r="AO112" i="108"/>
  <c r="AN112" i="108"/>
  <c r="AM112" i="108"/>
  <c r="AL112" i="108"/>
  <c r="AJ112" i="108"/>
  <c r="AI112" i="108"/>
  <c r="AH112" i="108"/>
  <c r="AG112" i="108"/>
  <c r="AE112" i="108"/>
  <c r="AD112" i="108"/>
  <c r="AC112" i="108"/>
  <c r="AB112" i="108"/>
  <c r="Z112" i="108"/>
  <c r="Y112" i="108"/>
  <c r="X112" i="108"/>
  <c r="W112" i="108"/>
  <c r="U112" i="108"/>
  <c r="T112" i="108"/>
  <c r="S112" i="108"/>
  <c r="R112" i="108"/>
  <c r="P112" i="108"/>
  <c r="O112" i="108"/>
  <c r="N112" i="108"/>
  <c r="M112" i="108"/>
  <c r="K112" i="108"/>
  <c r="J112" i="108"/>
  <c r="I112" i="108"/>
  <c r="H112" i="108"/>
  <c r="F112" i="108"/>
  <c r="E112" i="108"/>
  <c r="D112" i="108"/>
  <c r="C112" i="108"/>
  <c r="AO111" i="108"/>
  <c r="AN111" i="108"/>
  <c r="AM111" i="108"/>
  <c r="AL111" i="108"/>
  <c r="AJ111" i="108"/>
  <c r="AI111" i="108"/>
  <c r="AH111" i="108"/>
  <c r="AG111" i="108"/>
  <c r="AE111" i="108"/>
  <c r="AD111" i="108"/>
  <c r="AC111" i="108"/>
  <c r="AB111" i="108"/>
  <c r="Z111" i="108"/>
  <c r="Y111" i="108"/>
  <c r="X111" i="108"/>
  <c r="W111" i="108"/>
  <c r="U111" i="108"/>
  <c r="T111" i="108"/>
  <c r="S111" i="108"/>
  <c r="R111" i="108"/>
  <c r="P111" i="108"/>
  <c r="O111" i="108"/>
  <c r="N111" i="108"/>
  <c r="M111" i="108"/>
  <c r="K111" i="108"/>
  <c r="J111" i="108"/>
  <c r="I111" i="108"/>
  <c r="H111" i="108"/>
  <c r="F111" i="108"/>
  <c r="E111" i="108"/>
  <c r="D111" i="108"/>
  <c r="C111" i="108"/>
  <c r="AO110" i="108"/>
  <c r="AN110" i="108"/>
  <c r="AM110" i="108"/>
  <c r="AL110" i="108"/>
  <c r="AJ110" i="108"/>
  <c r="AI110" i="108"/>
  <c r="AH110" i="108"/>
  <c r="AG110" i="108"/>
  <c r="AE110" i="108"/>
  <c r="AD110" i="108"/>
  <c r="AC110" i="108"/>
  <c r="AB110" i="108"/>
  <c r="Z110" i="108"/>
  <c r="Y110" i="108"/>
  <c r="X110" i="108"/>
  <c r="W110" i="108"/>
  <c r="U110" i="108"/>
  <c r="T110" i="108"/>
  <c r="S110" i="108"/>
  <c r="R110" i="108"/>
  <c r="P110" i="108"/>
  <c r="O110" i="108"/>
  <c r="N110" i="108"/>
  <c r="M110" i="108"/>
  <c r="K110" i="108"/>
  <c r="J110" i="108"/>
  <c r="I110" i="108"/>
  <c r="H110" i="108"/>
  <c r="F110" i="108"/>
  <c r="E110" i="108"/>
  <c r="D110" i="108"/>
  <c r="C110" i="108"/>
  <c r="AO109" i="108"/>
  <c r="AN109" i="108"/>
  <c r="AM109" i="108"/>
  <c r="AL109" i="108"/>
  <c r="AJ109" i="108"/>
  <c r="AI109" i="108"/>
  <c r="AH109" i="108"/>
  <c r="AG109" i="108"/>
  <c r="AE109" i="108"/>
  <c r="AD109" i="108"/>
  <c r="AC109" i="108"/>
  <c r="AB109" i="108"/>
  <c r="Z109" i="108"/>
  <c r="Y109" i="108"/>
  <c r="X109" i="108"/>
  <c r="W109" i="108"/>
  <c r="U109" i="108"/>
  <c r="T109" i="108"/>
  <c r="S109" i="108"/>
  <c r="R109" i="108"/>
  <c r="P109" i="108"/>
  <c r="O109" i="108"/>
  <c r="N109" i="108"/>
  <c r="M109" i="108"/>
  <c r="K109" i="108"/>
  <c r="J109" i="108"/>
  <c r="I109" i="108"/>
  <c r="H109" i="108"/>
  <c r="F109" i="108"/>
  <c r="E109" i="108"/>
  <c r="D109" i="108"/>
  <c r="C109" i="108"/>
  <c r="AO108" i="108"/>
  <c r="AN108" i="108"/>
  <c r="AM108" i="108"/>
  <c r="AL108" i="108"/>
  <c r="AJ108" i="108"/>
  <c r="AI108" i="108"/>
  <c r="AH108" i="108"/>
  <c r="AG108" i="108"/>
  <c r="AE108" i="108"/>
  <c r="AD108" i="108"/>
  <c r="AC108" i="108"/>
  <c r="AB108" i="108"/>
  <c r="Z108" i="108"/>
  <c r="Y108" i="108"/>
  <c r="X108" i="108"/>
  <c r="W108" i="108"/>
  <c r="U108" i="108"/>
  <c r="T108" i="108"/>
  <c r="S108" i="108"/>
  <c r="R108" i="108"/>
  <c r="P108" i="108"/>
  <c r="O108" i="108"/>
  <c r="N108" i="108"/>
  <c r="M108" i="108"/>
  <c r="K108" i="108"/>
  <c r="J108" i="108"/>
  <c r="I108" i="108"/>
  <c r="H108" i="108"/>
  <c r="F108" i="108"/>
  <c r="E108" i="108"/>
  <c r="D108" i="108"/>
  <c r="C108" i="108"/>
  <c r="AA107" i="108"/>
  <c r="Q107" i="108"/>
  <c r="B107" i="108"/>
  <c r="AP106" i="108"/>
  <c r="AK106" i="108"/>
  <c r="AH106" i="108" s="1"/>
  <c r="AJ106" i="108"/>
  <c r="AI106" i="108"/>
  <c r="AB106" i="108"/>
  <c r="AA106" i="108"/>
  <c r="T106" i="108"/>
  <c r="S106" i="108"/>
  <c r="R106" i="108"/>
  <c r="Q106" i="108"/>
  <c r="L106" i="108"/>
  <c r="B106" i="108"/>
  <c r="AO105" i="108"/>
  <c r="AN105" i="108"/>
  <c r="AM105" i="108"/>
  <c r="AL105" i="108"/>
  <c r="AJ105" i="108"/>
  <c r="AI105" i="108"/>
  <c r="AH105" i="108"/>
  <c r="AG105" i="108"/>
  <c r="AE105" i="108"/>
  <c r="AD105" i="108"/>
  <c r="AC105" i="108"/>
  <c r="AB105" i="108"/>
  <c r="Z105" i="108"/>
  <c r="Y105" i="108"/>
  <c r="X105" i="108"/>
  <c r="W105" i="108"/>
  <c r="U105" i="108"/>
  <c r="T105" i="108"/>
  <c r="S105" i="108"/>
  <c r="R105" i="108"/>
  <c r="P105" i="108"/>
  <c r="O105" i="108"/>
  <c r="N105" i="108"/>
  <c r="M105" i="108"/>
  <c r="K105" i="108"/>
  <c r="J105" i="108"/>
  <c r="I105" i="108"/>
  <c r="H105" i="108"/>
  <c r="F105" i="108"/>
  <c r="E105" i="108"/>
  <c r="D105" i="108"/>
  <c r="C105" i="108"/>
  <c r="AO104" i="108"/>
  <c r="AN104" i="108"/>
  <c r="AM104" i="108"/>
  <c r="AL104" i="108"/>
  <c r="AJ104" i="108"/>
  <c r="AI104" i="108"/>
  <c r="AH104" i="108"/>
  <c r="AG104" i="108"/>
  <c r="AE104" i="108"/>
  <c r="AD104" i="108"/>
  <c r="AC104" i="108"/>
  <c r="AB104" i="108"/>
  <c r="Z104" i="108"/>
  <c r="Y104" i="108"/>
  <c r="X104" i="108"/>
  <c r="W104" i="108"/>
  <c r="U104" i="108"/>
  <c r="T104" i="108"/>
  <c r="S104" i="108"/>
  <c r="R104" i="108"/>
  <c r="P104" i="108"/>
  <c r="O104" i="108"/>
  <c r="N104" i="108"/>
  <c r="M104" i="108"/>
  <c r="K104" i="108"/>
  <c r="J104" i="108"/>
  <c r="I104" i="108"/>
  <c r="H104" i="108"/>
  <c r="F104" i="108"/>
  <c r="E104" i="108"/>
  <c r="D104" i="108"/>
  <c r="C104" i="108"/>
  <c r="AP103" i="108"/>
  <c r="AK103" i="108"/>
  <c r="AA103" i="108"/>
  <c r="Y103" i="108"/>
  <c r="X103" i="108"/>
  <c r="V103" i="108"/>
  <c r="Q103" i="108"/>
  <c r="P103" i="108"/>
  <c r="M103" i="108"/>
  <c r="M102" i="108" s="1"/>
  <c r="L103" i="108"/>
  <c r="J103" i="108"/>
  <c r="I103" i="108"/>
  <c r="AO100" i="108"/>
  <c r="AN100" i="108"/>
  <c r="AM100" i="108"/>
  <c r="AL100" i="108"/>
  <c r="AJ100" i="108"/>
  <c r="AI100" i="108"/>
  <c r="AH100" i="108"/>
  <c r="AG100" i="108"/>
  <c r="AE100" i="108"/>
  <c r="AD100" i="108"/>
  <c r="AC100" i="108"/>
  <c r="AB100" i="108"/>
  <c r="Z100" i="108"/>
  <c r="Y100" i="108"/>
  <c r="X100" i="108"/>
  <c r="W100" i="108"/>
  <c r="U100" i="108"/>
  <c r="T100" i="108"/>
  <c r="S100" i="108"/>
  <c r="R100" i="108"/>
  <c r="P100" i="108"/>
  <c r="O100" i="108"/>
  <c r="N100" i="108"/>
  <c r="M100" i="108"/>
  <c r="K100" i="108"/>
  <c r="J100" i="108"/>
  <c r="I100" i="108"/>
  <c r="H100" i="108"/>
  <c r="AO99" i="108"/>
  <c r="AN99" i="108"/>
  <c r="AM99" i="108"/>
  <c r="AL99" i="108"/>
  <c r="AJ99" i="108"/>
  <c r="AI99" i="108"/>
  <c r="AH99" i="108"/>
  <c r="AG99" i="108"/>
  <c r="AE99" i="108"/>
  <c r="AD99" i="108"/>
  <c r="AC99" i="108"/>
  <c r="AB99" i="108"/>
  <c r="Z99" i="108"/>
  <c r="Y99" i="108"/>
  <c r="X99" i="108"/>
  <c r="W99" i="108"/>
  <c r="U99" i="108"/>
  <c r="T99" i="108"/>
  <c r="S99" i="108"/>
  <c r="R99" i="108"/>
  <c r="P99" i="108"/>
  <c r="O99" i="108"/>
  <c r="N99" i="108"/>
  <c r="M99" i="108"/>
  <c r="K99" i="108"/>
  <c r="J99" i="108"/>
  <c r="I99" i="108"/>
  <c r="H99" i="108"/>
  <c r="AO98" i="108"/>
  <c r="AN98" i="108"/>
  <c r="AM98" i="108"/>
  <c r="AL98" i="108"/>
  <c r="AJ98" i="108"/>
  <c r="AI98" i="108"/>
  <c r="AH98" i="108"/>
  <c r="AG98" i="108"/>
  <c r="AE98" i="108"/>
  <c r="AD98" i="108"/>
  <c r="AC98" i="108"/>
  <c r="AB98" i="108"/>
  <c r="Z98" i="108"/>
  <c r="Y98" i="108"/>
  <c r="X98" i="108"/>
  <c r="W98" i="108"/>
  <c r="U98" i="108"/>
  <c r="T98" i="108"/>
  <c r="S98" i="108"/>
  <c r="R98" i="108"/>
  <c r="P98" i="108"/>
  <c r="O98" i="108"/>
  <c r="N98" i="108"/>
  <c r="M98" i="108"/>
  <c r="K98" i="108"/>
  <c r="J98" i="108"/>
  <c r="I98" i="108"/>
  <c r="H98" i="108"/>
  <c r="AO97" i="108"/>
  <c r="AN97" i="108"/>
  <c r="AM97" i="108"/>
  <c r="AL97" i="108"/>
  <c r="AJ97" i="108"/>
  <c r="AI97" i="108"/>
  <c r="AH97" i="108"/>
  <c r="AG97" i="108"/>
  <c r="AE97" i="108"/>
  <c r="AD97" i="108"/>
  <c r="AC97" i="108"/>
  <c r="AB97" i="108"/>
  <c r="Z97" i="108"/>
  <c r="Y97" i="108"/>
  <c r="X97" i="108"/>
  <c r="W97" i="108"/>
  <c r="U97" i="108"/>
  <c r="T97" i="108"/>
  <c r="S97" i="108"/>
  <c r="R97" i="108"/>
  <c r="P97" i="108"/>
  <c r="O97" i="108"/>
  <c r="N97" i="108"/>
  <c r="M97" i="108"/>
  <c r="K97" i="108"/>
  <c r="J97" i="108"/>
  <c r="I97" i="108"/>
  <c r="H97" i="108"/>
  <c r="AO96" i="108"/>
  <c r="AN96" i="108"/>
  <c r="AM96" i="108"/>
  <c r="AL96" i="108"/>
  <c r="AJ96" i="108"/>
  <c r="AI96" i="108"/>
  <c r="AH96" i="108"/>
  <c r="AG96" i="108"/>
  <c r="AE96" i="108"/>
  <c r="AD96" i="108"/>
  <c r="AC96" i="108"/>
  <c r="AB96" i="108"/>
  <c r="Z96" i="108"/>
  <c r="Y96" i="108"/>
  <c r="X96" i="108"/>
  <c r="W96" i="108"/>
  <c r="U96" i="108"/>
  <c r="T96" i="108"/>
  <c r="S96" i="108"/>
  <c r="R96" i="108"/>
  <c r="P96" i="108"/>
  <c r="O96" i="108"/>
  <c r="N96" i="108"/>
  <c r="M96" i="108"/>
  <c r="K96" i="108"/>
  <c r="J96" i="108"/>
  <c r="I96" i="108"/>
  <c r="H96" i="108"/>
  <c r="AO95" i="108"/>
  <c r="AN95" i="108"/>
  <c r="AM95" i="108"/>
  <c r="AL95" i="108"/>
  <c r="AJ95" i="108"/>
  <c r="AI95" i="108"/>
  <c r="AH95" i="108"/>
  <c r="AG95" i="108"/>
  <c r="AE95" i="108"/>
  <c r="AD95" i="108"/>
  <c r="AC95" i="108"/>
  <c r="AB95" i="108"/>
  <c r="Z95" i="108"/>
  <c r="Y95" i="108"/>
  <c r="X95" i="108"/>
  <c r="W95" i="108"/>
  <c r="U95" i="108"/>
  <c r="T95" i="108"/>
  <c r="S95" i="108"/>
  <c r="R95" i="108"/>
  <c r="P95" i="108"/>
  <c r="O95" i="108"/>
  <c r="N95" i="108"/>
  <c r="M95" i="108"/>
  <c r="K95" i="108"/>
  <c r="J95" i="108"/>
  <c r="I95" i="108"/>
  <c r="H95" i="108"/>
  <c r="F95" i="108"/>
  <c r="E95" i="108"/>
  <c r="D95" i="108"/>
  <c r="C95" i="108"/>
  <c r="AP94" i="108"/>
  <c r="AM94" i="108"/>
  <c r="AL94" i="108"/>
  <c r="AK94" i="108"/>
  <c r="AF94" i="108"/>
  <c r="AG94" i="108" s="1"/>
  <c r="AA94" i="108"/>
  <c r="Z94" i="108"/>
  <c r="V94" i="108"/>
  <c r="U94" i="108"/>
  <c r="T94" i="108"/>
  <c r="R94" i="108"/>
  <c r="Q94" i="108"/>
  <c r="P94" i="108" s="1"/>
  <c r="O94" i="108"/>
  <c r="L94" i="108"/>
  <c r="K94" i="108"/>
  <c r="G94" i="108"/>
  <c r="B94" i="108"/>
  <c r="C94" i="108" s="1"/>
  <c r="AO93" i="108"/>
  <c r="AN93" i="108"/>
  <c r="AM93" i="108"/>
  <c r="AL93" i="108"/>
  <c r="AJ93" i="108"/>
  <c r="AI93" i="108"/>
  <c r="AH93" i="108"/>
  <c r="AG93" i="108"/>
  <c r="AE93" i="108"/>
  <c r="AD93" i="108"/>
  <c r="AC93" i="108"/>
  <c r="AB93" i="108"/>
  <c r="Z93" i="108"/>
  <c r="Y93" i="108"/>
  <c r="X93" i="108"/>
  <c r="W93" i="108"/>
  <c r="U93" i="108"/>
  <c r="T93" i="108"/>
  <c r="S93" i="108"/>
  <c r="R93" i="108"/>
  <c r="P93" i="108"/>
  <c r="O93" i="108"/>
  <c r="N93" i="108"/>
  <c r="M93" i="108"/>
  <c r="K93" i="108"/>
  <c r="J93" i="108"/>
  <c r="I93" i="108"/>
  <c r="H93" i="108"/>
  <c r="AO92" i="108"/>
  <c r="AN92" i="108"/>
  <c r="AM92" i="108"/>
  <c r="AL92" i="108"/>
  <c r="AJ92" i="108"/>
  <c r="AI92" i="108"/>
  <c r="AH92" i="108"/>
  <c r="AG92" i="108"/>
  <c r="AE92" i="108"/>
  <c r="AD92" i="108"/>
  <c r="AC92" i="108"/>
  <c r="AB92" i="108"/>
  <c r="Z92" i="108"/>
  <c r="Y92" i="108"/>
  <c r="X92" i="108"/>
  <c r="W92" i="108"/>
  <c r="U92" i="108"/>
  <c r="T92" i="108"/>
  <c r="S92" i="108"/>
  <c r="R92" i="108"/>
  <c r="P92" i="108"/>
  <c r="O92" i="108"/>
  <c r="N92" i="108"/>
  <c r="M92" i="108"/>
  <c r="K92" i="108"/>
  <c r="J92" i="108"/>
  <c r="I92" i="108"/>
  <c r="H92" i="108"/>
  <c r="AO91" i="108"/>
  <c r="AN91" i="108"/>
  <c r="AM91" i="108"/>
  <c r="AL91" i="108"/>
  <c r="AJ91" i="108"/>
  <c r="AI91" i="108"/>
  <c r="AH91" i="108"/>
  <c r="AG91" i="108"/>
  <c r="AE91" i="108"/>
  <c r="AD91" i="108"/>
  <c r="AC91" i="108"/>
  <c r="AB91" i="108"/>
  <c r="Z91" i="108"/>
  <c r="Y91" i="108"/>
  <c r="X91" i="108"/>
  <c r="W91" i="108"/>
  <c r="U91" i="108"/>
  <c r="T91" i="108"/>
  <c r="S91" i="108"/>
  <c r="R91" i="108"/>
  <c r="P91" i="108"/>
  <c r="O91" i="108"/>
  <c r="N91" i="108"/>
  <c r="M91" i="108"/>
  <c r="K91" i="108"/>
  <c r="J91" i="108"/>
  <c r="I91" i="108"/>
  <c r="H91" i="108"/>
  <c r="AO90" i="108"/>
  <c r="AN90" i="108"/>
  <c r="AM90" i="108"/>
  <c r="AL90" i="108"/>
  <c r="AJ90" i="108"/>
  <c r="AI90" i="108"/>
  <c r="AH90" i="108"/>
  <c r="AG90" i="108"/>
  <c r="AE90" i="108"/>
  <c r="AD90" i="108"/>
  <c r="AC90" i="108"/>
  <c r="AB90" i="108"/>
  <c r="Z90" i="108"/>
  <c r="Y90" i="108"/>
  <c r="X90" i="108"/>
  <c r="W90" i="108"/>
  <c r="U90" i="108"/>
  <c r="T90" i="108"/>
  <c r="S90" i="108"/>
  <c r="R90" i="108"/>
  <c r="P90" i="108"/>
  <c r="O90" i="108"/>
  <c r="N90" i="108"/>
  <c r="M90" i="108"/>
  <c r="K90" i="108"/>
  <c r="J90" i="108"/>
  <c r="I90" i="108"/>
  <c r="H90" i="108"/>
  <c r="AO88" i="108"/>
  <c r="AN88" i="108"/>
  <c r="AM88" i="108"/>
  <c r="AL88" i="108"/>
  <c r="AJ88" i="108"/>
  <c r="AI88" i="108"/>
  <c r="AH88" i="108"/>
  <c r="AG88" i="108"/>
  <c r="AE88" i="108"/>
  <c r="AD88" i="108"/>
  <c r="AC88" i="108"/>
  <c r="AB88" i="108"/>
  <c r="Z88" i="108"/>
  <c r="Y88" i="108"/>
  <c r="X88" i="108"/>
  <c r="W88" i="108"/>
  <c r="U88" i="108"/>
  <c r="T88" i="108"/>
  <c r="S88" i="108"/>
  <c r="R88" i="108"/>
  <c r="P88" i="108"/>
  <c r="O88" i="108"/>
  <c r="N88" i="108"/>
  <c r="M88" i="108"/>
  <c r="K88" i="108"/>
  <c r="J88" i="108"/>
  <c r="I88" i="108"/>
  <c r="H88" i="108"/>
  <c r="F88" i="108"/>
  <c r="E88" i="108"/>
  <c r="D88" i="108"/>
  <c r="C88" i="108"/>
  <c r="AO87" i="108"/>
  <c r="AN87" i="108"/>
  <c r="AM87" i="108"/>
  <c r="AL87" i="108"/>
  <c r="AJ87" i="108"/>
  <c r="AI87" i="108"/>
  <c r="AH87" i="108"/>
  <c r="AG87" i="108"/>
  <c r="AE87" i="108"/>
  <c r="AD87" i="108"/>
  <c r="AC87" i="108"/>
  <c r="AB87" i="108"/>
  <c r="Z87" i="108"/>
  <c r="Y87" i="108"/>
  <c r="X87" i="108"/>
  <c r="W87" i="108"/>
  <c r="U87" i="108"/>
  <c r="T87" i="108"/>
  <c r="S87" i="108"/>
  <c r="R87" i="108"/>
  <c r="P87" i="108"/>
  <c r="O87" i="108"/>
  <c r="N87" i="108"/>
  <c r="M87" i="108"/>
  <c r="K87" i="108"/>
  <c r="J87" i="108"/>
  <c r="I87" i="108"/>
  <c r="H87" i="108"/>
  <c r="F87" i="108"/>
  <c r="E87" i="108"/>
  <c r="D87" i="108"/>
  <c r="C87" i="108"/>
  <c r="AO86" i="108"/>
  <c r="AN86" i="108"/>
  <c r="AM86" i="108"/>
  <c r="AL86" i="108"/>
  <c r="AJ86" i="108"/>
  <c r="AI86" i="108"/>
  <c r="AH86" i="108"/>
  <c r="AG86" i="108"/>
  <c r="AE86" i="108"/>
  <c r="AD86" i="108"/>
  <c r="AC86" i="108"/>
  <c r="AB86" i="108"/>
  <c r="Z86" i="108"/>
  <c r="Y86" i="108"/>
  <c r="X86" i="108"/>
  <c r="W86" i="108"/>
  <c r="U86" i="108"/>
  <c r="T86" i="108"/>
  <c r="S86" i="108"/>
  <c r="R86" i="108"/>
  <c r="P86" i="108"/>
  <c r="O86" i="108"/>
  <c r="N86" i="108"/>
  <c r="M86" i="108"/>
  <c r="K86" i="108"/>
  <c r="J86" i="108"/>
  <c r="I86" i="108"/>
  <c r="H86" i="108"/>
  <c r="F86" i="108"/>
  <c r="E86" i="108"/>
  <c r="D86" i="108"/>
  <c r="C86" i="108"/>
  <c r="AO85" i="108"/>
  <c r="AN85" i="108"/>
  <c r="AM85" i="108"/>
  <c r="AL85" i="108"/>
  <c r="AJ85" i="108"/>
  <c r="AI85" i="108"/>
  <c r="AH85" i="108"/>
  <c r="AG85" i="108"/>
  <c r="AE85" i="108"/>
  <c r="AD85" i="108"/>
  <c r="AC85" i="108"/>
  <c r="AB85" i="108"/>
  <c r="Z85" i="108"/>
  <c r="Y85" i="108"/>
  <c r="X85" i="108"/>
  <c r="W85" i="108"/>
  <c r="U85" i="108"/>
  <c r="T85" i="108"/>
  <c r="S85" i="108"/>
  <c r="R85" i="108"/>
  <c r="P85" i="108"/>
  <c r="O85" i="108"/>
  <c r="N85" i="108"/>
  <c r="M85" i="108"/>
  <c r="K85" i="108"/>
  <c r="J85" i="108"/>
  <c r="I85" i="108"/>
  <c r="H85" i="108"/>
  <c r="F85" i="108"/>
  <c r="E85" i="108"/>
  <c r="D85" i="108"/>
  <c r="C85" i="108"/>
  <c r="AO84" i="108"/>
  <c r="AN84" i="108"/>
  <c r="AM84" i="108"/>
  <c r="AL84" i="108"/>
  <c r="AJ84" i="108"/>
  <c r="AI84" i="108"/>
  <c r="AH84" i="108"/>
  <c r="AG84" i="108"/>
  <c r="AE84" i="108"/>
  <c r="AD84" i="108"/>
  <c r="AC84" i="108"/>
  <c r="AB84" i="108"/>
  <c r="Z84" i="108"/>
  <c r="Y84" i="108"/>
  <c r="X84" i="108"/>
  <c r="W84" i="108"/>
  <c r="U84" i="108"/>
  <c r="T84" i="108"/>
  <c r="S84" i="108"/>
  <c r="R84" i="108"/>
  <c r="P84" i="108"/>
  <c r="O84" i="108"/>
  <c r="N84" i="108"/>
  <c r="M84" i="108"/>
  <c r="K84" i="108"/>
  <c r="J84" i="108"/>
  <c r="I84" i="108"/>
  <c r="H84" i="108"/>
  <c r="F84" i="108"/>
  <c r="E84" i="108"/>
  <c r="D84" i="108"/>
  <c r="C84" i="108"/>
  <c r="AO83" i="108"/>
  <c r="AN83" i="108"/>
  <c r="AM83" i="108"/>
  <c r="AL83" i="108"/>
  <c r="AJ83" i="108"/>
  <c r="AI83" i="108"/>
  <c r="AH83" i="108"/>
  <c r="AG83" i="108"/>
  <c r="AE83" i="108"/>
  <c r="AD83" i="108"/>
  <c r="AC83" i="108"/>
  <c r="AB83" i="108"/>
  <c r="Z83" i="108"/>
  <c r="Y83" i="108"/>
  <c r="X83" i="108"/>
  <c r="W83" i="108"/>
  <c r="U83" i="108"/>
  <c r="T83" i="108"/>
  <c r="S83" i="108"/>
  <c r="R83" i="108"/>
  <c r="P83" i="108"/>
  <c r="O83" i="108"/>
  <c r="N83" i="108"/>
  <c r="M83" i="108"/>
  <c r="K83" i="108"/>
  <c r="J83" i="108"/>
  <c r="I83" i="108"/>
  <c r="H83" i="108"/>
  <c r="F83" i="108"/>
  <c r="E83" i="108"/>
  <c r="D83" i="108"/>
  <c r="C83" i="108"/>
  <c r="AO82" i="108"/>
  <c r="AN82" i="108"/>
  <c r="AM82" i="108"/>
  <c r="AL82" i="108"/>
  <c r="AJ82" i="108"/>
  <c r="AI82" i="108"/>
  <c r="AH82" i="108"/>
  <c r="AG82" i="108"/>
  <c r="AE82" i="108"/>
  <c r="AD82" i="108"/>
  <c r="AC82" i="108"/>
  <c r="AB82" i="108"/>
  <c r="Z82" i="108"/>
  <c r="Y82" i="108"/>
  <c r="X82" i="108"/>
  <c r="W82" i="108"/>
  <c r="U82" i="108"/>
  <c r="T82" i="108"/>
  <c r="S82" i="108"/>
  <c r="R82" i="108"/>
  <c r="P82" i="108"/>
  <c r="O82" i="108"/>
  <c r="N82" i="108"/>
  <c r="M82" i="108"/>
  <c r="K82" i="108"/>
  <c r="J82" i="108"/>
  <c r="I82" i="108"/>
  <c r="H82" i="108"/>
  <c r="F82" i="108"/>
  <c r="E82" i="108"/>
  <c r="D82" i="108"/>
  <c r="C82" i="108"/>
  <c r="AO81" i="108"/>
  <c r="AN81" i="108"/>
  <c r="AM81" i="108"/>
  <c r="AL81" i="108"/>
  <c r="AJ81" i="108"/>
  <c r="AI81" i="108"/>
  <c r="AH81" i="108"/>
  <c r="AG81" i="108"/>
  <c r="AE81" i="108"/>
  <c r="AD81" i="108"/>
  <c r="AC81" i="108"/>
  <c r="AB81" i="108"/>
  <c r="Z81" i="108"/>
  <c r="Y81" i="108"/>
  <c r="X81" i="108"/>
  <c r="W81" i="108"/>
  <c r="U81" i="108"/>
  <c r="T81" i="108"/>
  <c r="S81" i="108"/>
  <c r="R81" i="108"/>
  <c r="P81" i="108"/>
  <c r="O81" i="108"/>
  <c r="N81" i="108"/>
  <c r="M81" i="108"/>
  <c r="K81" i="108"/>
  <c r="J81" i="108"/>
  <c r="I81" i="108"/>
  <c r="H81" i="108"/>
  <c r="F81" i="108"/>
  <c r="E81" i="108"/>
  <c r="D81" i="108"/>
  <c r="C81" i="108"/>
  <c r="AO80" i="108"/>
  <c r="AN80" i="108"/>
  <c r="AM80" i="108"/>
  <c r="AL80" i="108"/>
  <c r="AJ80" i="108"/>
  <c r="AI80" i="108"/>
  <c r="AH80" i="108"/>
  <c r="AG80" i="108"/>
  <c r="AE80" i="108"/>
  <c r="AD80" i="108"/>
  <c r="AC80" i="108"/>
  <c r="AB80" i="108"/>
  <c r="Z80" i="108"/>
  <c r="Y80" i="108"/>
  <c r="X80" i="108"/>
  <c r="W80" i="108"/>
  <c r="U80" i="108"/>
  <c r="T80" i="108"/>
  <c r="S80" i="108"/>
  <c r="R80" i="108"/>
  <c r="P80" i="108"/>
  <c r="O80" i="108"/>
  <c r="N80" i="108"/>
  <c r="M80" i="108"/>
  <c r="K80" i="108"/>
  <c r="J80" i="108"/>
  <c r="I80" i="108"/>
  <c r="H80" i="108"/>
  <c r="F80" i="108"/>
  <c r="E80" i="108"/>
  <c r="D80" i="108"/>
  <c r="C80" i="108"/>
  <c r="AO79" i="108"/>
  <c r="AN79" i="108"/>
  <c r="AM79" i="108"/>
  <c r="AL79" i="108"/>
  <c r="AJ79" i="108"/>
  <c r="AI79" i="108"/>
  <c r="AH79" i="108"/>
  <c r="AG79" i="108"/>
  <c r="AE79" i="108"/>
  <c r="AD79" i="108"/>
  <c r="AC79" i="108"/>
  <c r="AB79" i="108"/>
  <c r="Z79" i="108"/>
  <c r="Y79" i="108"/>
  <c r="X79" i="108"/>
  <c r="W79" i="108"/>
  <c r="U79" i="108"/>
  <c r="T79" i="108"/>
  <c r="S79" i="108"/>
  <c r="R79" i="108"/>
  <c r="P79" i="108"/>
  <c r="O79" i="108"/>
  <c r="N79" i="108"/>
  <c r="M79" i="108"/>
  <c r="K79" i="108"/>
  <c r="J79" i="108"/>
  <c r="I79" i="108"/>
  <c r="H79" i="108"/>
  <c r="F79" i="108"/>
  <c r="E79" i="108"/>
  <c r="D79" i="108"/>
  <c r="C79" i="108"/>
  <c r="AP78" i="108"/>
  <c r="AO78" i="108"/>
  <c r="AN78" i="108"/>
  <c r="AM78" i="108"/>
  <c r="AK78" i="108"/>
  <c r="AF78" i="108"/>
  <c r="AI78" i="108" s="1"/>
  <c r="AA78" i="108"/>
  <c r="Z78" i="108" s="1"/>
  <c r="Y78" i="108"/>
  <c r="X78" i="108"/>
  <c r="W78" i="108"/>
  <c r="V78" i="108"/>
  <c r="Q78" i="108"/>
  <c r="U78" i="108" s="1"/>
  <c r="L78" i="108"/>
  <c r="G78" i="108"/>
  <c r="C78" i="108"/>
  <c r="B78" i="108"/>
  <c r="AO73" i="108"/>
  <c r="AN73" i="108"/>
  <c r="AM73" i="108"/>
  <c r="AL73" i="108"/>
  <c r="AJ73" i="108"/>
  <c r="AI73" i="108"/>
  <c r="AH73" i="108"/>
  <c r="AG73" i="108"/>
  <c r="AE73" i="108"/>
  <c r="AD73" i="108"/>
  <c r="AC73" i="108"/>
  <c r="AB73" i="108"/>
  <c r="Z73" i="108"/>
  <c r="Y73" i="108"/>
  <c r="X73" i="108"/>
  <c r="W73" i="108"/>
  <c r="U73" i="108"/>
  <c r="T73" i="108"/>
  <c r="S73" i="108"/>
  <c r="R73" i="108"/>
  <c r="P73" i="108"/>
  <c r="O73" i="108"/>
  <c r="N73" i="108"/>
  <c r="M73" i="108"/>
  <c r="K73" i="108"/>
  <c r="J73" i="108"/>
  <c r="I73" i="108"/>
  <c r="H73" i="108"/>
  <c r="F73" i="108"/>
  <c r="E73" i="108"/>
  <c r="D73" i="108"/>
  <c r="C73" i="108"/>
  <c r="AO72" i="108"/>
  <c r="AN72" i="108"/>
  <c r="AM72" i="108"/>
  <c r="AL72" i="108"/>
  <c r="AJ72" i="108"/>
  <c r="AI72" i="108"/>
  <c r="AH72" i="108"/>
  <c r="AG72" i="108"/>
  <c r="AE72" i="108"/>
  <c r="AD72" i="108"/>
  <c r="AC72" i="108"/>
  <c r="AB72" i="108"/>
  <c r="Z72" i="108"/>
  <c r="Y72" i="108"/>
  <c r="X72" i="108"/>
  <c r="W72" i="108"/>
  <c r="U72" i="108"/>
  <c r="T72" i="108"/>
  <c r="S72" i="108"/>
  <c r="R72" i="108"/>
  <c r="P72" i="108"/>
  <c r="O72" i="108"/>
  <c r="N72" i="108"/>
  <c r="M72" i="108"/>
  <c r="K72" i="108"/>
  <c r="J72" i="108"/>
  <c r="I72" i="108"/>
  <c r="H72" i="108"/>
  <c r="F72" i="108"/>
  <c r="E72" i="108"/>
  <c r="D72" i="108"/>
  <c r="C72" i="108"/>
  <c r="AO71" i="108"/>
  <c r="AN71" i="108"/>
  <c r="AM71" i="108"/>
  <c r="AL71" i="108"/>
  <c r="AJ71" i="108"/>
  <c r="AI71" i="108"/>
  <c r="AH71" i="108"/>
  <c r="AG71" i="108"/>
  <c r="AE71" i="108"/>
  <c r="AD71" i="108"/>
  <c r="AC71" i="108"/>
  <c r="AB71" i="108"/>
  <c r="Z71" i="108"/>
  <c r="Y71" i="108"/>
  <c r="X71" i="108"/>
  <c r="W71" i="108"/>
  <c r="U71" i="108"/>
  <c r="T71" i="108"/>
  <c r="S71" i="108"/>
  <c r="R71" i="108"/>
  <c r="P71" i="108"/>
  <c r="O71" i="108"/>
  <c r="N71" i="108"/>
  <c r="M71" i="108"/>
  <c r="K71" i="108"/>
  <c r="J71" i="108"/>
  <c r="I71" i="108"/>
  <c r="H71" i="108"/>
  <c r="F71" i="108"/>
  <c r="E71" i="108"/>
  <c r="D71" i="108"/>
  <c r="C71" i="108"/>
  <c r="AO70" i="108"/>
  <c r="AN70" i="108"/>
  <c r="AM70" i="108"/>
  <c r="AL70" i="108"/>
  <c r="AJ70" i="108"/>
  <c r="AI70" i="108"/>
  <c r="AH70" i="108"/>
  <c r="AG70" i="108"/>
  <c r="AE70" i="108"/>
  <c r="AD70" i="108"/>
  <c r="AC70" i="108"/>
  <c r="AB70" i="108"/>
  <c r="Z70" i="108"/>
  <c r="Y70" i="108"/>
  <c r="X70" i="108"/>
  <c r="W70" i="108"/>
  <c r="U70" i="108"/>
  <c r="T70" i="108"/>
  <c r="S70" i="108"/>
  <c r="R70" i="108"/>
  <c r="P70" i="108"/>
  <c r="O70" i="108"/>
  <c r="N70" i="108"/>
  <c r="M70" i="108"/>
  <c r="K70" i="108"/>
  <c r="J70" i="108"/>
  <c r="I70" i="108"/>
  <c r="H70" i="108"/>
  <c r="F70" i="108"/>
  <c r="E70" i="108"/>
  <c r="D70" i="108"/>
  <c r="C70" i="108"/>
  <c r="AO69" i="108"/>
  <c r="AN69" i="108"/>
  <c r="AM69" i="108"/>
  <c r="AL69" i="108"/>
  <c r="AJ69" i="108"/>
  <c r="AI69" i="108"/>
  <c r="AH69" i="108"/>
  <c r="AG69" i="108"/>
  <c r="AE69" i="108"/>
  <c r="AD69" i="108"/>
  <c r="AC69" i="108"/>
  <c r="AB69" i="108"/>
  <c r="Z69" i="108"/>
  <c r="Y69" i="108"/>
  <c r="X69" i="108"/>
  <c r="W69" i="108"/>
  <c r="U69" i="108"/>
  <c r="T69" i="108"/>
  <c r="S69" i="108"/>
  <c r="R69" i="108"/>
  <c r="P69" i="108"/>
  <c r="O69" i="108"/>
  <c r="N69" i="108"/>
  <c r="M69" i="108"/>
  <c r="K69" i="108"/>
  <c r="J69" i="108"/>
  <c r="I69" i="108"/>
  <c r="H69" i="108"/>
  <c r="F69" i="108"/>
  <c r="E69" i="108"/>
  <c r="D69" i="108"/>
  <c r="C69" i="108"/>
  <c r="AO68" i="108"/>
  <c r="AN68" i="108"/>
  <c r="AM68" i="108"/>
  <c r="AL68" i="108"/>
  <c r="AJ68" i="108"/>
  <c r="AI68" i="108"/>
  <c r="AH68" i="108"/>
  <c r="AG68" i="108"/>
  <c r="AE68" i="108"/>
  <c r="AD68" i="108"/>
  <c r="AC68" i="108"/>
  <c r="AB68" i="108"/>
  <c r="Z68" i="108"/>
  <c r="Y68" i="108"/>
  <c r="X68" i="108"/>
  <c r="W68" i="108"/>
  <c r="U68" i="108"/>
  <c r="T68" i="108"/>
  <c r="S68" i="108"/>
  <c r="R68" i="108"/>
  <c r="P68" i="108"/>
  <c r="O68" i="108"/>
  <c r="N68" i="108"/>
  <c r="M68" i="108"/>
  <c r="K68" i="108"/>
  <c r="J68" i="108"/>
  <c r="I68" i="108"/>
  <c r="H68" i="108"/>
  <c r="F68" i="108"/>
  <c r="E68" i="108"/>
  <c r="D68" i="108"/>
  <c r="C68" i="108"/>
  <c r="AO67" i="108"/>
  <c r="AN67" i="108"/>
  <c r="AM67" i="108"/>
  <c r="AL67" i="108"/>
  <c r="AJ67" i="108"/>
  <c r="AI67" i="108"/>
  <c r="AH67" i="108"/>
  <c r="AG67" i="108"/>
  <c r="AE67" i="108"/>
  <c r="AD67" i="108"/>
  <c r="AC67" i="108"/>
  <c r="AB67" i="108"/>
  <c r="Z67" i="108"/>
  <c r="Y67" i="108"/>
  <c r="X67" i="108"/>
  <c r="W67" i="108"/>
  <c r="U67" i="108"/>
  <c r="T67" i="108"/>
  <c r="S67" i="108"/>
  <c r="R67" i="108"/>
  <c r="P67" i="108"/>
  <c r="O67" i="108"/>
  <c r="N67" i="108"/>
  <c r="M67" i="108"/>
  <c r="K67" i="108"/>
  <c r="J67" i="108"/>
  <c r="I67" i="108"/>
  <c r="H67" i="108"/>
  <c r="F67" i="108"/>
  <c r="E67" i="108"/>
  <c r="D67" i="108"/>
  <c r="C67" i="108"/>
  <c r="AO66" i="108"/>
  <c r="AN66" i="108"/>
  <c r="AM66" i="108"/>
  <c r="AL66" i="108"/>
  <c r="AJ66" i="108"/>
  <c r="AI66" i="108"/>
  <c r="AH66" i="108"/>
  <c r="AG66" i="108"/>
  <c r="AE66" i="108"/>
  <c r="AD66" i="108"/>
  <c r="AC66" i="108"/>
  <c r="AB66" i="108"/>
  <c r="Z66" i="108"/>
  <c r="Y66" i="108"/>
  <c r="X66" i="108"/>
  <c r="W66" i="108"/>
  <c r="U66" i="108"/>
  <c r="T66" i="108"/>
  <c r="S66" i="108"/>
  <c r="R66" i="108"/>
  <c r="P66" i="108"/>
  <c r="O66" i="108"/>
  <c r="N66" i="108"/>
  <c r="M66" i="108"/>
  <c r="K66" i="108"/>
  <c r="J66" i="108"/>
  <c r="I66" i="108"/>
  <c r="H66" i="108"/>
  <c r="F66" i="108"/>
  <c r="E66" i="108"/>
  <c r="D66" i="108"/>
  <c r="C66" i="108"/>
  <c r="AO65" i="108"/>
  <c r="AN65" i="108"/>
  <c r="AM65" i="108"/>
  <c r="AL65" i="108"/>
  <c r="AJ65" i="108"/>
  <c r="AI65" i="108"/>
  <c r="AH65" i="108"/>
  <c r="AG65" i="108"/>
  <c r="AE65" i="108"/>
  <c r="AD65" i="108"/>
  <c r="AC65" i="108"/>
  <c r="AB65" i="108"/>
  <c r="Z65" i="108"/>
  <c r="Y65" i="108"/>
  <c r="X65" i="108"/>
  <c r="W65" i="108"/>
  <c r="U65" i="108"/>
  <c r="T65" i="108"/>
  <c r="S65" i="108"/>
  <c r="R65" i="108"/>
  <c r="P65" i="108"/>
  <c r="O65" i="108"/>
  <c r="N65" i="108"/>
  <c r="M65" i="108"/>
  <c r="K65" i="108"/>
  <c r="J65" i="108"/>
  <c r="I65" i="108"/>
  <c r="H65" i="108"/>
  <c r="F65" i="108"/>
  <c r="E65" i="108"/>
  <c r="D65" i="108"/>
  <c r="C65" i="108"/>
  <c r="AO64" i="108"/>
  <c r="AN64" i="108"/>
  <c r="AM64" i="108"/>
  <c r="AL64" i="108"/>
  <c r="AJ64" i="108"/>
  <c r="AI64" i="108"/>
  <c r="AH64" i="108"/>
  <c r="AG64" i="108"/>
  <c r="AE64" i="108"/>
  <c r="AD64" i="108"/>
  <c r="AC64" i="108"/>
  <c r="AB64" i="108"/>
  <c r="Z64" i="108"/>
  <c r="Y64" i="108"/>
  <c r="X64" i="108"/>
  <c r="W64" i="108"/>
  <c r="U64" i="108"/>
  <c r="T64" i="108"/>
  <c r="S64" i="108"/>
  <c r="R64" i="108"/>
  <c r="P64" i="108"/>
  <c r="O64" i="108"/>
  <c r="N64" i="108"/>
  <c r="M64" i="108"/>
  <c r="K64" i="108"/>
  <c r="J64" i="108"/>
  <c r="I64" i="108"/>
  <c r="H64" i="108"/>
  <c r="F64" i="108"/>
  <c r="E64" i="108"/>
  <c r="D64" i="108"/>
  <c r="C64" i="108"/>
  <c r="AO61" i="108"/>
  <c r="AN61" i="108"/>
  <c r="AM61" i="108"/>
  <c r="AL61" i="108"/>
  <c r="AJ61" i="108"/>
  <c r="AI61" i="108"/>
  <c r="AH61" i="108"/>
  <c r="AG61" i="108"/>
  <c r="AE61" i="108"/>
  <c r="AD61" i="108"/>
  <c r="AC61" i="108"/>
  <c r="AB61" i="108"/>
  <c r="Z61" i="108"/>
  <c r="Y61" i="108"/>
  <c r="X61" i="108"/>
  <c r="W61" i="108"/>
  <c r="U61" i="108"/>
  <c r="T61" i="108"/>
  <c r="S61" i="108"/>
  <c r="R61" i="108"/>
  <c r="P61" i="108"/>
  <c r="O61" i="108"/>
  <c r="N61" i="108"/>
  <c r="M61" i="108"/>
  <c r="K61" i="108"/>
  <c r="J61" i="108"/>
  <c r="I61" i="108"/>
  <c r="H61" i="108"/>
  <c r="F61" i="108"/>
  <c r="E61" i="108"/>
  <c r="D61" i="108"/>
  <c r="C61" i="108"/>
  <c r="AP60" i="108"/>
  <c r="AK60" i="108"/>
  <c r="AO60" i="108" s="1"/>
  <c r="AF60" i="108"/>
  <c r="AJ60" i="108" s="1"/>
  <c r="AB60" i="108"/>
  <c r="AA60" i="108"/>
  <c r="Z60" i="108"/>
  <c r="Y60" i="108"/>
  <c r="X60" i="108"/>
  <c r="W60" i="108"/>
  <c r="V60" i="108"/>
  <c r="Q60" i="108"/>
  <c r="U60" i="108" s="1"/>
  <c r="P60" i="108"/>
  <c r="N60" i="108"/>
  <c r="M60" i="108"/>
  <c r="L60" i="108"/>
  <c r="J60" i="108"/>
  <c r="I60" i="108"/>
  <c r="G60" i="108"/>
  <c r="F60" i="108"/>
  <c r="C60" i="108"/>
  <c r="AP58" i="108"/>
  <c r="AP57" i="108" s="1"/>
  <c r="AO58" i="108"/>
  <c r="AK58" i="108"/>
  <c r="AJ58" i="108" s="1"/>
  <c r="AJ57" i="108" s="1"/>
  <c r="AI58" i="108"/>
  <c r="AH58" i="108"/>
  <c r="AF58" i="108"/>
  <c r="AE58" i="108"/>
  <c r="AE57" i="108" s="1"/>
  <c r="AD58" i="108"/>
  <c r="AD57" i="108" s="1"/>
  <c r="AC58" i="108"/>
  <c r="AC57" i="108" s="1"/>
  <c r="AA58" i="108"/>
  <c r="AB58" i="108" s="1"/>
  <c r="V58" i="108"/>
  <c r="V57" i="108" s="1"/>
  <c r="U58" i="108"/>
  <c r="T58" i="108"/>
  <c r="S58" i="108"/>
  <c r="R58" i="108"/>
  <c r="R57" i="108" s="1"/>
  <c r="Q58" i="108"/>
  <c r="M58" i="108"/>
  <c r="L58" i="108"/>
  <c r="I58" i="108"/>
  <c r="H58" i="108"/>
  <c r="G58" i="108"/>
  <c r="B58" i="108"/>
  <c r="AB57" i="108"/>
  <c r="M57" i="108"/>
  <c r="AO56" i="108"/>
  <c r="AN56" i="108"/>
  <c r="AM56" i="108"/>
  <c r="AL56" i="108"/>
  <c r="AJ56" i="108"/>
  <c r="AI56" i="108"/>
  <c r="AH56" i="108"/>
  <c r="AG56" i="108"/>
  <c r="AE56" i="108"/>
  <c r="AD56" i="108"/>
  <c r="AC56" i="108"/>
  <c r="AB56" i="108"/>
  <c r="Z56" i="108"/>
  <c r="Y56" i="108"/>
  <c r="X56" i="108"/>
  <c r="W56" i="108"/>
  <c r="U56" i="108"/>
  <c r="T56" i="108"/>
  <c r="S56" i="108"/>
  <c r="R56" i="108"/>
  <c r="P56" i="108"/>
  <c r="O56" i="108"/>
  <c r="N56" i="108"/>
  <c r="M56" i="108"/>
  <c r="K56" i="108"/>
  <c r="J56" i="108"/>
  <c r="I56" i="108"/>
  <c r="H56" i="108"/>
  <c r="F56" i="108"/>
  <c r="E56" i="108"/>
  <c r="D56" i="108"/>
  <c r="C56" i="108"/>
  <c r="AO55" i="108"/>
  <c r="AN55" i="108"/>
  <c r="AM55" i="108"/>
  <c r="AL55" i="108"/>
  <c r="AJ55" i="108"/>
  <c r="AI55" i="108"/>
  <c r="AH55" i="108"/>
  <c r="AG55" i="108"/>
  <c r="AE55" i="108"/>
  <c r="AD55" i="108"/>
  <c r="AC55" i="108"/>
  <c r="AB55" i="108"/>
  <c r="Z55" i="108"/>
  <c r="Y55" i="108"/>
  <c r="X55" i="108"/>
  <c r="W55" i="108"/>
  <c r="U55" i="108"/>
  <c r="T55" i="108"/>
  <c r="S55" i="108"/>
  <c r="R55" i="108"/>
  <c r="P55" i="108"/>
  <c r="O55" i="108"/>
  <c r="N55" i="108"/>
  <c r="M55" i="108"/>
  <c r="K55" i="108"/>
  <c r="J55" i="108"/>
  <c r="I55" i="108"/>
  <c r="H55" i="108"/>
  <c r="F55" i="108"/>
  <c r="E55" i="108"/>
  <c r="D55" i="108"/>
  <c r="C55" i="108"/>
  <c r="AP54" i="108"/>
  <c r="AO54" i="108"/>
  <c r="AN54" i="108"/>
  <c r="AM54" i="108"/>
  <c r="AK54" i="108"/>
  <c r="AL54" i="108" s="1"/>
  <c r="AF54" i="108"/>
  <c r="AB54" i="108"/>
  <c r="AA54" i="108"/>
  <c r="V54" i="108"/>
  <c r="U54" i="108"/>
  <c r="T54" i="108"/>
  <c r="Q54" i="108"/>
  <c r="L54" i="108"/>
  <c r="K54" i="108"/>
  <c r="J54" i="108"/>
  <c r="I54" i="108"/>
  <c r="H54" i="108"/>
  <c r="G54" i="108"/>
  <c r="F54" i="108"/>
  <c r="E54" i="108"/>
  <c r="D54" i="108"/>
  <c r="B54" i="108"/>
  <c r="C54" i="108" s="1"/>
  <c r="AP52" i="108"/>
  <c r="AO52" i="108"/>
  <c r="AN52" i="108"/>
  <c r="AK52" i="108"/>
  <c r="AF52" i="108"/>
  <c r="AE52" i="108"/>
  <c r="AD52" i="108"/>
  <c r="AD51" i="108" s="1"/>
  <c r="AC52" i="108"/>
  <c r="AA52" i="108"/>
  <c r="V52" i="108"/>
  <c r="Z52" i="108" s="1"/>
  <c r="Q52" i="108"/>
  <c r="P52" i="108"/>
  <c r="O52" i="108"/>
  <c r="N52" i="108"/>
  <c r="N51" i="108" s="1"/>
  <c r="M52" i="108"/>
  <c r="M51" i="108" s="1"/>
  <c r="L52" i="108"/>
  <c r="G52" i="108"/>
  <c r="B52" i="108"/>
  <c r="AF51" i="108"/>
  <c r="AE51" i="108"/>
  <c r="AA51" i="108"/>
  <c r="Q51" i="108"/>
  <c r="AP50" i="108"/>
  <c r="AM50" i="108"/>
  <c r="AK50" i="108"/>
  <c r="AL50" i="108" s="1"/>
  <c r="AL49" i="108" s="1"/>
  <c r="AJ50" i="108"/>
  <c r="AI50" i="108"/>
  <c r="AF50" i="108"/>
  <c r="AH50" i="108" s="1"/>
  <c r="AD50" i="108"/>
  <c r="AC50" i="108"/>
  <c r="AC49" i="108" s="1"/>
  <c r="AB50" i="108"/>
  <c r="AA50" i="108"/>
  <c r="Z50" i="108"/>
  <c r="Y50" i="108"/>
  <c r="X50" i="108"/>
  <c r="V50" i="108"/>
  <c r="Q50" i="108"/>
  <c r="L50" i="108"/>
  <c r="G50" i="108"/>
  <c r="B50" i="108"/>
  <c r="AB49" i="108"/>
  <c r="Z49" i="108"/>
  <c r="Y49" i="108"/>
  <c r="AP48" i="108"/>
  <c r="AP47" i="108" s="1"/>
  <c r="AO48" i="108"/>
  <c r="AN48" i="108"/>
  <c r="AM48" i="108"/>
  <c r="AM47" i="108" s="1"/>
  <c r="AL48" i="108"/>
  <c r="AL47" i="108" s="1"/>
  <c r="AK48" i="108"/>
  <c r="AJ48" i="108"/>
  <c r="AI48" i="108"/>
  <c r="AF48" i="108"/>
  <c r="AC48" i="108"/>
  <c r="AB48" i="108"/>
  <c r="AA48" i="108"/>
  <c r="V48" i="108"/>
  <c r="U48" i="108"/>
  <c r="T48" i="108"/>
  <c r="S48" i="108"/>
  <c r="R48" i="108"/>
  <c r="R47" i="108" s="1"/>
  <c r="Q48" i="108"/>
  <c r="L48" i="108"/>
  <c r="K48" i="108"/>
  <c r="J48" i="108"/>
  <c r="I48" i="108"/>
  <c r="H48" i="108"/>
  <c r="G48" i="108"/>
  <c r="B48" i="108"/>
  <c r="AC47" i="108"/>
  <c r="AB47" i="108"/>
  <c r="L47" i="108"/>
  <c r="K47" i="108"/>
  <c r="AP46" i="108"/>
  <c r="AN46" i="108"/>
  <c r="AM46" i="108"/>
  <c r="AL46" i="108"/>
  <c r="AL45" i="108" s="1"/>
  <c r="AK46" i="108"/>
  <c r="AO46" i="108" s="1"/>
  <c r="AF46" i="108"/>
  <c r="AA46" i="108"/>
  <c r="V46" i="108"/>
  <c r="X46" i="108" s="1"/>
  <c r="U46" i="108"/>
  <c r="S46" i="108"/>
  <c r="Q46" i="108"/>
  <c r="R46" i="108" s="1"/>
  <c r="R45" i="108" s="1"/>
  <c r="N46" i="108"/>
  <c r="M46" i="108"/>
  <c r="L46" i="108"/>
  <c r="H46" i="108" s="1"/>
  <c r="G46" i="108"/>
  <c r="B46" i="108"/>
  <c r="D46" i="108" s="1"/>
  <c r="AP45" i="108"/>
  <c r="M45" i="108"/>
  <c r="AO43" i="108"/>
  <c r="AN43" i="108"/>
  <c r="AM43" i="108"/>
  <c r="AL43" i="108"/>
  <c r="AJ43" i="108"/>
  <c r="AI43" i="108"/>
  <c r="AH43" i="108"/>
  <c r="AG43" i="108"/>
  <c r="AE43" i="108"/>
  <c r="AD43" i="108"/>
  <c r="AC43" i="108"/>
  <c r="AB43" i="108"/>
  <c r="Z43" i="108"/>
  <c r="Y43" i="108"/>
  <c r="X43" i="108"/>
  <c r="W43" i="108"/>
  <c r="U43" i="108"/>
  <c r="T43" i="108"/>
  <c r="S43" i="108"/>
  <c r="R43" i="108"/>
  <c r="P43" i="108"/>
  <c r="O43" i="108"/>
  <c r="N43" i="108"/>
  <c r="M43" i="108"/>
  <c r="K43" i="108"/>
  <c r="J43" i="108"/>
  <c r="I43" i="108"/>
  <c r="H43" i="108"/>
  <c r="F43" i="108"/>
  <c r="E43" i="108"/>
  <c r="D43" i="108"/>
  <c r="C43" i="108"/>
  <c r="AO42" i="108"/>
  <c r="AN42" i="108"/>
  <c r="AM42" i="108"/>
  <c r="AL42" i="108"/>
  <c r="AJ42" i="108"/>
  <c r="AI42" i="108"/>
  <c r="AH42" i="108"/>
  <c r="AG42" i="108"/>
  <c r="AE42" i="108"/>
  <c r="AD42" i="108"/>
  <c r="AC42" i="108"/>
  <c r="AB42" i="108"/>
  <c r="Z42" i="108"/>
  <c r="Y42" i="108"/>
  <c r="X42" i="108"/>
  <c r="W42" i="108"/>
  <c r="U42" i="108"/>
  <c r="T42" i="108"/>
  <c r="S42" i="108"/>
  <c r="R42" i="108"/>
  <c r="P42" i="108"/>
  <c r="O42" i="108"/>
  <c r="N42" i="108"/>
  <c r="M42" i="108"/>
  <c r="K42" i="108"/>
  <c r="J42" i="108"/>
  <c r="I42" i="108"/>
  <c r="H42" i="108"/>
  <c r="F42" i="108"/>
  <c r="E42" i="108"/>
  <c r="D42" i="108"/>
  <c r="C42" i="108"/>
  <c r="AP41" i="108"/>
  <c r="AO41" i="108" s="1"/>
  <c r="AK41" i="108"/>
  <c r="AL41" i="108" s="1"/>
  <c r="AF41" i="108"/>
  <c r="AE41" i="108" s="1"/>
  <c r="AD41" i="108"/>
  <c r="AC41" i="108"/>
  <c r="AB41" i="108"/>
  <c r="AA41" i="108"/>
  <c r="X41" i="108"/>
  <c r="W41" i="108"/>
  <c r="Q41" i="108"/>
  <c r="L41" i="108"/>
  <c r="K41" i="108"/>
  <c r="J41" i="108"/>
  <c r="I41" i="108"/>
  <c r="H41" i="108"/>
  <c r="G41" i="108"/>
  <c r="B41" i="108"/>
  <c r="AO40" i="108"/>
  <c r="AN40" i="108"/>
  <c r="AM40" i="108"/>
  <c r="AL40" i="108"/>
  <c r="AJ40" i="108"/>
  <c r="AI40" i="108"/>
  <c r="AH40" i="108"/>
  <c r="AG40" i="108"/>
  <c r="AE40" i="108"/>
  <c r="AD40" i="108"/>
  <c r="AC40" i="108"/>
  <c r="AB40" i="108"/>
  <c r="Z40" i="108"/>
  <c r="Y40" i="108"/>
  <c r="X40" i="108"/>
  <c r="W40" i="108"/>
  <c r="U40" i="108"/>
  <c r="T40" i="108"/>
  <c r="S40" i="108"/>
  <c r="R40" i="108"/>
  <c r="P40" i="108"/>
  <c r="O40" i="108"/>
  <c r="N40" i="108"/>
  <c r="M40" i="108"/>
  <c r="K40" i="108"/>
  <c r="J40" i="108"/>
  <c r="I40" i="108"/>
  <c r="H40" i="108"/>
  <c r="F40" i="108"/>
  <c r="E40" i="108"/>
  <c r="D40" i="108"/>
  <c r="C40" i="108"/>
  <c r="AO39" i="108"/>
  <c r="AN39" i="108"/>
  <c r="AM39" i="108"/>
  <c r="AL39" i="108"/>
  <c r="AJ39" i="108"/>
  <c r="AI39" i="108"/>
  <c r="AH39" i="108"/>
  <c r="AG39" i="108"/>
  <c r="AE39" i="108"/>
  <c r="AD39" i="108"/>
  <c r="AC39" i="108"/>
  <c r="AB39" i="108"/>
  <c r="Z39" i="108"/>
  <c r="Y39" i="108"/>
  <c r="X39" i="108"/>
  <c r="W39" i="108"/>
  <c r="U39" i="108"/>
  <c r="T39" i="108"/>
  <c r="S39" i="108"/>
  <c r="R39" i="108"/>
  <c r="P39" i="108"/>
  <c r="O39" i="108"/>
  <c r="N39" i="108"/>
  <c r="M39" i="108"/>
  <c r="K39" i="108"/>
  <c r="J39" i="108"/>
  <c r="I39" i="108"/>
  <c r="H39" i="108"/>
  <c r="F39" i="108"/>
  <c r="E39" i="108"/>
  <c r="D39" i="108"/>
  <c r="C39" i="108"/>
  <c r="AP38" i="108"/>
  <c r="AL38" i="108" s="1"/>
  <c r="AK38" i="108"/>
  <c r="AF38" i="108"/>
  <c r="AA38" i="108"/>
  <c r="Z38" i="108"/>
  <c r="U38" i="108"/>
  <c r="T38" i="108"/>
  <c r="S38" i="108"/>
  <c r="R38" i="108"/>
  <c r="P38" i="108"/>
  <c r="O38" i="108"/>
  <c r="N38" i="108"/>
  <c r="M38" i="108"/>
  <c r="K38" i="108"/>
  <c r="J38" i="108"/>
  <c r="I38" i="108"/>
  <c r="H38" i="108"/>
  <c r="F38" i="108"/>
  <c r="E38" i="108"/>
  <c r="D38" i="108"/>
  <c r="C38" i="108"/>
  <c r="AP37" i="108"/>
  <c r="AN37" i="108"/>
  <c r="AM37" i="108"/>
  <c r="AL37" i="108"/>
  <c r="AK37" i="108"/>
  <c r="AO37" i="108" s="1"/>
  <c r="AJ37" i="108"/>
  <c r="AI37" i="108"/>
  <c r="AH37" i="108"/>
  <c r="AA37" i="108"/>
  <c r="AE37" i="108" s="1"/>
  <c r="Z37" i="108"/>
  <c r="V37" i="108"/>
  <c r="U37" i="108"/>
  <c r="T37" i="108"/>
  <c r="S37" i="108"/>
  <c r="R37" i="108"/>
  <c r="Q37" i="108"/>
  <c r="G37" i="108"/>
  <c r="B37" i="108"/>
  <c r="AN36" i="108"/>
  <c r="AN35" i="108" s="1"/>
  <c r="AM36" i="108"/>
  <c r="AM35" i="108" s="1"/>
  <c r="AL36" i="108"/>
  <c r="AL35" i="108" s="1"/>
  <c r="AK36" i="108"/>
  <c r="AF36" i="108"/>
  <c r="AI36" i="108" s="1"/>
  <c r="AB36" i="108"/>
  <c r="AB35" i="108" s="1"/>
  <c r="AA36" i="108"/>
  <c r="V36" i="108"/>
  <c r="X36" i="108" s="1"/>
  <c r="T36" i="108"/>
  <c r="Q36" i="108"/>
  <c r="L36" i="108"/>
  <c r="G36" i="108"/>
  <c r="B36" i="108"/>
  <c r="D36" i="108" s="1"/>
  <c r="AP34" i="108"/>
  <c r="AK34" i="108"/>
  <c r="AL34" i="108" s="1"/>
  <c r="AA34" i="108"/>
  <c r="X34" i="108" s="1"/>
  <c r="Z34" i="108"/>
  <c r="Y34" i="108"/>
  <c r="Q34" i="108"/>
  <c r="P34" i="108"/>
  <c r="O34" i="108"/>
  <c r="N34" i="108"/>
  <c r="L34" i="108"/>
  <c r="M34" i="108" s="1"/>
  <c r="G34" i="108"/>
  <c r="I34" i="108" s="1"/>
  <c r="F34" i="108"/>
  <c r="E34" i="108"/>
  <c r="B34" i="108"/>
  <c r="AP33" i="108"/>
  <c r="AK33" i="108"/>
  <c r="AO33" i="108" s="1"/>
  <c r="AF33" i="108"/>
  <c r="AA33" i="108"/>
  <c r="AD33" i="108" s="1"/>
  <c r="V33" i="108"/>
  <c r="Y33" i="108" s="1"/>
  <c r="Q33" i="108"/>
  <c r="O33" i="108"/>
  <c r="N33" i="108"/>
  <c r="L33" i="108"/>
  <c r="M33" i="108" s="1"/>
  <c r="K33" i="108"/>
  <c r="J33" i="108"/>
  <c r="I33" i="108"/>
  <c r="H33" i="108"/>
  <c r="G33" i="108"/>
  <c r="F33" i="108"/>
  <c r="E33" i="108"/>
  <c r="D33" i="108"/>
  <c r="C33" i="108"/>
  <c r="B33" i="108"/>
  <c r="AO30" i="108"/>
  <c r="AN30" i="108"/>
  <c r="AM30" i="108"/>
  <c r="AL30" i="108"/>
  <c r="AJ30" i="108"/>
  <c r="AI30" i="108"/>
  <c r="AH30" i="108"/>
  <c r="AG30" i="108"/>
  <c r="AE30" i="108"/>
  <c r="AD30" i="108"/>
  <c r="AC30" i="108"/>
  <c r="AB30" i="108"/>
  <c r="Z30" i="108"/>
  <c r="Y30" i="108"/>
  <c r="X30" i="108"/>
  <c r="W30" i="108"/>
  <c r="U30" i="108"/>
  <c r="T30" i="108"/>
  <c r="S30" i="108"/>
  <c r="R30" i="108"/>
  <c r="P30" i="108"/>
  <c r="O30" i="108"/>
  <c r="N30" i="108"/>
  <c r="M30" i="108"/>
  <c r="K30" i="108"/>
  <c r="J30" i="108"/>
  <c r="I30" i="108"/>
  <c r="H30" i="108"/>
  <c r="F30" i="108"/>
  <c r="E30" i="108"/>
  <c r="D30" i="108"/>
  <c r="C30" i="108"/>
  <c r="AF29" i="108"/>
  <c r="AE29" i="108"/>
  <c r="AD29" i="108"/>
  <c r="AC29" i="108"/>
  <c r="AB29" i="108"/>
  <c r="AA29" i="108"/>
  <c r="Z29" i="108"/>
  <c r="Y29" i="108"/>
  <c r="V29" i="108"/>
  <c r="T29" i="108"/>
  <c r="Q29" i="108"/>
  <c r="U29" i="108" s="1"/>
  <c r="M29" i="108"/>
  <c r="L29" i="108"/>
  <c r="K29" i="108"/>
  <c r="J29" i="108"/>
  <c r="I29" i="108"/>
  <c r="AF28" i="108"/>
  <c r="V28" i="108"/>
  <c r="T28" i="108" s="1"/>
  <c r="U28" i="108"/>
  <c r="Q28" i="108"/>
  <c r="G28" i="108"/>
  <c r="F28" i="108"/>
  <c r="E28" i="108"/>
  <c r="D28" i="108"/>
  <c r="C28" i="108"/>
  <c r="AO27" i="108"/>
  <c r="AN27" i="108"/>
  <c r="AM27" i="108"/>
  <c r="AL27" i="108"/>
  <c r="AJ27" i="108"/>
  <c r="AI27" i="108"/>
  <c r="AH27" i="108"/>
  <c r="AG27" i="108"/>
  <c r="AE27" i="108"/>
  <c r="AD27" i="108"/>
  <c r="AC27" i="108"/>
  <c r="AB27" i="108"/>
  <c r="Z27" i="108"/>
  <c r="Y27" i="108"/>
  <c r="X27" i="108"/>
  <c r="W27" i="108"/>
  <c r="U27" i="108"/>
  <c r="T27" i="108"/>
  <c r="S27" i="108"/>
  <c r="R27" i="108"/>
  <c r="P27" i="108"/>
  <c r="O27" i="108"/>
  <c r="N27" i="108"/>
  <c r="M27" i="108"/>
  <c r="K27" i="108"/>
  <c r="J27" i="108"/>
  <c r="I27" i="108"/>
  <c r="H27" i="108"/>
  <c r="F27" i="108"/>
  <c r="E27" i="108"/>
  <c r="D27" i="108"/>
  <c r="C27" i="108"/>
  <c r="AO26" i="108"/>
  <c r="AN26" i="108"/>
  <c r="AM26" i="108"/>
  <c r="AL26" i="108"/>
  <c r="AJ26" i="108"/>
  <c r="AI26" i="108"/>
  <c r="AH26" i="108"/>
  <c r="AG26" i="108"/>
  <c r="AE26" i="108"/>
  <c r="AD26" i="108"/>
  <c r="AC26" i="108"/>
  <c r="AB26" i="108"/>
  <c r="Z26" i="108"/>
  <c r="Y26" i="108"/>
  <c r="X26" i="108"/>
  <c r="W26" i="108"/>
  <c r="U26" i="108"/>
  <c r="T26" i="108"/>
  <c r="S26" i="108"/>
  <c r="R26" i="108"/>
  <c r="P26" i="108"/>
  <c r="O26" i="108"/>
  <c r="N26" i="108"/>
  <c r="M26" i="108"/>
  <c r="K26" i="108"/>
  <c r="J26" i="108"/>
  <c r="I26" i="108"/>
  <c r="H26" i="108"/>
  <c r="F26" i="108"/>
  <c r="E26" i="108"/>
  <c r="D26" i="108"/>
  <c r="C26" i="108"/>
  <c r="AO25" i="108"/>
  <c r="AN25" i="108"/>
  <c r="AM25" i="108"/>
  <c r="AL25" i="108"/>
  <c r="AJ25" i="108"/>
  <c r="AI25" i="108"/>
  <c r="AH25" i="108"/>
  <c r="AG25" i="108"/>
  <c r="AE25" i="108"/>
  <c r="AD25" i="108"/>
  <c r="AC25" i="108"/>
  <c r="AB25" i="108"/>
  <c r="Z25" i="108"/>
  <c r="Y25" i="108"/>
  <c r="X25" i="108"/>
  <c r="W25" i="108"/>
  <c r="U25" i="108"/>
  <c r="T25" i="108"/>
  <c r="S25" i="108"/>
  <c r="R25" i="108"/>
  <c r="P25" i="108"/>
  <c r="O25" i="108"/>
  <c r="N25" i="108"/>
  <c r="M25" i="108"/>
  <c r="K25" i="108"/>
  <c r="J25" i="108"/>
  <c r="I25" i="108"/>
  <c r="H25" i="108"/>
  <c r="F25" i="108"/>
  <c r="E25" i="108"/>
  <c r="D25" i="108"/>
  <c r="C25" i="108"/>
  <c r="AO24" i="108"/>
  <c r="AN24" i="108"/>
  <c r="AM24" i="108"/>
  <c r="AL24" i="108"/>
  <c r="AJ24" i="108"/>
  <c r="AI24" i="108"/>
  <c r="AH24" i="108"/>
  <c r="AG24" i="108"/>
  <c r="AE24" i="108"/>
  <c r="AD24" i="108"/>
  <c r="AC24" i="108"/>
  <c r="AB24" i="108"/>
  <c r="Z24" i="108"/>
  <c r="Y24" i="108"/>
  <c r="X24" i="108"/>
  <c r="W24" i="108"/>
  <c r="U24" i="108"/>
  <c r="T24" i="108"/>
  <c r="S24" i="108"/>
  <c r="R24" i="108"/>
  <c r="P24" i="108"/>
  <c r="O24" i="108"/>
  <c r="N24" i="108"/>
  <c r="M24" i="108"/>
  <c r="K24" i="108"/>
  <c r="J24" i="108"/>
  <c r="I24" i="108"/>
  <c r="H24" i="108"/>
  <c r="F24" i="108"/>
  <c r="E24" i="108"/>
  <c r="D24" i="108"/>
  <c r="C24" i="108"/>
  <c r="AP23" i="108"/>
  <c r="L23" i="108"/>
  <c r="G23" i="108"/>
  <c r="AO22" i="108"/>
  <c r="AN22" i="108"/>
  <c r="AM22" i="108"/>
  <c r="AL22" i="108"/>
  <c r="AJ22" i="108"/>
  <c r="AI22" i="108"/>
  <c r="AH22" i="108"/>
  <c r="AG22" i="108"/>
  <c r="AE22" i="108"/>
  <c r="AD22" i="108"/>
  <c r="AC22" i="108"/>
  <c r="AB22" i="108"/>
  <c r="Z22" i="108"/>
  <c r="Y22" i="108"/>
  <c r="X22" i="108"/>
  <c r="W22" i="108"/>
  <c r="U22" i="108"/>
  <c r="T22" i="108"/>
  <c r="S22" i="108"/>
  <c r="R22" i="108"/>
  <c r="P22" i="108"/>
  <c r="O22" i="108"/>
  <c r="N22" i="108"/>
  <c r="M22" i="108"/>
  <c r="K22" i="108"/>
  <c r="J22" i="108"/>
  <c r="I22" i="108"/>
  <c r="H22" i="108"/>
  <c r="F22" i="108"/>
  <c r="E22" i="108"/>
  <c r="D22" i="108"/>
  <c r="C22" i="108"/>
  <c r="AP21" i="108"/>
  <c r="L21" i="108"/>
  <c r="J21" i="108"/>
  <c r="I21" i="108"/>
  <c r="H21" i="108"/>
  <c r="G21" i="108"/>
  <c r="B21" i="108"/>
  <c r="AO17" i="108"/>
  <c r="AN17" i="108"/>
  <c r="AM17" i="108"/>
  <c r="AL17" i="108"/>
  <c r="AJ17" i="108"/>
  <c r="AI17" i="108"/>
  <c r="AH17" i="108"/>
  <c r="AG17" i="108"/>
  <c r="AE17" i="108"/>
  <c r="AD17" i="108"/>
  <c r="AC17" i="108"/>
  <c r="AB17" i="108"/>
  <c r="Z17" i="108"/>
  <c r="Y17" i="108"/>
  <c r="X17" i="108"/>
  <c r="W17" i="108"/>
  <c r="U17" i="108"/>
  <c r="T17" i="108"/>
  <c r="S17" i="108"/>
  <c r="R17" i="108"/>
  <c r="P17" i="108"/>
  <c r="O17" i="108"/>
  <c r="N17" i="108"/>
  <c r="M17" i="108"/>
  <c r="K17" i="108"/>
  <c r="J17" i="108"/>
  <c r="I17" i="108"/>
  <c r="H17" i="108"/>
  <c r="F17" i="108"/>
  <c r="E17" i="108"/>
  <c r="D17" i="108"/>
  <c r="C17" i="108"/>
  <c r="AO16" i="108"/>
  <c r="AN16" i="108"/>
  <c r="AM16" i="108"/>
  <c r="AL16" i="108"/>
  <c r="AJ16" i="108"/>
  <c r="AI16" i="108"/>
  <c r="AH16" i="108"/>
  <c r="AG16" i="108"/>
  <c r="AE16" i="108"/>
  <c r="AD16" i="108"/>
  <c r="AC16" i="108"/>
  <c r="AB16" i="108"/>
  <c r="Z16" i="108"/>
  <c r="Y16" i="108"/>
  <c r="X16" i="108"/>
  <c r="W16" i="108"/>
  <c r="U16" i="108"/>
  <c r="T16" i="108"/>
  <c r="S16" i="108"/>
  <c r="R16" i="108"/>
  <c r="P16" i="108"/>
  <c r="O16" i="108"/>
  <c r="N16" i="108"/>
  <c r="M16" i="108"/>
  <c r="K16" i="108"/>
  <c r="J16" i="108"/>
  <c r="I16" i="108"/>
  <c r="H16" i="108"/>
  <c r="F16" i="108"/>
  <c r="E16" i="108"/>
  <c r="D16" i="108"/>
  <c r="C16" i="108"/>
  <c r="AO15" i="108"/>
  <c r="AN15" i="108"/>
  <c r="AM15" i="108"/>
  <c r="AL15" i="108"/>
  <c r="AJ15" i="108"/>
  <c r="AI15" i="108"/>
  <c r="AH15" i="108"/>
  <c r="AG15" i="108"/>
  <c r="AE15" i="108"/>
  <c r="AD15" i="108"/>
  <c r="AC15" i="108"/>
  <c r="AB15" i="108"/>
  <c r="Z15" i="108"/>
  <c r="Y15" i="108"/>
  <c r="X15" i="108"/>
  <c r="W15" i="108"/>
  <c r="U15" i="108"/>
  <c r="T15" i="108"/>
  <c r="S15" i="108"/>
  <c r="R15" i="108"/>
  <c r="P15" i="108"/>
  <c r="O15" i="108"/>
  <c r="N15" i="108"/>
  <c r="M15" i="108"/>
  <c r="K15" i="108"/>
  <c r="J15" i="108"/>
  <c r="I15" i="108"/>
  <c r="H15" i="108"/>
  <c r="F15" i="108"/>
  <c r="E15" i="108"/>
  <c r="D15" i="108"/>
  <c r="C15" i="108"/>
  <c r="AO14" i="108"/>
  <c r="AN14" i="108"/>
  <c r="AM14" i="108"/>
  <c r="AL14" i="108"/>
  <c r="AJ14" i="108"/>
  <c r="AI14" i="108"/>
  <c r="AH14" i="108"/>
  <c r="AG14" i="108"/>
  <c r="AE14" i="108"/>
  <c r="AD14" i="108"/>
  <c r="AC14" i="108"/>
  <c r="AB14" i="108"/>
  <c r="Z14" i="108"/>
  <c r="Y14" i="108"/>
  <c r="X14" i="108"/>
  <c r="W14" i="108"/>
  <c r="U14" i="108"/>
  <c r="T14" i="108"/>
  <c r="S14" i="108"/>
  <c r="R14" i="108"/>
  <c r="P14" i="108"/>
  <c r="O14" i="108"/>
  <c r="N14" i="108"/>
  <c r="M14" i="108"/>
  <c r="K14" i="108"/>
  <c r="J14" i="108"/>
  <c r="I14" i="108"/>
  <c r="H14" i="108"/>
  <c r="F14" i="108"/>
  <c r="E14" i="108"/>
  <c r="D14" i="108"/>
  <c r="C14" i="108"/>
  <c r="AO13" i="108"/>
  <c r="AN13" i="108"/>
  <c r="AM13" i="108"/>
  <c r="AL13" i="108"/>
  <c r="AJ13" i="108"/>
  <c r="AI13" i="108"/>
  <c r="AH13" i="108"/>
  <c r="AG13" i="108"/>
  <c r="AE13" i="108"/>
  <c r="AD13" i="108"/>
  <c r="AC13" i="108"/>
  <c r="AB13" i="108"/>
  <c r="Z13" i="108"/>
  <c r="Y13" i="108"/>
  <c r="X13" i="108"/>
  <c r="W13" i="108"/>
  <c r="U13" i="108"/>
  <c r="T13" i="108"/>
  <c r="S13" i="108"/>
  <c r="R13" i="108"/>
  <c r="P13" i="108"/>
  <c r="O13" i="108"/>
  <c r="N13" i="108"/>
  <c r="M13" i="108"/>
  <c r="K13" i="108"/>
  <c r="J13" i="108"/>
  <c r="I13" i="108"/>
  <c r="H13" i="108"/>
  <c r="F13" i="108"/>
  <c r="E13" i="108"/>
  <c r="D13" i="108"/>
  <c r="C13" i="108"/>
  <c r="AO12" i="108"/>
  <c r="AN12" i="108"/>
  <c r="AM12" i="108"/>
  <c r="AL12" i="108"/>
  <c r="AJ12" i="108"/>
  <c r="AI12" i="108"/>
  <c r="AH12" i="108"/>
  <c r="AG12" i="108"/>
  <c r="AE12" i="108"/>
  <c r="AD12" i="108"/>
  <c r="AC12" i="108"/>
  <c r="AB12" i="108"/>
  <c r="Z12" i="108"/>
  <c r="Y12" i="108"/>
  <c r="X12" i="108"/>
  <c r="W12" i="108"/>
  <c r="U12" i="108"/>
  <c r="T12" i="108"/>
  <c r="S12" i="108"/>
  <c r="R12" i="108"/>
  <c r="P12" i="108"/>
  <c r="O12" i="108"/>
  <c r="N12" i="108"/>
  <c r="M12" i="108"/>
  <c r="K12" i="108"/>
  <c r="J12" i="108"/>
  <c r="I12" i="108"/>
  <c r="H12" i="108"/>
  <c r="F12" i="108"/>
  <c r="E12" i="108"/>
  <c r="D12" i="108"/>
  <c r="C12" i="108"/>
  <c r="AO11" i="108"/>
  <c r="AN11" i="108"/>
  <c r="AM11" i="108"/>
  <c r="AL11" i="108"/>
  <c r="AJ11" i="108"/>
  <c r="AI11" i="108"/>
  <c r="AH11" i="108"/>
  <c r="AG11" i="108"/>
  <c r="AE11" i="108"/>
  <c r="AD11" i="108"/>
  <c r="AC11" i="108"/>
  <c r="AB11" i="108"/>
  <c r="Z11" i="108"/>
  <c r="Y11" i="108"/>
  <c r="X11" i="108"/>
  <c r="W11" i="108"/>
  <c r="U11" i="108"/>
  <c r="T11" i="108"/>
  <c r="S11" i="108"/>
  <c r="R11" i="108"/>
  <c r="P11" i="108"/>
  <c r="O11" i="108"/>
  <c r="N11" i="108"/>
  <c r="M11" i="108"/>
  <c r="K11" i="108"/>
  <c r="J11" i="108"/>
  <c r="I11" i="108"/>
  <c r="H11" i="108"/>
  <c r="F11" i="108"/>
  <c r="E11" i="108"/>
  <c r="D11" i="108"/>
  <c r="C11" i="108"/>
  <c r="AP10" i="108"/>
  <c r="AO10" i="108"/>
  <c r="AN10" i="108"/>
  <c r="AM10" i="108"/>
  <c r="AL10" i="108"/>
  <c r="AK10" i="108"/>
  <c r="AJ10" i="108" s="1"/>
  <c r="AI10" i="108"/>
  <c r="AG10" i="108"/>
  <c r="AF10" i="108"/>
  <c r="AC10" i="108"/>
  <c r="AB10" i="108"/>
  <c r="AA10" i="108"/>
  <c r="V10" i="108"/>
  <c r="T10" i="108" s="1"/>
  <c r="U10" i="108"/>
  <c r="Q10" i="108"/>
  <c r="P10" i="108"/>
  <c r="L10" i="108"/>
  <c r="G10" i="108"/>
  <c r="H10" i="108" s="1"/>
  <c r="B10" i="108"/>
  <c r="AO9" i="108"/>
  <c r="AN9" i="108"/>
  <c r="AM9" i="108"/>
  <c r="AL9" i="108"/>
  <c r="AJ9" i="108"/>
  <c r="AI9" i="108"/>
  <c r="AH9" i="108"/>
  <c r="AG9" i="108"/>
  <c r="AE9" i="108"/>
  <c r="AD9" i="108"/>
  <c r="AC9" i="108"/>
  <c r="AB9" i="108"/>
  <c r="Z9" i="108"/>
  <c r="Y9" i="108"/>
  <c r="X9" i="108"/>
  <c r="W9" i="108"/>
  <c r="U9" i="108"/>
  <c r="T9" i="108"/>
  <c r="S9" i="108"/>
  <c r="R9" i="108"/>
  <c r="P9" i="108"/>
  <c r="O9" i="108"/>
  <c r="N9" i="108"/>
  <c r="M9" i="108"/>
  <c r="K9" i="108"/>
  <c r="J9" i="108"/>
  <c r="I9" i="108"/>
  <c r="H9" i="108"/>
  <c r="F9" i="108"/>
  <c r="E9" i="108"/>
  <c r="D9" i="108"/>
  <c r="C9" i="108"/>
  <c r="AO8" i="108"/>
  <c r="AN8" i="108"/>
  <c r="AM8" i="108"/>
  <c r="AL8" i="108"/>
  <c r="AJ8" i="108"/>
  <c r="AI8" i="108"/>
  <c r="AH8" i="108"/>
  <c r="AG8" i="108"/>
  <c r="AE8" i="108"/>
  <c r="AD8" i="108"/>
  <c r="AC8" i="108"/>
  <c r="AB8" i="108"/>
  <c r="Z8" i="108"/>
  <c r="Y8" i="108"/>
  <c r="X8" i="108"/>
  <c r="W8" i="108"/>
  <c r="U8" i="108"/>
  <c r="T8" i="108"/>
  <c r="S8" i="108"/>
  <c r="R8" i="108"/>
  <c r="P8" i="108"/>
  <c r="O8" i="108"/>
  <c r="N8" i="108"/>
  <c r="M8" i="108"/>
  <c r="K8" i="108"/>
  <c r="J8" i="108"/>
  <c r="I8" i="108"/>
  <c r="H8" i="108"/>
  <c r="F8" i="108"/>
  <c r="E8" i="108"/>
  <c r="D8" i="108"/>
  <c r="C8" i="108"/>
  <c r="AP7" i="108"/>
  <c r="AL7" i="108" s="1"/>
  <c r="AO7" i="108"/>
  <c r="AN7" i="108"/>
  <c r="AK7" i="108"/>
  <c r="AF7" i="108"/>
  <c r="AI7" i="108" s="1"/>
  <c r="AA7" i="108"/>
  <c r="AC7" i="108" s="1"/>
  <c r="Z7" i="108"/>
  <c r="X7" i="108"/>
  <c r="W7" i="108"/>
  <c r="V7" i="108"/>
  <c r="R7" i="108"/>
  <c r="Q7" i="108"/>
  <c r="L7" i="108"/>
  <c r="P7" i="108" s="1"/>
  <c r="G7" i="108"/>
  <c r="B7" i="108"/>
  <c r="AO6" i="108"/>
  <c r="AN6" i="108"/>
  <c r="AM6" i="108"/>
  <c r="AL6" i="108"/>
  <c r="AJ6" i="108"/>
  <c r="AI6" i="108"/>
  <c r="AH6" i="108"/>
  <c r="AG6" i="108"/>
  <c r="AE6" i="108"/>
  <c r="AD6" i="108"/>
  <c r="AC6" i="108"/>
  <c r="AB6" i="108"/>
  <c r="Z6" i="108"/>
  <c r="Y6" i="108"/>
  <c r="X6" i="108"/>
  <c r="W6" i="108"/>
  <c r="U6" i="108"/>
  <c r="T6" i="108"/>
  <c r="S6" i="108"/>
  <c r="R6" i="108"/>
  <c r="P6" i="108"/>
  <c r="O6" i="108"/>
  <c r="N6" i="108"/>
  <c r="M6" i="108"/>
  <c r="K6" i="108"/>
  <c r="J6" i="108"/>
  <c r="I6" i="108"/>
  <c r="H6" i="108"/>
  <c r="F6" i="108"/>
  <c r="E6" i="108"/>
  <c r="D6" i="108"/>
  <c r="C6" i="108"/>
  <c r="AO5" i="108"/>
  <c r="AN5" i="108"/>
  <c r="AM5" i="108"/>
  <c r="AL5" i="108"/>
  <c r="AJ5" i="108"/>
  <c r="AI5" i="108"/>
  <c r="AH5" i="108"/>
  <c r="AG5" i="108"/>
  <c r="AE5" i="108"/>
  <c r="AD5" i="108"/>
  <c r="AC5" i="108"/>
  <c r="AB5" i="108"/>
  <c r="Z5" i="108"/>
  <c r="Y5" i="108"/>
  <c r="X5" i="108"/>
  <c r="W5" i="108"/>
  <c r="U5" i="108"/>
  <c r="T5" i="108"/>
  <c r="S5" i="108"/>
  <c r="R5" i="108"/>
  <c r="P5" i="108"/>
  <c r="O5" i="108"/>
  <c r="N5" i="108"/>
  <c r="M5" i="108"/>
  <c r="K5" i="108"/>
  <c r="J5" i="108"/>
  <c r="I5" i="108"/>
  <c r="H5" i="108"/>
  <c r="F5" i="108"/>
  <c r="E5" i="108"/>
  <c r="D5" i="108"/>
  <c r="C5" i="108"/>
  <c r="AO4" i="108"/>
  <c r="AN4" i="108"/>
  <c r="AM4" i="108"/>
  <c r="AM3" i="108" s="1"/>
  <c r="AL4" i="108"/>
  <c r="AL3" i="108" s="1"/>
  <c r="AJ4" i="108"/>
  <c r="AI4" i="108"/>
  <c r="AJ3" i="108" s="1"/>
  <c r="AH4" i="108"/>
  <c r="AG4" i="108"/>
  <c r="AE4" i="108"/>
  <c r="AD4" i="108"/>
  <c r="AE3" i="108" s="1"/>
  <c r="AC4" i="108"/>
  <c r="AB4" i="108"/>
  <c r="AB3" i="108" s="1"/>
  <c r="Z4" i="108"/>
  <c r="Y4" i="108"/>
  <c r="X4" i="108"/>
  <c r="W4" i="108"/>
  <c r="U4" i="108"/>
  <c r="T4" i="108"/>
  <c r="T3" i="108" s="1"/>
  <c r="S4" i="108"/>
  <c r="S3" i="108" s="1"/>
  <c r="R4" i="108"/>
  <c r="R3" i="108" s="1"/>
  <c r="P4" i="108"/>
  <c r="O4" i="108"/>
  <c r="P3" i="108" s="1"/>
  <c r="N4" i="108"/>
  <c r="M4" i="108"/>
  <c r="K4" i="108"/>
  <c r="J4" i="108"/>
  <c r="J3" i="108" s="1"/>
  <c r="I4" i="108"/>
  <c r="H4" i="108"/>
  <c r="F4" i="108"/>
  <c r="E4" i="108"/>
  <c r="D4" i="108"/>
  <c r="C4" i="108"/>
  <c r="AP3" i="108"/>
  <c r="AO3" i="108"/>
  <c r="AN3" i="108"/>
  <c r="AK3" i="108"/>
  <c r="AI3" i="108"/>
  <c r="AH3" i="108"/>
  <c r="AG3" i="108"/>
  <c r="AF3" i="108"/>
  <c r="AD3" i="108"/>
  <c r="Y3" i="108"/>
  <c r="X3" i="108"/>
  <c r="W3" i="108"/>
  <c r="V3" i="108"/>
  <c r="U3" i="108"/>
  <c r="Q3" i="108"/>
  <c r="O3" i="108"/>
  <c r="N3" i="108"/>
  <c r="M3" i="108"/>
  <c r="F20" i="122" l="1"/>
  <c r="F25" i="122" s="1"/>
  <c r="F21" i="122"/>
  <c r="F18" i="122"/>
  <c r="F22" i="122"/>
  <c r="F19" i="122"/>
  <c r="E51" i="122"/>
  <c r="E22" i="23" s="1"/>
  <c r="E46" i="122"/>
  <c r="E17" i="23" s="1"/>
  <c r="E49" i="122"/>
  <c r="E20" i="23" s="1"/>
  <c r="E31" i="122"/>
  <c r="E2" i="23" s="1"/>
  <c r="E33" i="122"/>
  <c r="E4" i="23" s="1"/>
  <c r="E41" i="122"/>
  <c r="E12" i="23" s="1"/>
  <c r="E42" i="122"/>
  <c r="E13" i="23" s="1"/>
  <c r="E53" i="122"/>
  <c r="E24" i="23" s="1"/>
  <c r="E32" i="122"/>
  <c r="E3" i="23" s="1"/>
  <c r="E40" i="122"/>
  <c r="E11" i="23" s="1"/>
  <c r="E44" i="122"/>
  <c r="E15" i="23" s="1"/>
  <c r="E34" i="122"/>
  <c r="E5" i="23" s="1"/>
  <c r="E39" i="122"/>
  <c r="E10" i="23" s="1"/>
  <c r="E43" i="122"/>
  <c r="E14" i="23" s="1"/>
  <c r="E36" i="122"/>
  <c r="E7" i="23" s="1"/>
  <c r="E35" i="122"/>
  <c r="E6" i="23" s="1"/>
  <c r="E37" i="122"/>
  <c r="E8" i="23" s="1"/>
  <c r="E52" i="122"/>
  <c r="E23" i="23" s="1"/>
  <c r="E45" i="122"/>
  <c r="E16" i="23" s="1"/>
  <c r="E55" i="122"/>
  <c r="E26" i="23" s="1"/>
  <c r="E54" i="122"/>
  <c r="E25" i="23" s="1"/>
  <c r="G9" i="122"/>
  <c r="E47" i="122"/>
  <c r="E18" i="23" s="1"/>
  <c r="H26" i="122"/>
  <c r="E50" i="122"/>
  <c r="E21" i="23" s="1"/>
  <c r="E48" i="122"/>
  <c r="E19" i="23" s="1"/>
  <c r="E38" i="122"/>
  <c r="E9" i="23" s="1"/>
  <c r="D31" i="122"/>
  <c r="D2" i="23" s="1"/>
  <c r="D32" i="122"/>
  <c r="D3" i="23" s="1"/>
  <c r="D40" i="122"/>
  <c r="D11" i="23" s="1"/>
  <c r="D33" i="122"/>
  <c r="D4" i="23" s="1"/>
  <c r="D41" i="122"/>
  <c r="D12" i="23" s="1"/>
  <c r="D42" i="122"/>
  <c r="D13" i="23" s="1"/>
  <c r="D53" i="122"/>
  <c r="D24" i="23" s="1"/>
  <c r="D36" i="122"/>
  <c r="D7" i="23" s="1"/>
  <c r="D43" i="122"/>
  <c r="D14" i="23" s="1"/>
  <c r="D44" i="122"/>
  <c r="D15" i="23" s="1"/>
  <c r="D35" i="122"/>
  <c r="D6" i="23" s="1"/>
  <c r="D34" i="122"/>
  <c r="D5" i="23" s="1"/>
  <c r="D37" i="122"/>
  <c r="D8" i="23" s="1"/>
  <c r="D52" i="122"/>
  <c r="D23" i="23" s="1"/>
  <c r="D55" i="122"/>
  <c r="D26" i="23" s="1"/>
  <c r="D45" i="122"/>
  <c r="D16" i="23" s="1"/>
  <c r="D39" i="122"/>
  <c r="D10" i="23" s="1"/>
  <c r="D48" i="122"/>
  <c r="D19" i="23" s="1"/>
  <c r="D50" i="122"/>
  <c r="D21" i="23" s="1"/>
  <c r="D47" i="122"/>
  <c r="D18" i="23" s="1"/>
  <c r="D46" i="122"/>
  <c r="D17" i="23" s="1"/>
  <c r="D49" i="122"/>
  <c r="D20" i="23" s="1"/>
  <c r="D51" i="122"/>
  <c r="D22" i="23" s="1"/>
  <c r="D38" i="122"/>
  <c r="D9" i="23" s="1"/>
  <c r="I7" i="122"/>
  <c r="C27" i="122"/>
  <c r="C54" i="122" s="1"/>
  <c r="C25" i="23" s="1"/>
  <c r="B50" i="122"/>
  <c r="B21" i="23" s="1"/>
  <c r="B31" i="122"/>
  <c r="B2" i="23" s="1"/>
  <c r="B32" i="122"/>
  <c r="B3" i="23" s="1"/>
  <c r="B40" i="122"/>
  <c r="B11" i="23" s="1"/>
  <c r="B33" i="122"/>
  <c r="B4" i="23" s="1"/>
  <c r="B41" i="122"/>
  <c r="B12" i="23" s="1"/>
  <c r="B42" i="122"/>
  <c r="B13" i="23" s="1"/>
  <c r="B53" i="122"/>
  <c r="B24" i="23" s="1"/>
  <c r="B35" i="122"/>
  <c r="B6" i="23" s="1"/>
  <c r="B43" i="122"/>
  <c r="B14" i="23" s="1"/>
  <c r="B44" i="122"/>
  <c r="B15" i="23" s="1"/>
  <c r="B36" i="122"/>
  <c r="B7" i="23" s="1"/>
  <c r="B34" i="122"/>
  <c r="B5" i="23" s="1"/>
  <c r="B55" i="122"/>
  <c r="B26" i="23" s="1"/>
  <c r="B37" i="122"/>
  <c r="B8" i="23" s="1"/>
  <c r="B39" i="122"/>
  <c r="B10" i="23" s="1"/>
  <c r="B52" i="122"/>
  <c r="B23" i="23" s="1"/>
  <c r="B45" i="122"/>
  <c r="B16" i="23" s="1"/>
  <c r="B38" i="122"/>
  <c r="B9" i="23" s="1"/>
  <c r="B46" i="122"/>
  <c r="B17" i="23" s="1"/>
  <c r="B47" i="122"/>
  <c r="B18" i="23" s="1"/>
  <c r="B48" i="122"/>
  <c r="B19" i="23" s="1"/>
  <c r="B49" i="122"/>
  <c r="B20" i="23" s="1"/>
  <c r="B54" i="122"/>
  <c r="B25" i="23" s="1"/>
  <c r="I5" i="122"/>
  <c r="G18" i="122"/>
  <c r="G17" i="122"/>
  <c r="G19" i="122"/>
  <c r="G21" i="122"/>
  <c r="G20" i="122"/>
  <c r="G22" i="122"/>
  <c r="I10" i="122"/>
  <c r="H16" i="122"/>
  <c r="I6" i="122"/>
  <c r="H23" i="122"/>
  <c r="F49" i="121"/>
  <c r="F20" i="22" s="1"/>
  <c r="I14" i="122"/>
  <c r="H8" i="122"/>
  <c r="F51" i="121"/>
  <c r="F22" i="22" s="1"/>
  <c r="E56" i="121"/>
  <c r="F32" i="121"/>
  <c r="F3" i="22" s="1"/>
  <c r="F48" i="121"/>
  <c r="F19" i="22" s="1"/>
  <c r="F42" i="121"/>
  <c r="F13" i="22" s="1"/>
  <c r="F46" i="121"/>
  <c r="F17" i="22" s="1"/>
  <c r="F31" i="121"/>
  <c r="F2" i="22" s="1"/>
  <c r="F39" i="121"/>
  <c r="F10" i="22" s="1"/>
  <c r="F47" i="121"/>
  <c r="F18" i="22" s="1"/>
  <c r="F37" i="121"/>
  <c r="F8" i="22" s="1"/>
  <c r="F45" i="121"/>
  <c r="F16" i="22" s="1"/>
  <c r="F53" i="121"/>
  <c r="F24" i="22" s="1"/>
  <c r="F54" i="121"/>
  <c r="F25" i="22" s="1"/>
  <c r="F33" i="121"/>
  <c r="F4" i="22" s="1"/>
  <c r="F41" i="121"/>
  <c r="F12" i="22" s="1"/>
  <c r="F34" i="121"/>
  <c r="F5" i="22" s="1"/>
  <c r="F38" i="121"/>
  <c r="F9" i="22" s="1"/>
  <c r="F35" i="121"/>
  <c r="F6" i="22" s="1"/>
  <c r="F44" i="121"/>
  <c r="F15" i="22" s="1"/>
  <c r="F40" i="121"/>
  <c r="F11" i="22" s="1"/>
  <c r="F43" i="121"/>
  <c r="F14" i="22" s="1"/>
  <c r="F36" i="121"/>
  <c r="F7" i="22" s="1"/>
  <c r="I11" i="121"/>
  <c r="I6" i="121"/>
  <c r="I7" i="121"/>
  <c r="I9" i="121"/>
  <c r="F52" i="121"/>
  <c r="F23" i="22" s="1"/>
  <c r="F50" i="121"/>
  <c r="F21" i="22" s="1"/>
  <c r="G27" i="121"/>
  <c r="I5" i="121"/>
  <c r="H22" i="121"/>
  <c r="H21" i="121"/>
  <c r="I15" i="121"/>
  <c r="H23" i="121"/>
  <c r="I14" i="121"/>
  <c r="H26" i="121"/>
  <c r="H20" i="121"/>
  <c r="F55" i="118"/>
  <c r="F26" i="19" s="1"/>
  <c r="E56" i="118"/>
  <c r="F52" i="118"/>
  <c r="F23" i="19" s="1"/>
  <c r="F32" i="118"/>
  <c r="F3" i="19" s="1"/>
  <c r="F40" i="118"/>
  <c r="F11" i="19" s="1"/>
  <c r="F48" i="118"/>
  <c r="F19" i="19" s="1"/>
  <c r="F42" i="118"/>
  <c r="F13" i="19" s="1"/>
  <c r="F33" i="118"/>
  <c r="F4" i="19" s="1"/>
  <c r="F41" i="118"/>
  <c r="F12" i="19" s="1"/>
  <c r="F45" i="118"/>
  <c r="F16" i="19" s="1"/>
  <c r="F39" i="118"/>
  <c r="F10" i="19" s="1"/>
  <c r="F46" i="118"/>
  <c r="F17" i="19" s="1"/>
  <c r="F35" i="118"/>
  <c r="F6" i="19" s="1"/>
  <c r="F37" i="118"/>
  <c r="F8" i="19" s="1"/>
  <c r="F53" i="118"/>
  <c r="F24" i="19" s="1"/>
  <c r="F54" i="118"/>
  <c r="F25" i="19" s="1"/>
  <c r="F47" i="118"/>
  <c r="F18" i="19" s="1"/>
  <c r="F34" i="118"/>
  <c r="F5" i="19" s="1"/>
  <c r="F44" i="118"/>
  <c r="F15" i="19" s="1"/>
  <c r="F31" i="118"/>
  <c r="F2" i="19" s="1"/>
  <c r="F36" i="118"/>
  <c r="F7" i="19" s="1"/>
  <c r="F38" i="118"/>
  <c r="F9" i="19" s="1"/>
  <c r="F43" i="118"/>
  <c r="F14" i="19" s="1"/>
  <c r="I9" i="118"/>
  <c r="I7" i="118"/>
  <c r="F50" i="118"/>
  <c r="F21" i="19" s="1"/>
  <c r="F51" i="118"/>
  <c r="F22" i="19" s="1"/>
  <c r="G27" i="118"/>
  <c r="G51" i="118" s="1"/>
  <c r="G22" i="19" s="1"/>
  <c r="I2" i="118"/>
  <c r="I5" i="118"/>
  <c r="H22" i="118"/>
  <c r="H21" i="118"/>
  <c r="I15" i="118"/>
  <c r="H23" i="118"/>
  <c r="I14" i="118"/>
  <c r="H20" i="118"/>
  <c r="H26" i="118"/>
  <c r="F56" i="117"/>
  <c r="I7" i="117"/>
  <c r="I15" i="117"/>
  <c r="G32" i="117"/>
  <c r="G3" i="18" s="1"/>
  <c r="G48" i="117"/>
  <c r="G19" i="18" s="1"/>
  <c r="G52" i="117"/>
  <c r="G23" i="18" s="1"/>
  <c r="G42" i="117"/>
  <c r="G13" i="18" s="1"/>
  <c r="G39" i="117"/>
  <c r="G10" i="18" s="1"/>
  <c r="G47" i="117"/>
  <c r="G18" i="18" s="1"/>
  <c r="G53" i="117"/>
  <c r="G24" i="18" s="1"/>
  <c r="G37" i="117"/>
  <c r="G8" i="18" s="1"/>
  <c r="G45" i="117"/>
  <c r="G16" i="18" s="1"/>
  <c r="G46" i="117"/>
  <c r="G17" i="18" s="1"/>
  <c r="G51" i="117"/>
  <c r="G22" i="18" s="1"/>
  <c r="G41" i="117"/>
  <c r="G12" i="18" s="1"/>
  <c r="G49" i="117"/>
  <c r="G20" i="18" s="1"/>
  <c r="G54" i="117"/>
  <c r="G25" i="18" s="1"/>
  <c r="G50" i="117"/>
  <c r="G21" i="18" s="1"/>
  <c r="G55" i="117"/>
  <c r="G26" i="18" s="1"/>
  <c r="G33" i="117"/>
  <c r="G4" i="18" s="1"/>
  <c r="G35" i="117"/>
  <c r="G6" i="18" s="1"/>
  <c r="I6" i="117"/>
  <c r="G31" i="117"/>
  <c r="G2" i="18" s="1"/>
  <c r="G40" i="117"/>
  <c r="G11" i="18" s="1"/>
  <c r="G38" i="117"/>
  <c r="G9" i="18" s="1"/>
  <c r="I11" i="117"/>
  <c r="G43" i="117"/>
  <c r="G14" i="18" s="1"/>
  <c r="I9" i="117"/>
  <c r="G34" i="117"/>
  <c r="G5" i="18" s="1"/>
  <c r="I14" i="117"/>
  <c r="G36" i="117"/>
  <c r="G7" i="18" s="1"/>
  <c r="I5" i="117"/>
  <c r="I2" i="117"/>
  <c r="H27" i="117"/>
  <c r="H36" i="117" s="1"/>
  <c r="H7" i="18" s="1"/>
  <c r="E56" i="116"/>
  <c r="F41" i="116"/>
  <c r="F12" i="17" s="1"/>
  <c r="F48" i="116"/>
  <c r="F19" i="17" s="1"/>
  <c r="G26" i="116"/>
  <c r="F46" i="116"/>
  <c r="F17" i="17" s="1"/>
  <c r="I14" i="116"/>
  <c r="F47" i="116"/>
  <c r="F18" i="17" s="1"/>
  <c r="F32" i="116"/>
  <c r="F3" i="17" s="1"/>
  <c r="F33" i="116"/>
  <c r="F4" i="17" s="1"/>
  <c r="F37" i="116"/>
  <c r="F8" i="17" s="1"/>
  <c r="F31" i="116"/>
  <c r="F2" i="17" s="1"/>
  <c r="F39" i="116"/>
  <c r="F10" i="17" s="1"/>
  <c r="F54" i="116"/>
  <c r="F25" i="17" s="1"/>
  <c r="F53" i="116"/>
  <c r="F24" i="17" s="1"/>
  <c r="F35" i="116"/>
  <c r="F6" i="17" s="1"/>
  <c r="F36" i="116"/>
  <c r="F7" i="17" s="1"/>
  <c r="F40" i="116"/>
  <c r="F11" i="17" s="1"/>
  <c r="F38" i="116"/>
  <c r="F9" i="17" s="1"/>
  <c r="F34" i="116"/>
  <c r="F5" i="17" s="1"/>
  <c r="F43" i="116"/>
  <c r="F14" i="17" s="1"/>
  <c r="F44" i="116"/>
  <c r="F15" i="17" s="1"/>
  <c r="F42" i="116"/>
  <c r="F13" i="17" s="1"/>
  <c r="F55" i="116"/>
  <c r="F26" i="17" s="1"/>
  <c r="I7" i="116"/>
  <c r="F50" i="116"/>
  <c r="F21" i="17" s="1"/>
  <c r="F49" i="116"/>
  <c r="F20" i="17" s="1"/>
  <c r="F51" i="116"/>
  <c r="F22" i="17" s="1"/>
  <c r="F45" i="116"/>
  <c r="F16" i="17" s="1"/>
  <c r="I5" i="116"/>
  <c r="I9" i="116"/>
  <c r="H18" i="116"/>
  <c r="H22" i="116"/>
  <c r="H21" i="116"/>
  <c r="H20" i="116"/>
  <c r="H19" i="116"/>
  <c r="I15" i="116"/>
  <c r="H17" i="116"/>
  <c r="H16" i="116"/>
  <c r="I6" i="116"/>
  <c r="H23" i="116"/>
  <c r="I11" i="116"/>
  <c r="H12" i="116"/>
  <c r="H13" i="116"/>
  <c r="E56" i="115"/>
  <c r="F32" i="115"/>
  <c r="F3" i="16" s="1"/>
  <c r="F36" i="115"/>
  <c r="F7" i="16" s="1"/>
  <c r="F48" i="115"/>
  <c r="F19" i="16" s="1"/>
  <c r="F31" i="115"/>
  <c r="F2" i="16" s="1"/>
  <c r="F33" i="115"/>
  <c r="F4" i="16" s="1"/>
  <c r="F37" i="115"/>
  <c r="F8" i="16" s="1"/>
  <c r="F45" i="115"/>
  <c r="F16" i="16" s="1"/>
  <c r="F53" i="115"/>
  <c r="F24" i="16" s="1"/>
  <c r="F55" i="115"/>
  <c r="F26" i="16" s="1"/>
  <c r="F54" i="115"/>
  <c r="F25" i="16" s="1"/>
  <c r="F51" i="115"/>
  <c r="F22" i="16" s="1"/>
  <c r="F46" i="115"/>
  <c r="F17" i="16" s="1"/>
  <c r="F35" i="115"/>
  <c r="F6" i="16" s="1"/>
  <c r="F49" i="115"/>
  <c r="F20" i="16" s="1"/>
  <c r="F47" i="115"/>
  <c r="F18" i="16" s="1"/>
  <c r="F39" i="115"/>
  <c r="F10" i="16" s="1"/>
  <c r="F42" i="115"/>
  <c r="F13" i="16" s="1"/>
  <c r="F41" i="115"/>
  <c r="F12" i="16" s="1"/>
  <c r="F50" i="115"/>
  <c r="F21" i="16" s="1"/>
  <c r="F43" i="115"/>
  <c r="F14" i="16" s="1"/>
  <c r="F34" i="115"/>
  <c r="F5" i="16" s="1"/>
  <c r="F44" i="115"/>
  <c r="F15" i="16" s="1"/>
  <c r="F38" i="115"/>
  <c r="F9" i="16" s="1"/>
  <c r="F40" i="115"/>
  <c r="F11" i="16" s="1"/>
  <c r="F52" i="115"/>
  <c r="F23" i="16" s="1"/>
  <c r="I14" i="115"/>
  <c r="I9" i="115"/>
  <c r="G27" i="115"/>
  <c r="G52" i="115" s="1"/>
  <c r="G23" i="16" s="1"/>
  <c r="I11" i="115"/>
  <c r="I5" i="115"/>
  <c r="I15" i="115"/>
  <c r="H23" i="115"/>
  <c r="E56" i="114"/>
  <c r="F42" i="114"/>
  <c r="F13" i="15" s="1"/>
  <c r="F48" i="114"/>
  <c r="F19" i="15" s="1"/>
  <c r="F49" i="114"/>
  <c r="F20" i="15" s="1"/>
  <c r="F32" i="114"/>
  <c r="F3" i="15" s="1"/>
  <c r="F39" i="114"/>
  <c r="F10" i="15" s="1"/>
  <c r="F53" i="114"/>
  <c r="F24" i="15" s="1"/>
  <c r="F54" i="114"/>
  <c r="F25" i="15" s="1"/>
  <c r="F37" i="114"/>
  <c r="F8" i="15" s="1"/>
  <c r="F31" i="114"/>
  <c r="F2" i="15" s="1"/>
  <c r="F35" i="114"/>
  <c r="F6" i="15" s="1"/>
  <c r="F36" i="114"/>
  <c r="F7" i="15" s="1"/>
  <c r="F44" i="114"/>
  <c r="F15" i="15" s="1"/>
  <c r="F38" i="114"/>
  <c r="F9" i="15" s="1"/>
  <c r="F43" i="114"/>
  <c r="F14" i="15" s="1"/>
  <c r="F34" i="114"/>
  <c r="F5" i="15" s="1"/>
  <c r="F40" i="114"/>
  <c r="F11" i="15" s="1"/>
  <c r="I14" i="114"/>
  <c r="I5" i="114"/>
  <c r="F45" i="114"/>
  <c r="F16" i="15" s="1"/>
  <c r="F52" i="114"/>
  <c r="F23" i="15" s="1"/>
  <c r="F41" i="114"/>
  <c r="F12" i="15" s="1"/>
  <c r="G26" i="114"/>
  <c r="G27" i="114" s="1"/>
  <c r="G46" i="114" s="1"/>
  <c r="G17" i="15" s="1"/>
  <c r="F55" i="114"/>
  <c r="F26" i="15" s="1"/>
  <c r="F47" i="114"/>
  <c r="F18" i="15" s="1"/>
  <c r="F50" i="114"/>
  <c r="F21" i="15" s="1"/>
  <c r="F33" i="114"/>
  <c r="F4" i="15" s="1"/>
  <c r="I7" i="114"/>
  <c r="F51" i="114"/>
  <c r="F22" i="15" s="1"/>
  <c r="F46" i="114"/>
  <c r="F17" i="15" s="1"/>
  <c r="I9" i="114"/>
  <c r="H18" i="114"/>
  <c r="H22" i="114"/>
  <c r="H21" i="114"/>
  <c r="H20" i="114"/>
  <c r="H19" i="114"/>
  <c r="I15" i="114"/>
  <c r="H17" i="114"/>
  <c r="H16" i="114"/>
  <c r="I6" i="114"/>
  <c r="H23" i="114"/>
  <c r="I11" i="114"/>
  <c r="H12" i="114"/>
  <c r="H13" i="114"/>
  <c r="I2" i="114"/>
  <c r="H4" i="114"/>
  <c r="AE28" i="108"/>
  <c r="AD28" i="108"/>
  <c r="AB28" i="108"/>
  <c r="AC28" i="108"/>
  <c r="T21" i="108"/>
  <c r="O21" i="108"/>
  <c r="U21" i="108"/>
  <c r="P21" i="108"/>
  <c r="S21" i="108"/>
  <c r="R21" i="108"/>
  <c r="D205" i="108"/>
  <c r="K205" i="108"/>
  <c r="K204" i="108" s="1"/>
  <c r="J205" i="108"/>
  <c r="J204" i="108" s="1"/>
  <c r="I205" i="108"/>
  <c r="H205" i="108"/>
  <c r="C10" i="108"/>
  <c r="E10" i="108"/>
  <c r="F10" i="108"/>
  <c r="T35" i="108"/>
  <c r="O78" i="108"/>
  <c r="N78" i="108"/>
  <c r="M78" i="108"/>
  <c r="K78" i="108"/>
  <c r="P78" i="108"/>
  <c r="N122" i="108"/>
  <c r="AJ34" i="108"/>
  <c r="AI34" i="108"/>
  <c r="AG34" i="108"/>
  <c r="V204" i="108"/>
  <c r="Z205" i="108"/>
  <c r="Z204" i="108" s="1"/>
  <c r="Y205" i="108"/>
  <c r="X205" i="108"/>
  <c r="X204" i="108" s="1"/>
  <c r="W205" i="108"/>
  <c r="W204" i="108" s="1"/>
  <c r="V117" i="108"/>
  <c r="I115" i="108"/>
  <c r="F29" i="108"/>
  <c r="E29" i="108"/>
  <c r="D29" i="108"/>
  <c r="C29" i="108"/>
  <c r="AO21" i="108"/>
  <c r="AN21" i="108"/>
  <c r="AM21" i="108"/>
  <c r="AL21" i="108"/>
  <c r="AE124" i="108"/>
  <c r="AC124" i="108"/>
  <c r="AB124" i="108"/>
  <c r="AD124" i="108"/>
  <c r="F116" i="108"/>
  <c r="E116" i="108"/>
  <c r="D116" i="108"/>
  <c r="C116" i="108"/>
  <c r="AO57" i="108"/>
  <c r="AI172" i="108"/>
  <c r="AH172" i="108"/>
  <c r="AJ172" i="108"/>
  <c r="AG172" i="108"/>
  <c r="AF117" i="108"/>
  <c r="AH28" i="108"/>
  <c r="AJ28" i="108"/>
  <c r="AI28" i="108"/>
  <c r="AG28" i="108"/>
  <c r="AH34" i="108"/>
  <c r="Q293" i="108"/>
  <c r="P293" i="108"/>
  <c r="P305" i="108"/>
  <c r="AO215" i="108"/>
  <c r="AO214" i="108" s="1"/>
  <c r="AP123" i="108"/>
  <c r="AN173" i="108"/>
  <c r="AF200" i="108"/>
  <c r="AJ201" i="108"/>
  <c r="AI201" i="108"/>
  <c r="AH201" i="108"/>
  <c r="AH200" i="108" s="1"/>
  <c r="AD201" i="108"/>
  <c r="AE200" i="108" s="1"/>
  <c r="AG201" i="108"/>
  <c r="AG200" i="108" s="1"/>
  <c r="AH49" i="108"/>
  <c r="Y207" i="108"/>
  <c r="V206" i="108"/>
  <c r="S207" i="108"/>
  <c r="S206" i="108" s="1"/>
  <c r="X207" i="108"/>
  <c r="X206" i="108" s="1"/>
  <c r="R207" i="108"/>
  <c r="R206" i="108" s="1"/>
  <c r="T207" i="108"/>
  <c r="Z207" i="108"/>
  <c r="W207" i="108"/>
  <c r="W206" i="108" s="1"/>
  <c r="D10" i="108"/>
  <c r="X35" i="108"/>
  <c r="AN106" i="108"/>
  <c r="AL106" i="108"/>
  <c r="AO106" i="108"/>
  <c r="AC184" i="108"/>
  <c r="AB184" i="108"/>
  <c r="T201" i="108"/>
  <c r="S201" i="108"/>
  <c r="S200" i="108" s="1"/>
  <c r="P201" i="108"/>
  <c r="P200" i="108" s="1"/>
  <c r="U201" i="108"/>
  <c r="R201" i="108"/>
  <c r="R200" i="108" s="1"/>
  <c r="AD21" i="108"/>
  <c r="AC21" i="108"/>
  <c r="AE21" i="108"/>
  <c r="AB21" i="108"/>
  <c r="T204" i="108"/>
  <c r="F107" i="108"/>
  <c r="AO119" i="108"/>
  <c r="AN119" i="108"/>
  <c r="AM119" i="108"/>
  <c r="AL119" i="108"/>
  <c r="U207" i="108"/>
  <c r="W290" i="108"/>
  <c r="W289" i="108" s="1"/>
  <c r="Z290" i="108"/>
  <c r="Y290" i="108"/>
  <c r="Y289" i="108" s="1"/>
  <c r="V289" i="108"/>
  <c r="T290" i="108"/>
  <c r="S290" i="108"/>
  <c r="X290" i="108"/>
  <c r="X289" i="108" s="1"/>
  <c r="U290" i="108"/>
  <c r="U289" i="108" s="1"/>
  <c r="AH209" i="108"/>
  <c r="AJ209" i="108"/>
  <c r="AI209" i="108"/>
  <c r="AG209" i="108"/>
  <c r="X45" i="108"/>
  <c r="E36" i="108"/>
  <c r="AJ38" i="108"/>
  <c r="AH38" i="108"/>
  <c r="AI38" i="108"/>
  <c r="AG38" i="108"/>
  <c r="S45" i="108"/>
  <c r="AJ52" i="108"/>
  <c r="AJ51" i="108" s="1"/>
  <c r="AI52" i="108"/>
  <c r="AG52" i="108"/>
  <c r="AG51" i="108" s="1"/>
  <c r="S78" i="108"/>
  <c r="T174" i="108"/>
  <c r="S174" i="108"/>
  <c r="Q118" i="108"/>
  <c r="I178" i="108"/>
  <c r="H179" i="108"/>
  <c r="Q182" i="108"/>
  <c r="P182" i="108"/>
  <c r="AN305" i="108"/>
  <c r="AH29" i="108"/>
  <c r="AJ29" i="108"/>
  <c r="AI29" i="108"/>
  <c r="AG29" i="108"/>
  <c r="K52" i="108"/>
  <c r="C52" i="108"/>
  <c r="F52" i="108"/>
  <c r="E52" i="108"/>
  <c r="D52" i="108"/>
  <c r="T78" i="108"/>
  <c r="M120" i="108"/>
  <c r="I172" i="108"/>
  <c r="AA206" i="108"/>
  <c r="X33" i="108"/>
  <c r="F37" i="108"/>
  <c r="C37" i="108"/>
  <c r="U50" i="108"/>
  <c r="U107" i="108"/>
  <c r="T107" i="108"/>
  <c r="S107" i="108"/>
  <c r="N120" i="108"/>
  <c r="AI169" i="108"/>
  <c r="M205" i="108"/>
  <c r="M204" i="108" s="1"/>
  <c r="AN207" i="108"/>
  <c r="AN206" i="108" s="1"/>
  <c r="S248" i="108"/>
  <c r="R248" i="108"/>
  <c r="AO289" i="108"/>
  <c r="S297" i="108"/>
  <c r="K300" i="108"/>
  <c r="J300" i="108"/>
  <c r="I300" i="108"/>
  <c r="AA212" i="108"/>
  <c r="AE213" i="108"/>
  <c r="AD213" i="108"/>
  <c r="AC213" i="108"/>
  <c r="AC212" i="108" s="1"/>
  <c r="J203" i="108"/>
  <c r="I203" i="108"/>
  <c r="H203" i="108"/>
  <c r="J28" i="108"/>
  <c r="I28" i="108"/>
  <c r="H28" i="108"/>
  <c r="K28" i="108"/>
  <c r="D37" i="108"/>
  <c r="D41" i="108"/>
  <c r="C41" i="108"/>
  <c r="W46" i="108"/>
  <c r="W45" i="108" s="1"/>
  <c r="R50" i="108"/>
  <c r="R49" i="108" s="1"/>
  <c r="AO50" i="108"/>
  <c r="AO49" i="108" s="1"/>
  <c r="AN50" i="108"/>
  <c r="AN49" i="108" s="1"/>
  <c r="I52" i="108"/>
  <c r="Y54" i="108"/>
  <c r="Z54" i="108"/>
  <c r="AG60" i="108"/>
  <c r="R107" i="108"/>
  <c r="C124" i="108"/>
  <c r="AJ169" i="108"/>
  <c r="AP289" i="108"/>
  <c r="T297" i="108"/>
  <c r="H300" i="108"/>
  <c r="Y21" i="108"/>
  <c r="U36" i="108"/>
  <c r="U35" i="108" s="1"/>
  <c r="P36" i="108"/>
  <c r="O36" i="108"/>
  <c r="N36" i="108"/>
  <c r="N35" i="108" s="1"/>
  <c r="E41" i="108"/>
  <c r="S50" i="108"/>
  <c r="S49" i="108" s="1"/>
  <c r="AO51" i="108"/>
  <c r="W54" i="108"/>
  <c r="AE122" i="108"/>
  <c r="E124" i="108"/>
  <c r="E177" i="108"/>
  <c r="C177" i="108"/>
  <c r="B121" i="108"/>
  <c r="F177" i="108"/>
  <c r="S184" i="108"/>
  <c r="R184" i="108"/>
  <c r="AC203" i="108"/>
  <c r="AC202" i="108" s="1"/>
  <c r="AA116" i="108"/>
  <c r="AD203" i="108"/>
  <c r="W203" i="108"/>
  <c r="W202" i="108" s="1"/>
  <c r="Y203" i="108"/>
  <c r="Z202" i="108" s="1"/>
  <c r="P205" i="108"/>
  <c r="P204" i="108" s="1"/>
  <c r="F209" i="108"/>
  <c r="C213" i="108"/>
  <c r="S10" i="108"/>
  <c r="S28" i="108"/>
  <c r="O29" i="108"/>
  <c r="N29" i="108"/>
  <c r="P29" i="108"/>
  <c r="R34" i="108"/>
  <c r="R36" i="108"/>
  <c r="R35" i="108" s="1"/>
  <c r="H37" i="108"/>
  <c r="F41" i="108"/>
  <c r="AE46" i="108"/>
  <c r="AC46" i="108"/>
  <c r="AB46" i="108"/>
  <c r="AB45" i="108" s="1"/>
  <c r="AD46" i="108"/>
  <c r="AD45" i="108" s="1"/>
  <c r="AA45" i="108"/>
  <c r="Z48" i="108"/>
  <c r="X48" i="108"/>
  <c r="X47" i="108" s="1"/>
  <c r="Y48" i="108"/>
  <c r="Y47" i="108" s="1"/>
  <c r="V47" i="108"/>
  <c r="W48" i="108"/>
  <c r="W47" i="108" s="1"/>
  <c r="T50" i="108"/>
  <c r="AM52" i="108"/>
  <c r="AP51" i="108"/>
  <c r="AL52" i="108"/>
  <c r="AL51" i="108" s="1"/>
  <c r="X54" i="108"/>
  <c r="U57" i="108"/>
  <c r="AI60" i="108"/>
  <c r="Y106" i="108"/>
  <c r="W121" i="108"/>
  <c r="F124" i="108"/>
  <c r="N176" i="108"/>
  <c r="P176" i="108"/>
  <c r="I176" i="108"/>
  <c r="D177" i="108"/>
  <c r="V122" i="108"/>
  <c r="Y178" i="108"/>
  <c r="X178" i="108"/>
  <c r="Z178" i="108"/>
  <c r="Q124" i="108"/>
  <c r="U180" i="108"/>
  <c r="P180" i="108"/>
  <c r="AB203" i="108"/>
  <c r="AB202" i="108" s="1"/>
  <c r="R209" i="108"/>
  <c r="Z262" i="108"/>
  <c r="AA262" i="108"/>
  <c r="Z276" i="108"/>
  <c r="AA276" i="108"/>
  <c r="O295" i="108"/>
  <c r="T306" i="108"/>
  <c r="S306" i="108"/>
  <c r="S305" i="108" s="1"/>
  <c r="R306" i="108"/>
  <c r="R305" i="108" s="1"/>
  <c r="Q305" i="108"/>
  <c r="H23" i="108"/>
  <c r="K23" i="108"/>
  <c r="J23" i="108"/>
  <c r="I23" i="108"/>
  <c r="J34" i="108"/>
  <c r="Z41" i="108"/>
  <c r="AO47" i="108"/>
  <c r="AN115" i="108"/>
  <c r="AM115" i="108"/>
  <c r="AL115" i="108"/>
  <c r="F36" i="108"/>
  <c r="U45" i="108"/>
  <c r="AH52" i="108"/>
  <c r="AH51" i="108" s="1"/>
  <c r="AH169" i="108"/>
  <c r="AK182" i="108"/>
  <c r="U203" i="108"/>
  <c r="S203" i="108"/>
  <c r="R203" i="108"/>
  <c r="R202" i="108" s="1"/>
  <c r="N203" i="108"/>
  <c r="T203" i="108"/>
  <c r="Y222" i="108"/>
  <c r="AO253" i="108"/>
  <c r="AN253" i="108"/>
  <c r="AN252" i="108" s="1"/>
  <c r="AP252" i="108"/>
  <c r="AP118" i="108" s="1"/>
  <c r="AL253" i="108"/>
  <c r="AL252" i="108" s="1"/>
  <c r="AD37" i="108"/>
  <c r="Z46" i="108"/>
  <c r="Y46" i="108"/>
  <c r="Y45" i="108" s="1"/>
  <c r="V45" i="108"/>
  <c r="T46" i="108"/>
  <c r="T45" i="108" s="1"/>
  <c r="S47" i="108"/>
  <c r="AM49" i="108"/>
  <c r="H52" i="108"/>
  <c r="U106" i="108"/>
  <c r="AC122" i="108"/>
  <c r="Y7" i="108"/>
  <c r="AE7" i="108"/>
  <c r="T47" i="108"/>
  <c r="AN51" i="108"/>
  <c r="S57" i="108"/>
  <c r="W106" i="108"/>
  <c r="O120" i="108"/>
  <c r="AD122" i="108"/>
  <c r="L305" i="108"/>
  <c r="N306" i="108"/>
  <c r="M306" i="108"/>
  <c r="M305" i="108" s="1"/>
  <c r="K306" i="108"/>
  <c r="J306" i="108"/>
  <c r="J305" i="108" s="1"/>
  <c r="O306" i="108"/>
  <c r="O305" i="108" s="1"/>
  <c r="AB7" i="108"/>
  <c r="AC33" i="108"/>
  <c r="AB33" i="108"/>
  <c r="E37" i="108"/>
  <c r="U47" i="108"/>
  <c r="J52" i="108"/>
  <c r="J51" i="108" s="1"/>
  <c r="T57" i="108"/>
  <c r="AH60" i="108"/>
  <c r="X106" i="108"/>
  <c r="AD7" i="108"/>
  <c r="AE33" i="108"/>
  <c r="S36" i="108"/>
  <c r="AJ41" i="108"/>
  <c r="AI41" i="108"/>
  <c r="AH41" i="108"/>
  <c r="AG41" i="108"/>
  <c r="S94" i="108"/>
  <c r="N94" i="108"/>
  <c r="F115" i="108"/>
  <c r="E115" i="108"/>
  <c r="D115" i="108"/>
  <c r="W116" i="108"/>
  <c r="AI120" i="108"/>
  <c r="AE120" i="108"/>
  <c r="K124" i="108"/>
  <c r="J124" i="108"/>
  <c r="M170" i="108"/>
  <c r="M169" i="108" s="1"/>
  <c r="K177" i="108"/>
  <c r="J177" i="108"/>
  <c r="AE203" i="108"/>
  <c r="AE202" i="108" s="1"/>
  <c r="M215" i="108"/>
  <c r="I215" i="108"/>
  <c r="L214" i="108"/>
  <c r="J215" i="108"/>
  <c r="J214" i="108" s="1"/>
  <c r="L265" i="108"/>
  <c r="K265" i="108"/>
  <c r="U305" i="108"/>
  <c r="P102" i="108"/>
  <c r="P174" i="108"/>
  <c r="P173" i="108" s="1"/>
  <c r="L173" i="108"/>
  <c r="O174" i="108"/>
  <c r="H174" i="108"/>
  <c r="L118" i="108"/>
  <c r="AM179" i="108"/>
  <c r="AH179" i="108"/>
  <c r="AK123" i="108"/>
  <c r="AJ123" i="108" s="1"/>
  <c r="C36" i="108"/>
  <c r="F117" i="108"/>
  <c r="E117" i="108"/>
  <c r="D117" i="108"/>
  <c r="C117" i="108"/>
  <c r="K178" i="108"/>
  <c r="G122" i="108"/>
  <c r="P37" i="108"/>
  <c r="K37" i="108"/>
  <c r="O37" i="108"/>
  <c r="N37" i="108"/>
  <c r="M37" i="108"/>
  <c r="E103" i="108"/>
  <c r="D103" i="108"/>
  <c r="F103" i="108"/>
  <c r="C103" i="108"/>
  <c r="AM28" i="108"/>
  <c r="AL28" i="108"/>
  <c r="S205" i="108"/>
  <c r="R205" i="108"/>
  <c r="R204" i="108" s="1"/>
  <c r="U205" i="108"/>
  <c r="U204" i="108" s="1"/>
  <c r="Q204" i="108"/>
  <c r="Y41" i="108"/>
  <c r="AN47" i="108"/>
  <c r="K179" i="108"/>
  <c r="G123" i="108"/>
  <c r="J179" i="108"/>
  <c r="AM305" i="108"/>
  <c r="AG21" i="108"/>
  <c r="AI21" i="108"/>
  <c r="AH21" i="108"/>
  <c r="AO207" i="108"/>
  <c r="AP206" i="108" s="1"/>
  <c r="AL207" i="108"/>
  <c r="AL206" i="108" s="1"/>
  <c r="J10" i="108"/>
  <c r="K10" i="108"/>
  <c r="I10" i="108"/>
  <c r="C46" i="108"/>
  <c r="AM45" i="108"/>
  <c r="D48" i="108"/>
  <c r="F48" i="108"/>
  <c r="C48" i="108"/>
  <c r="E48" i="108"/>
  <c r="AH78" i="108"/>
  <c r="AM103" i="108"/>
  <c r="AM102" i="108" s="1"/>
  <c r="AN103" i="108"/>
  <c r="AL103" i="108"/>
  <c r="AL102" i="108" s="1"/>
  <c r="H115" i="108"/>
  <c r="L123" i="108"/>
  <c r="Q169" i="108"/>
  <c r="AO171" i="108"/>
  <c r="AK116" i="108"/>
  <c r="AJ171" i="108"/>
  <c r="AH171" i="108"/>
  <c r="AG171" i="108"/>
  <c r="AC172" i="108"/>
  <c r="L119" i="108"/>
  <c r="K119" i="108" s="1"/>
  <c r="K175" i="108"/>
  <c r="J175" i="108"/>
  <c r="I175" i="108"/>
  <c r="H175" i="108"/>
  <c r="M175" i="108"/>
  <c r="V120" i="108"/>
  <c r="U176" i="108"/>
  <c r="T176" i="108"/>
  <c r="S176" i="108"/>
  <c r="Z176" i="108"/>
  <c r="AB179" i="108"/>
  <c r="Z180" i="108"/>
  <c r="V124" i="108"/>
  <c r="U186" i="108"/>
  <c r="V186" i="108"/>
  <c r="X188" i="108"/>
  <c r="K190" i="108"/>
  <c r="O206" i="108"/>
  <c r="AB209" i="108"/>
  <c r="AE209" i="108"/>
  <c r="AD209" i="108"/>
  <c r="W209" i="108"/>
  <c r="Z209" i="108"/>
  <c r="AA119" i="108"/>
  <c r="AK212" i="108"/>
  <c r="AO213" i="108"/>
  <c r="AN213" i="108"/>
  <c r="AI213" i="108"/>
  <c r="AI212" i="108" s="1"/>
  <c r="AM213" i="108"/>
  <c r="AM212" i="108" s="1"/>
  <c r="E223" i="108"/>
  <c r="Z248" i="108"/>
  <c r="AA248" i="108"/>
  <c r="O294" i="108"/>
  <c r="AN293" i="108"/>
  <c r="W34" i="108"/>
  <c r="Z107" i="108"/>
  <c r="Y107" i="108"/>
  <c r="X107" i="108"/>
  <c r="W107" i="108"/>
  <c r="D45" i="111"/>
  <c r="O28" i="108"/>
  <c r="N28" i="108"/>
  <c r="P28" i="108"/>
  <c r="M28" i="108"/>
  <c r="AM201" i="108"/>
  <c r="AL201" i="108"/>
  <c r="AL200" i="108" s="1"/>
  <c r="AK200" i="108"/>
  <c r="AO201" i="108"/>
  <c r="AO200" i="108" s="1"/>
  <c r="AN201" i="108"/>
  <c r="AE215" i="108"/>
  <c r="AE214" i="108" s="1"/>
  <c r="AB215" i="108"/>
  <c r="AB214" i="108" s="1"/>
  <c r="AD215" i="108"/>
  <c r="AC215" i="108"/>
  <c r="AC214" i="108" s="1"/>
  <c r="U209" i="108"/>
  <c r="Q119" i="108"/>
  <c r="T209" i="108"/>
  <c r="I207" i="108"/>
  <c r="J207" i="108"/>
  <c r="J206" i="108" s="1"/>
  <c r="K207" i="108"/>
  <c r="K206" i="108" s="1"/>
  <c r="H207" i="108"/>
  <c r="AP202" i="108"/>
  <c r="AI35" i="108"/>
  <c r="AC38" i="108"/>
  <c r="AB38" i="108"/>
  <c r="W38" i="108"/>
  <c r="Y38" i="108"/>
  <c r="J47" i="108"/>
  <c r="K50" i="108"/>
  <c r="K49" i="108" s="1"/>
  <c r="C50" i="108"/>
  <c r="AC51" i="108"/>
  <c r="P122" i="108"/>
  <c r="O122" i="108"/>
  <c r="AC180" i="108"/>
  <c r="AB180" i="108"/>
  <c r="AE180" i="108"/>
  <c r="AD180" i="108"/>
  <c r="X21" i="108"/>
  <c r="W21" i="108"/>
  <c r="O205" i="108"/>
  <c r="O204" i="108" s="1"/>
  <c r="AE207" i="108"/>
  <c r="AD207" i="108"/>
  <c r="AC207" i="108"/>
  <c r="AC206" i="108" s="1"/>
  <c r="N21" i="108"/>
  <c r="N45" i="108"/>
  <c r="U103" i="108"/>
  <c r="Q102" i="108"/>
  <c r="T103" i="108"/>
  <c r="S103" i="108"/>
  <c r="C107" i="108"/>
  <c r="M122" i="108"/>
  <c r="M174" i="108"/>
  <c r="M173" i="108" s="1"/>
  <c r="AL179" i="108"/>
  <c r="D203" i="108"/>
  <c r="F203" i="108"/>
  <c r="C203" i="108"/>
  <c r="E203" i="108"/>
  <c r="AI207" i="108"/>
  <c r="AH207" i="108"/>
  <c r="AH206" i="108" s="1"/>
  <c r="AG207" i="108"/>
  <c r="AG206" i="108" s="1"/>
  <c r="AF206" i="108"/>
  <c r="AJ207" i="108"/>
  <c r="AK206" i="108" s="1"/>
  <c r="AE38" i="108"/>
  <c r="I50" i="108"/>
  <c r="R78" i="108"/>
  <c r="J121" i="108"/>
  <c r="K121" i="108"/>
  <c r="I121" i="108"/>
  <c r="H121" i="108"/>
  <c r="J172" i="108"/>
  <c r="G117" i="108"/>
  <c r="F172" i="108"/>
  <c r="E172" i="108"/>
  <c r="N174" i="108"/>
  <c r="H178" i="108"/>
  <c r="AN179" i="108"/>
  <c r="X213" i="108"/>
  <c r="W213" i="108"/>
  <c r="W212" i="108" s="1"/>
  <c r="Z213" i="108"/>
  <c r="V212" i="108"/>
  <c r="Y213" i="108"/>
  <c r="Y212" i="108" s="1"/>
  <c r="AL203" i="108"/>
  <c r="AL202" i="108" s="1"/>
  <c r="AM203" i="108"/>
  <c r="AM202" i="108" s="1"/>
  <c r="AK202" i="108"/>
  <c r="AN203" i="108"/>
  <c r="AO203" i="108"/>
  <c r="AO202" i="108" s="1"/>
  <c r="AN45" i="108"/>
  <c r="J102" i="108"/>
  <c r="AO103" i="108"/>
  <c r="AL171" i="108"/>
  <c r="N175" i="108"/>
  <c r="W176" i="108"/>
  <c r="AM178" i="108"/>
  <c r="AL178" i="108"/>
  <c r="AK122" i="108"/>
  <c r="AG122" i="108" s="1"/>
  <c r="AO178" i="108"/>
  <c r="AN178" i="108"/>
  <c r="W180" i="108"/>
  <c r="Y188" i="108"/>
  <c r="AA202" i="108"/>
  <c r="AC209" i="108"/>
  <c r="AL213" i="108"/>
  <c r="AL212" i="108" s="1"/>
  <c r="F223" i="108"/>
  <c r="AO293" i="108"/>
  <c r="AN34" i="108"/>
  <c r="AM34" i="108"/>
  <c r="AO34" i="108"/>
  <c r="AD49" i="108"/>
  <c r="E213" i="108"/>
  <c r="F213" i="108"/>
  <c r="K34" i="108"/>
  <c r="H34" i="108"/>
  <c r="AD38" i="108"/>
  <c r="H50" i="108"/>
  <c r="K279" i="108"/>
  <c r="J213" i="108"/>
  <c r="I213" i="108"/>
  <c r="H213" i="108"/>
  <c r="K213" i="108"/>
  <c r="AO28" i="108"/>
  <c r="AI49" i="108"/>
  <c r="R103" i="108"/>
  <c r="R102" i="108" s="1"/>
  <c r="AP173" i="108"/>
  <c r="S171" i="108"/>
  <c r="U171" i="108"/>
  <c r="T171" i="108"/>
  <c r="Q116" i="108"/>
  <c r="M116" i="108" s="1"/>
  <c r="K202" i="108"/>
  <c r="L202" i="108"/>
  <c r="N213" i="108"/>
  <c r="N212" i="108" s="1"/>
  <c r="M213" i="108"/>
  <c r="M212" i="108" s="1"/>
  <c r="L212" i="108"/>
  <c r="P213" i="108"/>
  <c r="P212" i="108" s="1"/>
  <c r="Z33" i="108"/>
  <c r="U33" i="108"/>
  <c r="T33" i="108"/>
  <c r="S33" i="108"/>
  <c r="AB37" i="108"/>
  <c r="J50" i="108"/>
  <c r="Q117" i="108"/>
  <c r="H172" i="108"/>
  <c r="AD205" i="108"/>
  <c r="AD204" i="108" s="1"/>
  <c r="AC205" i="108"/>
  <c r="AB205" i="108"/>
  <c r="AB204" i="108" s="1"/>
  <c r="R213" i="108"/>
  <c r="R212" i="108" s="1"/>
  <c r="U213" i="108"/>
  <c r="T213" i="108"/>
  <c r="T212" i="108" s="1"/>
  <c r="Q212" i="108"/>
  <c r="S213" i="108"/>
  <c r="W33" i="108"/>
  <c r="AC37" i="108"/>
  <c r="P50" i="108"/>
  <c r="P49" i="108" s="1"/>
  <c r="O50" i="108"/>
  <c r="N50" i="108"/>
  <c r="M50" i="108"/>
  <c r="M49" i="108" s="1"/>
  <c r="L49" i="108"/>
  <c r="AO115" i="108"/>
  <c r="T218" i="108"/>
  <c r="D7" i="108"/>
  <c r="F7" i="108"/>
  <c r="F21" i="108"/>
  <c r="E21" i="108"/>
  <c r="AJ33" i="108"/>
  <c r="AI33" i="108"/>
  <c r="AH33" i="108"/>
  <c r="J37" i="108"/>
  <c r="AC78" i="108"/>
  <c r="AB78" i="108"/>
  <c r="AJ78" i="108"/>
  <c r="O184" i="108"/>
  <c r="AJ203" i="108"/>
  <c r="AI203" i="108"/>
  <c r="AH203" i="108"/>
  <c r="AG203" i="108"/>
  <c r="AG202" i="108" s="1"/>
  <c r="AF202" i="108"/>
  <c r="AE205" i="108"/>
  <c r="F207" i="108"/>
  <c r="E207" i="108"/>
  <c r="D207" i="108"/>
  <c r="C207" i="108"/>
  <c r="AN223" i="108"/>
  <c r="AM223" i="108"/>
  <c r="AL223" i="108"/>
  <c r="AL222" i="108" s="1"/>
  <c r="AL29" i="108"/>
  <c r="AO29" i="108"/>
  <c r="AN29" i="108"/>
  <c r="AM29" i="108"/>
  <c r="AC201" i="108"/>
  <c r="AB201" i="108"/>
  <c r="AB200" i="108" s="1"/>
  <c r="AA200" i="108"/>
  <c r="AA115" i="108"/>
  <c r="Q214" i="108"/>
  <c r="U215" i="108"/>
  <c r="T215" i="108"/>
  <c r="T214" i="108" s="1"/>
  <c r="S215" i="108"/>
  <c r="R215" i="108"/>
  <c r="R214" i="108" s="1"/>
  <c r="Q123" i="108"/>
  <c r="K209" i="108"/>
  <c r="J209" i="108"/>
  <c r="I209" i="108"/>
  <c r="H209" i="108"/>
  <c r="H7" i="108"/>
  <c r="Z10" i="108"/>
  <c r="W10" i="108"/>
  <c r="R10" i="108"/>
  <c r="C21" i="108"/>
  <c r="AJ21" i="108"/>
  <c r="Z28" i="108"/>
  <c r="W28" i="108"/>
  <c r="R28" i="108"/>
  <c r="AG33" i="108"/>
  <c r="Z36" i="108"/>
  <c r="Y36" i="108"/>
  <c r="Y35" i="108" s="1"/>
  <c r="F46" i="108"/>
  <c r="E46" i="108"/>
  <c r="P51" i="108"/>
  <c r="O51" i="108"/>
  <c r="AG78" i="108"/>
  <c r="K115" i="108"/>
  <c r="J115" i="108"/>
  <c r="O170" i="108"/>
  <c r="O169" i="108" s="1"/>
  <c r="N170" i="108"/>
  <c r="N169" i="108" s="1"/>
  <c r="U170" i="108"/>
  <c r="U169" i="108" s="1"/>
  <c r="T170" i="108"/>
  <c r="T169" i="108" s="1"/>
  <c r="S170" i="108"/>
  <c r="S169" i="108" s="1"/>
  <c r="Q115" i="108"/>
  <c r="AA117" i="108"/>
  <c r="Y172" i="108"/>
  <c r="X172" i="108"/>
  <c r="W172" i="108"/>
  <c r="AB172" i="108"/>
  <c r="AE179" i="108"/>
  <c r="AD179" i="108"/>
  <c r="Z179" i="108"/>
  <c r="Y179" i="108"/>
  <c r="X179" i="108"/>
  <c r="W179" i="108"/>
  <c r="AA123" i="108"/>
  <c r="X123" i="108" s="1"/>
  <c r="AJ212" i="108"/>
  <c r="O215" i="108"/>
  <c r="O214" i="108" s="1"/>
  <c r="C223" i="108"/>
  <c r="AO223" i="108"/>
  <c r="Y248" i="108"/>
  <c r="AD252" i="108"/>
  <c r="AC252" i="108"/>
  <c r="L293" i="108"/>
  <c r="N294" i="108"/>
  <c r="N293" i="108" s="1"/>
  <c r="M294" i="108"/>
  <c r="M293" i="108" s="1"/>
  <c r="H294" i="108"/>
  <c r="J294" i="108"/>
  <c r="J293" i="108" s="1"/>
  <c r="K294" i="108"/>
  <c r="K293" i="108" s="1"/>
  <c r="AD297" i="108"/>
  <c r="X215" i="108"/>
  <c r="W215" i="108"/>
  <c r="W214" i="108" s="1"/>
  <c r="Z215" i="108"/>
  <c r="Z214" i="108" s="1"/>
  <c r="Y215" i="108"/>
  <c r="V214" i="108"/>
  <c r="M209" i="108"/>
  <c r="O209" i="108"/>
  <c r="N209" i="108"/>
  <c r="P209" i="108"/>
  <c r="AA3" i="108"/>
  <c r="Z3" i="108"/>
  <c r="I7" i="108"/>
  <c r="X10" i="108"/>
  <c r="D21" i="108"/>
  <c r="X28" i="108"/>
  <c r="AE34" i="108"/>
  <c r="AD34" i="108"/>
  <c r="AC34" i="108"/>
  <c r="AB34" i="108"/>
  <c r="W36" i="108"/>
  <c r="W35" i="108" s="1"/>
  <c r="J7" i="108"/>
  <c r="Y10" i="108"/>
  <c r="Y28" i="108"/>
  <c r="AC3" i="108"/>
  <c r="K7" i="108"/>
  <c r="AE10" i="108"/>
  <c r="AD10" i="108"/>
  <c r="D34" i="108"/>
  <c r="C34" i="108"/>
  <c r="AE36" i="108"/>
  <c r="AD36" i="108"/>
  <c r="AC36" i="108"/>
  <c r="AC35" i="108" s="1"/>
  <c r="AA35" i="108"/>
  <c r="X38" i="108"/>
  <c r="P41" i="108"/>
  <c r="N41" i="108"/>
  <c r="M41" i="108"/>
  <c r="O41" i="108"/>
  <c r="AJ47" i="108"/>
  <c r="F58" i="108"/>
  <c r="E58" i="108"/>
  <c r="D58" i="108"/>
  <c r="C58" i="108"/>
  <c r="AL78" i="108"/>
  <c r="O103" i="108"/>
  <c r="N103" i="108"/>
  <c r="N102" i="108" s="1"/>
  <c r="H103" i="108"/>
  <c r="K103" i="108"/>
  <c r="K102" i="108" s="1"/>
  <c r="B122" i="108"/>
  <c r="AM171" i="108"/>
  <c r="AE172" i="108"/>
  <c r="O175" i="108"/>
  <c r="X176" i="108"/>
  <c r="X180" i="108"/>
  <c r="AA188" i="108"/>
  <c r="Z188" i="108"/>
  <c r="AL209" i="108"/>
  <c r="AI214" i="108"/>
  <c r="L3" i="108"/>
  <c r="K3" i="108"/>
  <c r="AO117" i="108"/>
  <c r="AN204" i="108"/>
  <c r="AJ297" i="108"/>
  <c r="AK297" i="108"/>
  <c r="M7" i="108"/>
  <c r="AL33" i="108"/>
  <c r="AO172" i="108"/>
  <c r="AN172" i="108"/>
  <c r="AM172" i="108"/>
  <c r="AL172" i="108"/>
  <c r="E209" i="108"/>
  <c r="F201" i="108"/>
  <c r="E201" i="108"/>
  <c r="D201" i="108"/>
  <c r="N7" i="108"/>
  <c r="AG7" i="108"/>
  <c r="O10" i="108"/>
  <c r="N10" i="108"/>
  <c r="M10" i="108"/>
  <c r="AH10" i="108"/>
  <c r="K21" i="108"/>
  <c r="R33" i="108"/>
  <c r="AM33" i="108"/>
  <c r="M36" i="108"/>
  <c r="M35" i="108" s="1"/>
  <c r="AH36" i="108"/>
  <c r="AM41" i="108"/>
  <c r="J46" i="108"/>
  <c r="J45" i="108" s="1"/>
  <c r="I46" i="108"/>
  <c r="X52" i="108"/>
  <c r="X51" i="108" s="1"/>
  <c r="AE54" i="108"/>
  <c r="AD54" i="108"/>
  <c r="K58" i="108"/>
  <c r="J58" i="108"/>
  <c r="J57" i="108" s="1"/>
  <c r="O58" i="108"/>
  <c r="N58" i="108"/>
  <c r="N57" i="108" s="1"/>
  <c r="R60" i="108"/>
  <c r="AN60" i="108"/>
  <c r="AH94" i="108"/>
  <c r="AF119" i="108"/>
  <c r="K171" i="108"/>
  <c r="AI171" i="108"/>
  <c r="AF116" i="108"/>
  <c r="N172" i="108"/>
  <c r="AI176" i="108"/>
  <c r="AH176" i="108"/>
  <c r="AE176" i="108"/>
  <c r="AC176" i="108"/>
  <c r="AB176" i="108"/>
  <c r="AP121" i="108"/>
  <c r="AO121" i="108" s="1"/>
  <c r="AL177" i="108"/>
  <c r="AL180" i="108"/>
  <c r="C201" i="108"/>
  <c r="AP117" i="108"/>
  <c r="AM117" i="108" s="1"/>
  <c r="AP204" i="108"/>
  <c r="AG215" i="108"/>
  <c r="AG214" i="108" s="1"/>
  <c r="J36" i="108"/>
  <c r="I36" i="108"/>
  <c r="K36" i="108"/>
  <c r="T34" i="108"/>
  <c r="S34" i="108"/>
  <c r="AI57" i="108"/>
  <c r="S120" i="108"/>
  <c r="U120" i="108"/>
  <c r="T120" i="108"/>
  <c r="R120" i="108"/>
  <c r="M172" i="108"/>
  <c r="F180" i="108"/>
  <c r="E180" i="108"/>
  <c r="D180" i="108"/>
  <c r="O7" i="108"/>
  <c r="AH7" i="108"/>
  <c r="P23" i="108"/>
  <c r="AN33" i="108"/>
  <c r="U34" i="108"/>
  <c r="AN41" i="108"/>
  <c r="Y52" i="108"/>
  <c r="Y51" i="108" s="1"/>
  <c r="AM58" i="108"/>
  <c r="AM57" i="108" s="1"/>
  <c r="AG58" i="108"/>
  <c r="AK57" i="108"/>
  <c r="S60" i="108"/>
  <c r="AI94" i="108"/>
  <c r="X102" i="108"/>
  <c r="N106" i="108"/>
  <c r="P106" i="108"/>
  <c r="O106" i="108"/>
  <c r="L117" i="108"/>
  <c r="AN117" i="108"/>
  <c r="U121" i="108"/>
  <c r="T121" i="108"/>
  <c r="S121" i="108"/>
  <c r="R121" i="108"/>
  <c r="V174" i="108"/>
  <c r="R157" i="108"/>
  <c r="P116" i="108"/>
  <c r="O116" i="108"/>
  <c r="O172" i="108"/>
  <c r="AK118" i="108"/>
  <c r="AO174" i="108"/>
  <c r="AO173" i="108" s="1"/>
  <c r="E178" i="108"/>
  <c r="D178" i="108"/>
  <c r="AB178" i="108"/>
  <c r="AC178" i="108"/>
  <c r="AH215" i="108"/>
  <c r="AH214" i="108" s="1"/>
  <c r="W218" i="108"/>
  <c r="Q222" i="108"/>
  <c r="U223" i="108"/>
  <c r="T223" i="108"/>
  <c r="S223" i="108"/>
  <c r="R223" i="108"/>
  <c r="R222" i="108" s="1"/>
  <c r="Z279" i="108"/>
  <c r="AA279" i="108"/>
  <c r="V291" i="108"/>
  <c r="X292" i="108"/>
  <c r="W292" i="108"/>
  <c r="W291" i="108" s="1"/>
  <c r="Z292" i="108"/>
  <c r="T292" i="108"/>
  <c r="T291" i="108" s="1"/>
  <c r="O298" i="108"/>
  <c r="O297" i="108" s="1"/>
  <c r="N298" i="108"/>
  <c r="M298" i="108"/>
  <c r="M297" i="108" s="1"/>
  <c r="H298" i="108"/>
  <c r="AM297" i="108"/>
  <c r="AF35" i="108"/>
  <c r="C209" i="108"/>
  <c r="B119" i="108"/>
  <c r="D209" i="108"/>
  <c r="AI205" i="108"/>
  <c r="AI204" i="108" s="1"/>
  <c r="AJ205" i="108"/>
  <c r="H36" i="108"/>
  <c r="AM60" i="108"/>
  <c r="AL60" i="108"/>
  <c r="AH180" i="108"/>
  <c r="AG180" i="108"/>
  <c r="AJ180" i="108"/>
  <c r="AI180" i="108"/>
  <c r="AE186" i="108"/>
  <c r="AO204" i="108"/>
  <c r="AM205" i="108"/>
  <c r="AM204" i="108" s="1"/>
  <c r="AK204" i="108"/>
  <c r="AJ7" i="108"/>
  <c r="M21" i="108"/>
  <c r="M23" i="108"/>
  <c r="R29" i="108"/>
  <c r="AJ36" i="108"/>
  <c r="AO38" i="108"/>
  <c r="AN38" i="108"/>
  <c r="AM38" i="108"/>
  <c r="K46" i="108"/>
  <c r="AJ46" i="108"/>
  <c r="AI46" i="108"/>
  <c r="AH46" i="108"/>
  <c r="AG46" i="108"/>
  <c r="AG45" i="108" s="1"/>
  <c r="AE48" i="108"/>
  <c r="AD48" i="108"/>
  <c r="AD47" i="108" s="1"/>
  <c r="F50" i="108"/>
  <c r="E50" i="108"/>
  <c r="D50" i="108"/>
  <c r="W50" i="108"/>
  <c r="AA49" i="108"/>
  <c r="AE50" i="108"/>
  <c r="AC54" i="108"/>
  <c r="P58" i="108"/>
  <c r="Q57" i="108" s="1"/>
  <c r="AL58" i="108"/>
  <c r="AL57" i="108" s="1"/>
  <c r="T60" i="108"/>
  <c r="M94" i="108"/>
  <c r="J94" i="108"/>
  <c r="I94" i="108"/>
  <c r="H94" i="108"/>
  <c r="AJ94" i="108"/>
  <c r="Y102" i="108"/>
  <c r="M106" i="108"/>
  <c r="AM106" i="108"/>
  <c r="AD120" i="108"/>
  <c r="Z121" i="108"/>
  <c r="W157" i="108"/>
  <c r="M171" i="108"/>
  <c r="K174" i="108"/>
  <c r="J174" i="108"/>
  <c r="J173" i="108" s="1"/>
  <c r="G118" i="108"/>
  <c r="AL174" i="108"/>
  <c r="AL173" i="108" s="1"/>
  <c r="S177" i="108"/>
  <c r="C178" i="108"/>
  <c r="AD178" i="108"/>
  <c r="AN180" i="108"/>
  <c r="K186" i="108"/>
  <c r="K200" i="108"/>
  <c r="P290" i="108"/>
  <c r="O290" i="108"/>
  <c r="O289" i="108" s="1"/>
  <c r="K290" i="108"/>
  <c r="J290" i="108"/>
  <c r="J289" i="108" s="1"/>
  <c r="N290" i="108"/>
  <c r="N289" i="108" s="1"/>
  <c r="M290" i="108"/>
  <c r="M289" i="108" s="1"/>
  <c r="AJ302" i="108"/>
  <c r="AI302" i="108"/>
  <c r="AH302" i="108"/>
  <c r="S304" i="108"/>
  <c r="S303" i="108" s="1"/>
  <c r="P304" i="108"/>
  <c r="O304" i="108"/>
  <c r="Q303" i="108"/>
  <c r="U304" i="108"/>
  <c r="V303" i="108" s="1"/>
  <c r="T304" i="108"/>
  <c r="T303" i="108" s="1"/>
  <c r="V51" i="108"/>
  <c r="F94" i="108"/>
  <c r="E94" i="108"/>
  <c r="D94" i="108"/>
  <c r="U218" i="108"/>
  <c r="H39" i="112"/>
  <c r="H67" i="112" s="1"/>
  <c r="AA23" i="108" s="1"/>
  <c r="AG36" i="108"/>
  <c r="AG35" i="108" s="1"/>
  <c r="W52" i="108"/>
  <c r="W51" i="108" s="1"/>
  <c r="S7" i="108"/>
  <c r="U7" i="108"/>
  <c r="T7" i="108"/>
  <c r="AM7" i="108"/>
  <c r="N23" i="108"/>
  <c r="S29" i="108"/>
  <c r="AO36" i="108"/>
  <c r="AO35" i="108" s="1"/>
  <c r="P46" i="108"/>
  <c r="O46" i="108"/>
  <c r="O45" i="108" s="1"/>
  <c r="AO45" i="108"/>
  <c r="AB52" i="108"/>
  <c r="AB51" i="108" s="1"/>
  <c r="AI54" i="108"/>
  <c r="AH54" i="108"/>
  <c r="AJ54" i="108"/>
  <c r="AG54" i="108"/>
  <c r="AN58" i="108"/>
  <c r="F78" i="108"/>
  <c r="E78" i="108"/>
  <c r="D78" i="108"/>
  <c r="AO94" i="108"/>
  <c r="AN94" i="108"/>
  <c r="AB103" i="108"/>
  <c r="AB102" i="108" s="1"/>
  <c r="N171" i="108"/>
  <c r="AM174" i="108"/>
  <c r="AN176" i="108"/>
  <c r="F178" i="108"/>
  <c r="AE178" i="108"/>
  <c r="AO180" i="108"/>
  <c r="AE182" i="108"/>
  <c r="AN215" i="108"/>
  <c r="AM215" i="108"/>
  <c r="AM214" i="108" s="1"/>
  <c r="AJ215" i="108"/>
  <c r="AJ214" i="108" s="1"/>
  <c r="AF293" i="108"/>
  <c r="AE293" i="108"/>
  <c r="F300" i="108"/>
  <c r="E300" i="108"/>
  <c r="D300" i="108"/>
  <c r="B120" i="108"/>
  <c r="P295" i="108"/>
  <c r="D306" i="108"/>
  <c r="C306" i="108"/>
  <c r="F306" i="108"/>
  <c r="E306" i="108"/>
  <c r="X29" i="108"/>
  <c r="W29" i="108"/>
  <c r="Y37" i="108"/>
  <c r="X37" i="108"/>
  <c r="W37" i="108"/>
  <c r="AH48" i="108"/>
  <c r="AG48" i="108"/>
  <c r="AG47" i="108" s="1"/>
  <c r="AK47" i="108"/>
  <c r="AK49" i="108"/>
  <c r="AJ49" i="108"/>
  <c r="S54" i="108"/>
  <c r="R54" i="108"/>
  <c r="M54" i="108"/>
  <c r="P54" i="108"/>
  <c r="O54" i="108"/>
  <c r="N54" i="108"/>
  <c r="W58" i="108"/>
  <c r="W57" i="108" s="1"/>
  <c r="Z58" i="108"/>
  <c r="Y58" i="108"/>
  <c r="X58" i="108"/>
  <c r="X57" i="108" s="1"/>
  <c r="AN120" i="108"/>
  <c r="AM120" i="108"/>
  <c r="AO120" i="108"/>
  <c r="AL120" i="108"/>
  <c r="AK124" i="108"/>
  <c r="K170" i="108"/>
  <c r="J170" i="108"/>
  <c r="I170" i="108"/>
  <c r="H170" i="108"/>
  <c r="AK169" i="108"/>
  <c r="AO170" i="108"/>
  <c r="AN170" i="108"/>
  <c r="AN169" i="108" s="1"/>
  <c r="AD177" i="108"/>
  <c r="AC177" i="108"/>
  <c r="T188" i="108"/>
  <c r="V200" i="108"/>
  <c r="AD222" i="108"/>
  <c r="X276" i="108"/>
  <c r="T296" i="108"/>
  <c r="T295" i="108" s="1"/>
  <c r="S296" i="108"/>
  <c r="S295" i="108" s="1"/>
  <c r="Q295" i="108"/>
  <c r="U296" i="108"/>
  <c r="N296" i="108"/>
  <c r="M296" i="108"/>
  <c r="M295" i="108" s="1"/>
  <c r="P48" i="108"/>
  <c r="O48" i="108"/>
  <c r="O47" i="108" s="1"/>
  <c r="AC94" i="108"/>
  <c r="Y94" i="108"/>
  <c r="AD157" i="108"/>
  <c r="AE157" i="108"/>
  <c r="AC157" i="108"/>
  <c r="AF121" i="108"/>
  <c r="AJ177" i="108"/>
  <c r="AI177" i="108"/>
  <c r="Q186" i="108"/>
  <c r="P186" i="108"/>
  <c r="AI190" i="108"/>
  <c r="H201" i="108"/>
  <c r="L115" i="108"/>
  <c r="AC248" i="108"/>
  <c r="AD248" i="108"/>
  <c r="AC276" i="108"/>
  <c r="AB276" i="108"/>
  <c r="K308" i="108"/>
  <c r="J308" i="108"/>
  <c r="AG37" i="108"/>
  <c r="C7" i="108"/>
  <c r="P33" i="108"/>
  <c r="M48" i="108"/>
  <c r="M47" i="108" s="1"/>
  <c r="T52" i="108"/>
  <c r="T51" i="108" s="1"/>
  <c r="S52" i="108"/>
  <c r="S51" i="108" s="1"/>
  <c r="AB94" i="108"/>
  <c r="Z103" i="108"/>
  <c r="AD106" i="108"/>
  <c r="AE106" i="108"/>
  <c r="AC106" i="108"/>
  <c r="AB120" i="108"/>
  <c r="AB157" i="108"/>
  <c r="D172" i="108"/>
  <c r="Z175" i="108"/>
  <c r="AG177" i="108"/>
  <c r="AB188" i="108"/>
  <c r="O190" i="108"/>
  <c r="M201" i="108"/>
  <c r="M200" i="108" s="1"/>
  <c r="V202" i="108"/>
  <c r="X119" i="108"/>
  <c r="AP212" i="108"/>
  <c r="Z223" i="108"/>
  <c r="AN258" i="108"/>
  <c r="AJ258" i="108"/>
  <c r="J262" i="108"/>
  <c r="K262" i="108"/>
  <c r="N265" i="108"/>
  <c r="AA289" i="108"/>
  <c r="AC290" i="108"/>
  <c r="AB290" i="108"/>
  <c r="AB289" i="108" s="1"/>
  <c r="AE290" i="108"/>
  <c r="AD290" i="108"/>
  <c r="AD289" i="108" s="1"/>
  <c r="AE295" i="108"/>
  <c r="W306" i="108"/>
  <c r="W305" i="108" s="1"/>
  <c r="H308" i="108"/>
  <c r="T41" i="108"/>
  <c r="S41" i="108"/>
  <c r="N48" i="108"/>
  <c r="AG50" i="108"/>
  <c r="AG49" i="108" s="1"/>
  <c r="R52" i="108"/>
  <c r="R51" i="108" s="1"/>
  <c r="E60" i="108"/>
  <c r="D60" i="108"/>
  <c r="K60" i="108"/>
  <c r="I78" i="108"/>
  <c r="H78" i="108"/>
  <c r="AD94" i="108"/>
  <c r="AC120" i="108"/>
  <c r="P121" i="108"/>
  <c r="O121" i="108"/>
  <c r="AN121" i="108"/>
  <c r="AF174" i="108"/>
  <c r="AJ157" i="108"/>
  <c r="J176" i="108"/>
  <c r="AH177" i="108"/>
  <c r="Q122" i="108"/>
  <c r="U178" i="108"/>
  <c r="T178" i="108"/>
  <c r="O178" i="108"/>
  <c r="N178" i="108"/>
  <c r="M178" i="108"/>
  <c r="AE184" i="108"/>
  <c r="AF184" i="108"/>
  <c r="N201" i="108"/>
  <c r="AL258" i="108"/>
  <c r="O265" i="108"/>
  <c r="E292" i="108"/>
  <c r="D292" i="108"/>
  <c r="AJ296" i="108"/>
  <c r="AI296" i="108"/>
  <c r="AI295" i="108" s="1"/>
  <c r="AD296" i="108"/>
  <c r="V305" i="108"/>
  <c r="X306" i="108"/>
  <c r="Y305" i="108" s="1"/>
  <c r="I308" i="108"/>
  <c r="AG106" i="108"/>
  <c r="E7" i="108"/>
  <c r="R41" i="108"/>
  <c r="U52" i="108"/>
  <c r="H60" i="108"/>
  <c r="AE60" i="108"/>
  <c r="AD60" i="108"/>
  <c r="AC60" i="108"/>
  <c r="J78" i="108"/>
  <c r="AE94" i="108"/>
  <c r="G120" i="108"/>
  <c r="M121" i="108"/>
  <c r="AG157" i="108"/>
  <c r="V115" i="108"/>
  <c r="Z170" i="108"/>
  <c r="C171" i="108"/>
  <c r="F171" i="108"/>
  <c r="E171" i="108"/>
  <c r="D171" i="108"/>
  <c r="AA174" i="108"/>
  <c r="H176" i="108"/>
  <c r="R178" i="108"/>
  <c r="C179" i="108"/>
  <c r="E179" i="108"/>
  <c r="B123" i="108"/>
  <c r="J180" i="108"/>
  <c r="K180" i="108"/>
  <c r="I180" i="108"/>
  <c r="H180" i="108"/>
  <c r="O201" i="108"/>
  <c r="AP200" i="108"/>
  <c r="X203" i="108"/>
  <c r="X202" i="108" s="1"/>
  <c r="X209" i="108"/>
  <c r="X223" i="108"/>
  <c r="X222" i="108" s="1"/>
  <c r="AM258" i="108"/>
  <c r="C292" i="108"/>
  <c r="AG296" i="108"/>
  <c r="AG295" i="108" s="1"/>
  <c r="Z306" i="108"/>
  <c r="B45" i="111"/>
  <c r="W201" i="108"/>
  <c r="W200" i="108" s="1"/>
  <c r="Z201" i="108"/>
  <c r="Z200" i="108" s="1"/>
  <c r="Y201" i="108"/>
  <c r="Y200" i="108" s="1"/>
  <c r="AK293" i="108"/>
  <c r="I296" i="108"/>
  <c r="J296" i="108"/>
  <c r="J295" i="108" s="1"/>
  <c r="H296" i="108"/>
  <c r="K296" i="108"/>
  <c r="K295" i="108" s="1"/>
  <c r="AI304" i="108"/>
  <c r="AJ304" i="108"/>
  <c r="AH304" i="108"/>
  <c r="AH303" i="108" s="1"/>
  <c r="Z308" i="108"/>
  <c r="Y308" i="108"/>
  <c r="X308" i="108"/>
  <c r="R308" i="108"/>
  <c r="T308" i="108"/>
  <c r="S308" i="108"/>
  <c r="Y171" i="108"/>
  <c r="X171" i="108"/>
  <c r="B118" i="108"/>
  <c r="AM175" i="108"/>
  <c r="AO175" i="108"/>
  <c r="AN175" i="108"/>
  <c r="R176" i="108"/>
  <c r="S190" i="108"/>
  <c r="M203" i="108"/>
  <c r="M202" i="108" s="1"/>
  <c r="C205" i="108"/>
  <c r="F215" i="108"/>
  <c r="E215" i="108"/>
  <c r="K223" i="108"/>
  <c r="J223" i="108"/>
  <c r="AE223" i="108"/>
  <c r="AG223" i="108"/>
  <c r="AG222" i="108" s="1"/>
  <c r="U297" i="108"/>
  <c r="I304" i="108"/>
  <c r="H304" i="108"/>
  <c r="K304" i="108"/>
  <c r="K303" i="108" s="1"/>
  <c r="J304" i="108"/>
  <c r="J201" i="108"/>
  <c r="J200" i="108" s="1"/>
  <c r="AH213" i="108"/>
  <c r="AG213" i="108"/>
  <c r="AG212" i="108" s="1"/>
  <c r="AB170" i="108"/>
  <c r="AB169" i="108" s="1"/>
  <c r="AE170" i="108"/>
  <c r="C174" i="108"/>
  <c r="F175" i="108"/>
  <c r="E175" i="108"/>
  <c r="AL175" i="108"/>
  <c r="AL176" i="108"/>
  <c r="AG178" i="108"/>
  <c r="P179" i="108"/>
  <c r="O179" i="108"/>
  <c r="O180" i="108"/>
  <c r="L124" i="108"/>
  <c r="M188" i="108"/>
  <c r="AH188" i="108"/>
  <c r="P206" i="108"/>
  <c r="H223" i="108"/>
  <c r="AH223" i="108"/>
  <c r="AH222" i="108" s="1"/>
  <c r="T265" i="108"/>
  <c r="S265" i="108"/>
  <c r="R290" i="108"/>
  <c r="R289" i="108" s="1"/>
  <c r="Z298" i="108"/>
  <c r="Y298" i="108"/>
  <c r="Y297" i="108" s="1"/>
  <c r="X298" i="108"/>
  <c r="X297" i="108" s="1"/>
  <c r="V297" i="108"/>
  <c r="AC305" i="108"/>
  <c r="G28" i="112"/>
  <c r="G39" i="112" s="1"/>
  <c r="G67" i="112" s="1"/>
  <c r="V23" i="108" s="1"/>
  <c r="AF57" i="108"/>
  <c r="X94" i="108"/>
  <c r="W94" i="108"/>
  <c r="AH123" i="108"/>
  <c r="AH124" i="108"/>
  <c r="S157" i="108"/>
  <c r="AL157" i="108"/>
  <c r="AC170" i="108"/>
  <c r="AC169" i="108" s="1"/>
  <c r="Z171" i="108"/>
  <c r="C172" i="108"/>
  <c r="D174" i="108"/>
  <c r="C175" i="108"/>
  <c r="AM176" i="108"/>
  <c r="U177" i="108"/>
  <c r="T177" i="108"/>
  <c r="AH178" i="108"/>
  <c r="M179" i="108"/>
  <c r="M180" i="108"/>
  <c r="O203" i="108"/>
  <c r="O202" i="108" s="1"/>
  <c r="E205" i="108"/>
  <c r="L206" i="108"/>
  <c r="M207" i="108"/>
  <c r="M206" i="108" s="1"/>
  <c r="D215" i="108"/>
  <c r="I223" i="108"/>
  <c r="AI223" i="108"/>
  <c r="AN249" i="108"/>
  <c r="AM249" i="108"/>
  <c r="AM248" i="108" s="1"/>
  <c r="AL249" i="108"/>
  <c r="AL248" i="108" s="1"/>
  <c r="AG249" i="108"/>
  <c r="AG248" i="108" s="1"/>
  <c r="AH249" i="108"/>
  <c r="AH248" i="108" s="1"/>
  <c r="U262" i="108"/>
  <c r="T262" i="108"/>
  <c r="O60" i="108"/>
  <c r="AE78" i="108"/>
  <c r="AD78" i="108"/>
  <c r="AD170" i="108"/>
  <c r="Z172" i="108"/>
  <c r="E174" i="108"/>
  <c r="D175" i="108"/>
  <c r="N179" i="108"/>
  <c r="N180" i="108"/>
  <c r="P203" i="108"/>
  <c r="P202" i="108" s="1"/>
  <c r="F205" i="108"/>
  <c r="N207" i="108"/>
  <c r="AK218" i="108"/>
  <c r="AJ218" i="108"/>
  <c r="N223" i="108"/>
  <c r="N222" i="108" s="1"/>
  <c r="O223" i="108"/>
  <c r="O222" i="108" s="1"/>
  <c r="AJ223" i="108"/>
  <c r="AO249" i="108"/>
  <c r="AO248" i="108" s="1"/>
  <c r="AL259" i="108"/>
  <c r="AG259" i="108"/>
  <c r="AH259" i="108"/>
  <c r="Y293" i="108"/>
  <c r="I28" i="112"/>
  <c r="I39" i="112" s="1"/>
  <c r="I67" i="112" s="1"/>
  <c r="AF23" i="108" s="1"/>
  <c r="V252" i="108"/>
  <c r="U252" i="108"/>
  <c r="T276" i="108"/>
  <c r="AO298" i="108"/>
  <c r="AN298" i="108"/>
  <c r="AN297" i="108" s="1"/>
  <c r="E302" i="108"/>
  <c r="D302" i="108"/>
  <c r="F302" i="108"/>
  <c r="AC302" i="108"/>
  <c r="AB302" i="108"/>
  <c r="J248" i="108"/>
  <c r="X295" i="108"/>
  <c r="X303" i="108"/>
  <c r="AP32" i="110"/>
  <c r="AP107" i="108" s="1"/>
  <c r="AK27" i="110"/>
  <c r="AK32" i="110" s="1"/>
  <c r="AK107" i="108" s="1"/>
  <c r="U27" i="110"/>
  <c r="U32" i="110" s="1"/>
  <c r="AF27" i="110"/>
  <c r="AF32" i="110" s="1"/>
  <c r="AF107" i="108" s="1"/>
  <c r="P27" i="110"/>
  <c r="P32" i="110" s="1"/>
  <c r="AE27" i="110"/>
  <c r="AE32" i="110" s="1"/>
  <c r="O27" i="110"/>
  <c r="O32" i="110" s="1"/>
  <c r="AN27" i="110"/>
  <c r="AN32" i="110" s="1"/>
  <c r="T27" i="110"/>
  <c r="T32" i="110" s="1"/>
  <c r="AM27" i="110"/>
  <c r="AM32" i="110" s="1"/>
  <c r="S27" i="110"/>
  <c r="S32" i="110" s="1"/>
  <c r="AH27" i="110"/>
  <c r="AH32" i="110" s="1"/>
  <c r="M27" i="110"/>
  <c r="M32" i="110" s="1"/>
  <c r="AG27" i="110"/>
  <c r="AG32" i="110" s="1"/>
  <c r="L27" i="110"/>
  <c r="L32" i="110" s="1"/>
  <c r="L107" i="108" s="1"/>
  <c r="AI27" i="110"/>
  <c r="AI32" i="110" s="1"/>
  <c r="H27" i="110"/>
  <c r="H32" i="110" s="1"/>
  <c r="AD27" i="110"/>
  <c r="AD32" i="110" s="1"/>
  <c r="G27" i="110"/>
  <c r="G32" i="110" s="1"/>
  <c r="G107" i="108" s="1"/>
  <c r="C39" i="112"/>
  <c r="C67" i="112" s="1"/>
  <c r="B23" i="108" s="1"/>
  <c r="J28" i="112"/>
  <c r="J39" i="112" s="1"/>
  <c r="J67" i="112" s="1"/>
  <c r="AK23" i="108" s="1"/>
  <c r="N157" i="108"/>
  <c r="G116" i="108"/>
  <c r="AI179" i="108"/>
  <c r="P188" i="108"/>
  <c r="AJ188" i="108"/>
  <c r="Y252" i="108"/>
  <c r="X265" i="108"/>
  <c r="W265" i="108"/>
  <c r="AF289" i="108"/>
  <c r="AH290" i="108"/>
  <c r="AG290" i="108"/>
  <c r="AG289" i="108" s="1"/>
  <c r="AJ290" i="108"/>
  <c r="AI290" i="108"/>
  <c r="P291" i="108"/>
  <c r="AH298" i="108"/>
  <c r="AG298" i="108"/>
  <c r="AG297" i="108" s="1"/>
  <c r="AO303" i="108"/>
  <c r="Y303" i="108"/>
  <c r="K27" i="110"/>
  <c r="K32" i="110" s="1"/>
  <c r="W103" i="108"/>
  <c r="W102" i="108" s="1"/>
  <c r="M157" i="108"/>
  <c r="AF115" i="108"/>
  <c r="H171" i="108"/>
  <c r="W175" i="108"/>
  <c r="AG179" i="108"/>
  <c r="Y262" i="108"/>
  <c r="L276" i="108"/>
  <c r="K276" i="108"/>
  <c r="AM290" i="108"/>
  <c r="AM289" i="108" s="1"/>
  <c r="Q291" i="108"/>
  <c r="S292" i="108"/>
  <c r="R292" i="108"/>
  <c r="R291" i="108" s="1"/>
  <c r="AP291" i="108"/>
  <c r="V293" i="108"/>
  <c r="X294" i="108"/>
  <c r="X293" i="108" s="1"/>
  <c r="W294" i="108"/>
  <c r="W293" i="108" s="1"/>
  <c r="AI298" i="108"/>
  <c r="AI297" i="108" s="1"/>
  <c r="AL300" i="108"/>
  <c r="AO300" i="108"/>
  <c r="AN300" i="108"/>
  <c r="AO306" i="108"/>
  <c r="AH306" i="108"/>
  <c r="AH305" i="108" s="1"/>
  <c r="N27" i="110"/>
  <c r="N32" i="110" s="1"/>
  <c r="AE262" i="108"/>
  <c r="Y279" i="108"/>
  <c r="AI294" i="108"/>
  <c r="AI293" i="108" s="1"/>
  <c r="AB294" i="108"/>
  <c r="AB293" i="108" s="1"/>
  <c r="AP295" i="108"/>
  <c r="AO295" i="108"/>
  <c r="Q297" i="108"/>
  <c r="F308" i="108"/>
  <c r="E308" i="108"/>
  <c r="X27" i="110"/>
  <c r="X32" i="110" s="1"/>
  <c r="AD176" i="108"/>
  <c r="H215" i="108"/>
  <c r="C294" i="108"/>
  <c r="E294" i="108"/>
  <c r="D294" i="108"/>
  <c r="AD294" i="108"/>
  <c r="AC294" i="108"/>
  <c r="AC293" i="108" s="1"/>
  <c r="F39" i="112"/>
  <c r="F67" i="112" s="1"/>
  <c r="Q23" i="108" s="1"/>
  <c r="O23" i="108" s="1"/>
  <c r="AC296" i="108"/>
  <c r="AB296" i="108"/>
  <c r="AB295" i="108" s="1"/>
  <c r="N304" i="108"/>
  <c r="N303" i="108" s="1"/>
  <c r="M304" i="108"/>
  <c r="M303" i="108" s="1"/>
  <c r="AH258" i="108"/>
  <c r="AG258" i="108"/>
  <c r="M292" i="108"/>
  <c r="M291" i="108" s="1"/>
  <c r="AF291" i="108"/>
  <c r="S294" i="108"/>
  <c r="Y296" i="108"/>
  <c r="AE298" i="108"/>
  <c r="C304" i="108"/>
  <c r="I306" i="108"/>
  <c r="AI258" i="108"/>
  <c r="J265" i="108"/>
  <c r="AJ279" i="108"/>
  <c r="N292" i="108"/>
  <c r="AG292" i="108"/>
  <c r="R294" i="108"/>
  <c r="R293" i="108" s="1"/>
  <c r="D296" i="108"/>
  <c r="C296" i="108"/>
  <c r="W296" i="108"/>
  <c r="W295" i="108" s="1"/>
  <c r="J298" i="108"/>
  <c r="I298" i="108"/>
  <c r="AB298" i="108"/>
  <c r="AB297" i="108" s="1"/>
  <c r="W300" i="108"/>
  <c r="AN302" i="108"/>
  <c r="AM302" i="108"/>
  <c r="D304" i="108"/>
  <c r="W304" i="108"/>
  <c r="W303" i="108" s="1"/>
  <c r="H306" i="108"/>
  <c r="AN292" i="108"/>
  <c r="AO291" i="108" s="1"/>
  <c r="AM292" i="108"/>
  <c r="AM291" i="108" s="1"/>
  <c r="X302" i="108"/>
  <c r="W302" i="108"/>
  <c r="AD304" i="108"/>
  <c r="AE303" i="108" s="1"/>
  <c r="AC304" i="108"/>
  <c r="AC303" i="108" s="1"/>
  <c r="AJ306" i="108"/>
  <c r="AI306" i="108"/>
  <c r="P308" i="108"/>
  <c r="AK276" i="108"/>
  <c r="AJ276" i="108"/>
  <c r="AL292" i="108"/>
  <c r="AL291" i="108" s="1"/>
  <c r="Y302" i="108"/>
  <c r="AB304" i="108"/>
  <c r="AB303" i="108" s="1"/>
  <c r="AG306" i="108"/>
  <c r="AG305" i="108" s="1"/>
  <c r="M308" i="108"/>
  <c r="AC26" i="110"/>
  <c r="AC31" i="110" s="1"/>
  <c r="M26" i="110"/>
  <c r="M31" i="110" s="1"/>
  <c r="AN26" i="110"/>
  <c r="AN31" i="110" s="1"/>
  <c r="X26" i="110"/>
  <c r="X31" i="110" s="1"/>
  <c r="H26" i="110"/>
  <c r="H31" i="110" s="1"/>
  <c r="AM26" i="110"/>
  <c r="AM31" i="110" s="1"/>
  <c r="W26" i="110"/>
  <c r="W31" i="110" s="1"/>
  <c r="G26" i="110"/>
  <c r="G31" i="110" s="1"/>
  <c r="G106" i="108" s="1"/>
  <c r="F106" i="108" s="1"/>
  <c r="O25" i="110"/>
  <c r="O30" i="110" s="1"/>
  <c r="AE25" i="110"/>
  <c r="AE30" i="110" s="1"/>
  <c r="P25" i="110"/>
  <c r="P30" i="110" s="1"/>
  <c r="AF25" i="110"/>
  <c r="AF30" i="110" s="1"/>
  <c r="AF103" i="108" s="1"/>
  <c r="U25" i="110"/>
  <c r="U30" i="110" s="1"/>
  <c r="F27" i="122" l="1"/>
  <c r="F51" i="122" s="1"/>
  <c r="F22" i="23" s="1"/>
  <c r="D56" i="122"/>
  <c r="E56" i="122"/>
  <c r="B56" i="122"/>
  <c r="C31" i="122"/>
  <c r="C2" i="23" s="1"/>
  <c r="C42" i="122"/>
  <c r="C13" i="23" s="1"/>
  <c r="C33" i="122"/>
  <c r="C4" i="23" s="1"/>
  <c r="C32" i="122"/>
  <c r="C3" i="23" s="1"/>
  <c r="C40" i="122"/>
  <c r="C11" i="23" s="1"/>
  <c r="C41" i="122"/>
  <c r="C12" i="23" s="1"/>
  <c r="C53" i="122"/>
  <c r="C24" i="23" s="1"/>
  <c r="C36" i="122"/>
  <c r="C7" i="23" s="1"/>
  <c r="C35" i="122"/>
  <c r="C6" i="23" s="1"/>
  <c r="C44" i="122"/>
  <c r="C15" i="23" s="1"/>
  <c r="C34" i="122"/>
  <c r="C5" i="23" s="1"/>
  <c r="C43" i="122"/>
  <c r="C14" i="23" s="1"/>
  <c r="C39" i="122"/>
  <c r="C10" i="23" s="1"/>
  <c r="C52" i="122"/>
  <c r="C23" i="23" s="1"/>
  <c r="C55" i="122"/>
  <c r="C26" i="23" s="1"/>
  <c r="C37" i="122"/>
  <c r="C8" i="23" s="1"/>
  <c r="C45" i="122"/>
  <c r="C16" i="23" s="1"/>
  <c r="C38" i="122"/>
  <c r="C9" i="23" s="1"/>
  <c r="C48" i="122"/>
  <c r="C19" i="23" s="1"/>
  <c r="C50" i="122"/>
  <c r="C21" i="23" s="1"/>
  <c r="C49" i="122"/>
  <c r="C20" i="23" s="1"/>
  <c r="C47" i="122"/>
  <c r="C18" i="23" s="1"/>
  <c r="C51" i="122"/>
  <c r="C22" i="23" s="1"/>
  <c r="C46" i="122"/>
  <c r="C17" i="23" s="1"/>
  <c r="H9" i="122"/>
  <c r="G25" i="122"/>
  <c r="I26" i="122"/>
  <c r="J7" i="122"/>
  <c r="J5" i="122"/>
  <c r="H18" i="122"/>
  <c r="H17" i="122"/>
  <c r="H21" i="122"/>
  <c r="H22" i="122"/>
  <c r="H20" i="122"/>
  <c r="H19" i="122"/>
  <c r="I16" i="122"/>
  <c r="J10" i="122"/>
  <c r="J6" i="122"/>
  <c r="I23" i="122"/>
  <c r="J14" i="122"/>
  <c r="I8" i="122"/>
  <c r="F56" i="121"/>
  <c r="G33" i="121"/>
  <c r="G4" i="22" s="1"/>
  <c r="G37" i="121"/>
  <c r="G8" i="22" s="1"/>
  <c r="G41" i="121"/>
  <c r="G12" i="22" s="1"/>
  <c r="G45" i="121"/>
  <c r="G16" i="22" s="1"/>
  <c r="G53" i="121"/>
  <c r="G24" i="22" s="1"/>
  <c r="G32" i="121"/>
  <c r="G3" i="22" s="1"/>
  <c r="G48" i="121"/>
  <c r="G19" i="22" s="1"/>
  <c r="G31" i="121"/>
  <c r="G2" i="22" s="1"/>
  <c r="G39" i="121"/>
  <c r="G10" i="22" s="1"/>
  <c r="G47" i="121"/>
  <c r="G18" i="22" s="1"/>
  <c r="G46" i="121"/>
  <c r="G17" i="22" s="1"/>
  <c r="G42" i="121"/>
  <c r="G13" i="22" s="1"/>
  <c r="G54" i="121"/>
  <c r="G25" i="22" s="1"/>
  <c r="G43" i="121"/>
  <c r="G14" i="22" s="1"/>
  <c r="G34" i="121"/>
  <c r="G5" i="22" s="1"/>
  <c r="G38" i="121"/>
  <c r="G9" i="22" s="1"/>
  <c r="G36" i="121"/>
  <c r="G7" i="22" s="1"/>
  <c r="G35" i="121"/>
  <c r="G6" i="22" s="1"/>
  <c r="G44" i="121"/>
  <c r="G15" i="22" s="1"/>
  <c r="G40" i="121"/>
  <c r="G11" i="22" s="1"/>
  <c r="J7" i="121"/>
  <c r="J11" i="121"/>
  <c r="G55" i="121"/>
  <c r="G26" i="22" s="1"/>
  <c r="J6" i="121"/>
  <c r="G52" i="121"/>
  <c r="G23" i="22" s="1"/>
  <c r="J9" i="121"/>
  <c r="G50" i="121"/>
  <c r="G21" i="22" s="1"/>
  <c r="G49" i="121"/>
  <c r="G20" i="22" s="1"/>
  <c r="G51" i="121"/>
  <c r="G22" i="22" s="1"/>
  <c r="H27" i="121"/>
  <c r="H55" i="121" s="1"/>
  <c r="H26" i="22" s="1"/>
  <c r="J14" i="121"/>
  <c r="I20" i="121"/>
  <c r="I26" i="121"/>
  <c r="J15" i="121"/>
  <c r="I23" i="121"/>
  <c r="J5" i="121"/>
  <c r="I21" i="121"/>
  <c r="I22" i="121"/>
  <c r="G52" i="118"/>
  <c r="G23" i="19" s="1"/>
  <c r="F56" i="118"/>
  <c r="G50" i="118"/>
  <c r="G21" i="19" s="1"/>
  <c r="J7" i="118"/>
  <c r="G33" i="118"/>
  <c r="G4" i="19" s="1"/>
  <c r="G37" i="118"/>
  <c r="G8" i="19" s="1"/>
  <c r="G41" i="118"/>
  <c r="G12" i="19" s="1"/>
  <c r="G45" i="118"/>
  <c r="G16" i="19" s="1"/>
  <c r="G53" i="118"/>
  <c r="G24" i="19" s="1"/>
  <c r="G32" i="118"/>
  <c r="G3" i="19" s="1"/>
  <c r="G40" i="118"/>
  <c r="G11" i="19" s="1"/>
  <c r="G48" i="118"/>
  <c r="G19" i="19" s="1"/>
  <c r="G42" i="118"/>
  <c r="G13" i="19" s="1"/>
  <c r="G54" i="118"/>
  <c r="G25" i="19" s="1"/>
  <c r="G39" i="118"/>
  <c r="G10" i="19" s="1"/>
  <c r="G46" i="118"/>
  <c r="G17" i="19" s="1"/>
  <c r="G47" i="118"/>
  <c r="G18" i="19" s="1"/>
  <c r="G35" i="118"/>
  <c r="G6" i="19" s="1"/>
  <c r="G44" i="118"/>
  <c r="G15" i="19" s="1"/>
  <c r="G36" i="118"/>
  <c r="G7" i="19" s="1"/>
  <c r="G38" i="118"/>
  <c r="G9" i="19" s="1"/>
  <c r="G34" i="118"/>
  <c r="G5" i="19" s="1"/>
  <c r="G43" i="118"/>
  <c r="G14" i="19" s="1"/>
  <c r="G31" i="118"/>
  <c r="G2" i="19" s="1"/>
  <c r="J9" i="118"/>
  <c r="G55" i="118"/>
  <c r="G26" i="19" s="1"/>
  <c r="G49" i="118"/>
  <c r="G20" i="19" s="1"/>
  <c r="H27" i="118"/>
  <c r="H55" i="118" s="1"/>
  <c r="H26" i="19" s="1"/>
  <c r="J2" i="118"/>
  <c r="J14" i="118"/>
  <c r="I20" i="118"/>
  <c r="I26" i="118"/>
  <c r="J15" i="118"/>
  <c r="I23" i="118"/>
  <c r="J5" i="118"/>
  <c r="I21" i="118"/>
  <c r="I22" i="118"/>
  <c r="G56" i="117"/>
  <c r="H40" i="117"/>
  <c r="H11" i="18" s="1"/>
  <c r="H44" i="117"/>
  <c r="H15" i="18" s="1"/>
  <c r="H34" i="117"/>
  <c r="H5" i="18" s="1"/>
  <c r="H31" i="117"/>
  <c r="H2" i="18" s="1"/>
  <c r="H43" i="117"/>
  <c r="H14" i="18" s="1"/>
  <c r="J9" i="117"/>
  <c r="J6" i="117"/>
  <c r="J5" i="117"/>
  <c r="J11" i="117"/>
  <c r="J14" i="117"/>
  <c r="J15" i="117"/>
  <c r="H33" i="117"/>
  <c r="H4" i="18" s="1"/>
  <c r="H37" i="117"/>
  <c r="H8" i="18" s="1"/>
  <c r="H41" i="117"/>
  <c r="H12" i="18" s="1"/>
  <c r="H45" i="117"/>
  <c r="H16" i="18" s="1"/>
  <c r="H49" i="117"/>
  <c r="H20" i="18" s="1"/>
  <c r="H42" i="117"/>
  <c r="H13" i="18" s="1"/>
  <c r="H48" i="117"/>
  <c r="H19" i="18" s="1"/>
  <c r="H54" i="117"/>
  <c r="H25" i="18" s="1"/>
  <c r="H39" i="117"/>
  <c r="H10" i="18" s="1"/>
  <c r="H47" i="117"/>
  <c r="H18" i="18" s="1"/>
  <c r="H52" i="117"/>
  <c r="H23" i="18" s="1"/>
  <c r="H46" i="117"/>
  <c r="H17" i="18" s="1"/>
  <c r="H51" i="117"/>
  <c r="H22" i="18" s="1"/>
  <c r="H53" i="117"/>
  <c r="H24" i="18" s="1"/>
  <c r="H55" i="117"/>
  <c r="H26" i="18" s="1"/>
  <c r="H32" i="117"/>
  <c r="H3" i="18" s="1"/>
  <c r="H50" i="117"/>
  <c r="H21" i="18" s="1"/>
  <c r="H38" i="117"/>
  <c r="H9" i="18" s="1"/>
  <c r="H35" i="117"/>
  <c r="H6" i="18" s="1"/>
  <c r="J7" i="117"/>
  <c r="J2" i="117"/>
  <c r="I27" i="117"/>
  <c r="I35" i="117" s="1"/>
  <c r="I6" i="18" s="1"/>
  <c r="F56" i="116"/>
  <c r="G27" i="116"/>
  <c r="G55" i="116" s="1"/>
  <c r="G26" i="17" s="1"/>
  <c r="J14" i="116"/>
  <c r="H26" i="116"/>
  <c r="H27" i="116" s="1"/>
  <c r="J7" i="116"/>
  <c r="J5" i="116"/>
  <c r="J15" i="116"/>
  <c r="I17" i="116"/>
  <c r="I16" i="116"/>
  <c r="J6" i="116"/>
  <c r="I23" i="116"/>
  <c r="J9" i="116"/>
  <c r="I19" i="116"/>
  <c r="I21" i="116"/>
  <c r="I18" i="116"/>
  <c r="I22" i="116"/>
  <c r="I20" i="116"/>
  <c r="J11" i="116"/>
  <c r="I12" i="116"/>
  <c r="I13" i="116"/>
  <c r="F56" i="115"/>
  <c r="G33" i="115"/>
  <c r="G4" i="16" s="1"/>
  <c r="G37" i="115"/>
  <c r="G8" i="16" s="1"/>
  <c r="G41" i="115"/>
  <c r="G12" i="16" s="1"/>
  <c r="G45" i="115"/>
  <c r="G16" i="16" s="1"/>
  <c r="G49" i="115"/>
  <c r="G20" i="16" s="1"/>
  <c r="G53" i="115"/>
  <c r="G24" i="16" s="1"/>
  <c r="G32" i="115"/>
  <c r="G3" i="16" s="1"/>
  <c r="G36" i="115"/>
  <c r="G7" i="16" s="1"/>
  <c r="G48" i="115"/>
  <c r="G19" i="16" s="1"/>
  <c r="G31" i="115"/>
  <c r="G2" i="16" s="1"/>
  <c r="G42" i="115"/>
  <c r="G13" i="16" s="1"/>
  <c r="G51" i="115"/>
  <c r="G22" i="16" s="1"/>
  <c r="G55" i="115"/>
  <c r="G26" i="16" s="1"/>
  <c r="G54" i="115"/>
  <c r="G25" i="16" s="1"/>
  <c r="G39" i="115"/>
  <c r="G10" i="16" s="1"/>
  <c r="G46" i="115"/>
  <c r="G17" i="16" s="1"/>
  <c r="G35" i="115"/>
  <c r="G6" i="16" s="1"/>
  <c r="G50" i="115"/>
  <c r="G21" i="16" s="1"/>
  <c r="G47" i="115"/>
  <c r="G18" i="16" s="1"/>
  <c r="G44" i="115"/>
  <c r="G15" i="16" s="1"/>
  <c r="G34" i="115"/>
  <c r="G5" i="16" s="1"/>
  <c r="G43" i="115"/>
  <c r="G14" i="16" s="1"/>
  <c r="G38" i="115"/>
  <c r="G9" i="16" s="1"/>
  <c r="G40" i="115"/>
  <c r="G11" i="16" s="1"/>
  <c r="J11" i="115"/>
  <c r="H27" i="115"/>
  <c r="H52" i="115" s="1"/>
  <c r="H23" i="16" s="1"/>
  <c r="J9" i="115"/>
  <c r="J14" i="115"/>
  <c r="J5" i="115"/>
  <c r="J15" i="115"/>
  <c r="I23" i="115"/>
  <c r="F56" i="114"/>
  <c r="J5" i="114"/>
  <c r="J14" i="114"/>
  <c r="G49" i="114"/>
  <c r="G20" i="15" s="1"/>
  <c r="G37" i="114"/>
  <c r="G8" i="15" s="1"/>
  <c r="G53" i="114"/>
  <c r="G24" i="15" s="1"/>
  <c r="G32" i="114"/>
  <c r="G3" i="15" s="1"/>
  <c r="G39" i="114"/>
  <c r="G10" i="15" s="1"/>
  <c r="G54" i="114"/>
  <c r="G25" i="15" s="1"/>
  <c r="G43" i="114"/>
  <c r="G14" i="15" s="1"/>
  <c r="G36" i="114"/>
  <c r="G7" i="15" s="1"/>
  <c r="G38" i="114"/>
  <c r="G9" i="15" s="1"/>
  <c r="G40" i="114"/>
  <c r="G11" i="15" s="1"/>
  <c r="G35" i="114"/>
  <c r="G6" i="15" s="1"/>
  <c r="G34" i="114"/>
  <c r="G5" i="15" s="1"/>
  <c r="G31" i="114"/>
  <c r="G2" i="15" s="1"/>
  <c r="G44" i="114"/>
  <c r="G15" i="15" s="1"/>
  <c r="G41" i="114"/>
  <c r="G12" i="15" s="1"/>
  <c r="G48" i="114"/>
  <c r="G19" i="15" s="1"/>
  <c r="G42" i="114"/>
  <c r="G13" i="15" s="1"/>
  <c r="G52" i="114"/>
  <c r="G23" i="15" s="1"/>
  <c r="G45" i="114"/>
  <c r="G16" i="15" s="1"/>
  <c r="G47" i="114"/>
  <c r="G18" i="15" s="1"/>
  <c r="J7" i="114"/>
  <c r="G55" i="114"/>
  <c r="G26" i="15" s="1"/>
  <c r="G51" i="114"/>
  <c r="G22" i="15" s="1"/>
  <c r="H26" i="114"/>
  <c r="H27" i="114" s="1"/>
  <c r="G50" i="114"/>
  <c r="G21" i="15" s="1"/>
  <c r="G33" i="114"/>
  <c r="G4" i="15" s="1"/>
  <c r="J15" i="114"/>
  <c r="I17" i="114"/>
  <c r="I16" i="114"/>
  <c r="J6" i="114"/>
  <c r="I23" i="114"/>
  <c r="J9" i="114"/>
  <c r="I19" i="114"/>
  <c r="I21" i="114"/>
  <c r="I18" i="114"/>
  <c r="I22" i="114"/>
  <c r="I20" i="114"/>
  <c r="J11" i="114"/>
  <c r="I13" i="114"/>
  <c r="I12" i="114"/>
  <c r="J2" i="114"/>
  <c r="I4" i="114"/>
  <c r="AH23" i="108"/>
  <c r="AG23" i="108"/>
  <c r="AJ23" i="108"/>
  <c r="AI23" i="108"/>
  <c r="X23" i="108"/>
  <c r="Z23" i="108"/>
  <c r="Y23" i="108"/>
  <c r="W23" i="108"/>
  <c r="F23" i="108"/>
  <c r="E23" i="108"/>
  <c r="D23" i="108"/>
  <c r="C23" i="108"/>
  <c r="AJ107" i="108"/>
  <c r="AI107" i="108"/>
  <c r="AH107" i="108"/>
  <c r="AG107" i="108"/>
  <c r="AE107" i="108"/>
  <c r="AI123" i="108"/>
  <c r="AA222" i="108"/>
  <c r="Z222" i="108"/>
  <c r="AA102" i="108"/>
  <c r="Z102" i="108"/>
  <c r="V295" i="108"/>
  <c r="U295" i="108"/>
  <c r="L169" i="108"/>
  <c r="K169" i="108"/>
  <c r="AB107" i="108"/>
  <c r="AO118" i="108"/>
  <c r="AN118" i="108"/>
  <c r="AM118" i="108"/>
  <c r="AL118" i="108"/>
  <c r="AP222" i="108"/>
  <c r="AO222" i="108"/>
  <c r="U115" i="108"/>
  <c r="T115" i="108"/>
  <c r="S115" i="108"/>
  <c r="R115" i="108"/>
  <c r="L204" i="108"/>
  <c r="AP35" i="108"/>
  <c r="Z122" i="108"/>
  <c r="Y122" i="108"/>
  <c r="X122" i="108"/>
  <c r="W122" i="108"/>
  <c r="T49" i="108"/>
  <c r="Z206" i="108"/>
  <c r="P214" i="108"/>
  <c r="AM222" i="108"/>
  <c r="AF102" i="108"/>
  <c r="AG103" i="108"/>
  <c r="AG102" i="108" s="1"/>
  <c r="AI103" i="108"/>
  <c r="AJ103" i="108"/>
  <c r="AH103" i="108"/>
  <c r="AH102" i="108" s="1"/>
  <c r="AE103" i="108"/>
  <c r="AD103" i="108"/>
  <c r="AC103" i="108"/>
  <c r="AC102" i="108" s="1"/>
  <c r="AD293" i="108"/>
  <c r="I107" i="108"/>
  <c r="H107" i="108"/>
  <c r="K107" i="108"/>
  <c r="J107" i="108"/>
  <c r="AN248" i="108"/>
  <c r="AA297" i="108"/>
  <c r="Z297" i="108"/>
  <c r="AF222" i="108"/>
  <c r="AE222" i="108"/>
  <c r="J120" i="108"/>
  <c r="K120" i="108"/>
  <c r="I120" i="108"/>
  <c r="H120" i="108"/>
  <c r="AK295" i="108"/>
  <c r="AJ295" i="108"/>
  <c r="AG124" i="108"/>
  <c r="AO124" i="108"/>
  <c r="AN124" i="108"/>
  <c r="AM124" i="108"/>
  <c r="AL124" i="108"/>
  <c r="AJ124" i="108"/>
  <c r="AC107" i="108"/>
  <c r="X49" i="108"/>
  <c r="W49" i="108"/>
  <c r="AJ204" i="108"/>
  <c r="AI124" i="108"/>
  <c r="Y214" i="108"/>
  <c r="U214" i="108"/>
  <c r="U212" i="108"/>
  <c r="J212" i="108"/>
  <c r="AN202" i="108"/>
  <c r="AN200" i="108"/>
  <c r="O173" i="108"/>
  <c r="Z45" i="108"/>
  <c r="T305" i="108"/>
  <c r="T206" i="108"/>
  <c r="Y204" i="108"/>
  <c r="AA47" i="108"/>
  <c r="Z47" i="108"/>
  <c r="T200" i="108"/>
  <c r="N291" i="108"/>
  <c r="L45" i="108"/>
  <c r="K45" i="108"/>
  <c r="AG116" i="108"/>
  <c r="AJ116" i="108"/>
  <c r="AI116" i="108"/>
  <c r="AH116" i="108"/>
  <c r="AB119" i="108"/>
  <c r="AD119" i="108"/>
  <c r="AC119" i="108"/>
  <c r="AE119" i="108"/>
  <c r="Z119" i="108"/>
  <c r="Y119" i="108"/>
  <c r="L303" i="108"/>
  <c r="AD23" i="108"/>
  <c r="AC23" i="108"/>
  <c r="AE23" i="108"/>
  <c r="AB23" i="108"/>
  <c r="H118" i="108"/>
  <c r="J118" i="108"/>
  <c r="I118" i="108"/>
  <c r="K118" i="108"/>
  <c r="N117" i="108"/>
  <c r="O117" i="108"/>
  <c r="M117" i="108"/>
  <c r="P117" i="108"/>
  <c r="AE297" i="108"/>
  <c r="AF297" i="108"/>
  <c r="AP248" i="108"/>
  <c r="AI289" i="108"/>
  <c r="AN107" i="108"/>
  <c r="AM107" i="108"/>
  <c r="AL107" i="108"/>
  <c r="AO107" i="108"/>
  <c r="AI222" i="108"/>
  <c r="J222" i="108"/>
  <c r="F123" i="108"/>
  <c r="E123" i="108"/>
  <c r="C123" i="108"/>
  <c r="D123" i="108"/>
  <c r="AF118" i="108"/>
  <c r="AI174" i="108"/>
  <c r="AJ174" i="108"/>
  <c r="AH174" i="108"/>
  <c r="AG174" i="108"/>
  <c r="AG173" i="108" s="1"/>
  <c r="W119" i="108"/>
  <c r="AD107" i="108"/>
  <c r="Q45" i="108"/>
  <c r="P45" i="108"/>
  <c r="K289" i="108"/>
  <c r="L289" i="108"/>
  <c r="D122" i="108"/>
  <c r="F122" i="108"/>
  <c r="E122" i="108"/>
  <c r="C122" i="108"/>
  <c r="O293" i="108"/>
  <c r="H123" i="108"/>
  <c r="I123" i="108"/>
  <c r="K123" i="108"/>
  <c r="J123" i="108"/>
  <c r="U200" i="108"/>
  <c r="U116" i="108"/>
  <c r="T116" i="108"/>
  <c r="N116" i="108"/>
  <c r="S116" i="108"/>
  <c r="R116" i="108"/>
  <c r="AM200" i="108"/>
  <c r="I122" i="108"/>
  <c r="H122" i="108"/>
  <c r="J122" i="108"/>
  <c r="K122" i="108"/>
  <c r="T173" i="108"/>
  <c r="I119" i="108"/>
  <c r="AJ305" i="108"/>
  <c r="AK305" i="108"/>
  <c r="O291" i="108"/>
  <c r="AD169" i="108"/>
  <c r="AL121" i="108"/>
  <c r="N200" i="108"/>
  <c r="AE289" i="108"/>
  <c r="AG121" i="108"/>
  <c r="AJ121" i="108"/>
  <c r="AI121" i="108"/>
  <c r="AE121" i="108"/>
  <c r="AD121" i="108"/>
  <c r="AH121" i="108"/>
  <c r="AB121" i="108"/>
  <c r="AK214" i="108"/>
  <c r="U303" i="108"/>
  <c r="AF47" i="108"/>
  <c r="AE47" i="108"/>
  <c r="AH295" i="108"/>
  <c r="U222" i="108"/>
  <c r="Y174" i="108"/>
  <c r="X174" i="108"/>
  <c r="X173" i="108" s="1"/>
  <c r="W174" i="108"/>
  <c r="W173" i="108" s="1"/>
  <c r="Z174" i="108"/>
  <c r="V118" i="108"/>
  <c r="K57" i="108"/>
  <c r="L57" i="108"/>
  <c r="O102" i="108"/>
  <c r="AD35" i="108"/>
  <c r="AC297" i="108"/>
  <c r="AC200" i="108"/>
  <c r="AH202" i="108"/>
  <c r="AM252" i="108"/>
  <c r="AL122" i="108"/>
  <c r="AO122" i="108"/>
  <c r="AN122" i="108"/>
  <c r="AM122" i="108"/>
  <c r="S102" i="108"/>
  <c r="Z124" i="108"/>
  <c r="Y124" i="108"/>
  <c r="X124" i="108"/>
  <c r="W124" i="108"/>
  <c r="AO252" i="108"/>
  <c r="AH122" i="108"/>
  <c r="U174" i="108"/>
  <c r="U173" i="108" s="1"/>
  <c r="J119" i="108"/>
  <c r="Q200" i="108"/>
  <c r="Y206" i="108"/>
  <c r="AC174" i="108"/>
  <c r="AB174" i="108"/>
  <c r="AB173" i="108" s="1"/>
  <c r="AA173" i="108"/>
  <c r="AA118" i="108"/>
  <c r="AE174" i="108"/>
  <c r="AE173" i="108" s="1"/>
  <c r="AD174" i="108"/>
  <c r="Y57" i="108"/>
  <c r="L102" i="108"/>
  <c r="AE35" i="108"/>
  <c r="AI202" i="108"/>
  <c r="Z212" i="108"/>
  <c r="T102" i="108"/>
  <c r="V35" i="108"/>
  <c r="Y202" i="108"/>
  <c r="J202" i="108"/>
  <c r="Q173" i="108"/>
  <c r="C106" i="108"/>
  <c r="AD303" i="108"/>
  <c r="AG115" i="108"/>
  <c r="AH115" i="108"/>
  <c r="AI115" i="108"/>
  <c r="AJ115" i="108"/>
  <c r="AJ222" i="108"/>
  <c r="AM121" i="108"/>
  <c r="AH212" i="108"/>
  <c r="U51" i="108"/>
  <c r="AC289" i="108"/>
  <c r="Z57" i="108"/>
  <c r="AA57" i="108"/>
  <c r="AN214" i="108"/>
  <c r="O303" i="108"/>
  <c r="AH45" i="108"/>
  <c r="AJ202" i="108"/>
  <c r="U117" i="108"/>
  <c r="T117" i="108"/>
  <c r="S117" i="108"/>
  <c r="R117" i="108"/>
  <c r="AJ206" i="108"/>
  <c r="AN212" i="108"/>
  <c r="AM116" i="108"/>
  <c r="AL116" i="108"/>
  <c r="AN116" i="108"/>
  <c r="AO116" i="108"/>
  <c r="Q202" i="108"/>
  <c r="AC121" i="108"/>
  <c r="L51" i="108"/>
  <c r="K51" i="108"/>
  <c r="K214" i="108"/>
  <c r="D106" i="108"/>
  <c r="W123" i="108"/>
  <c r="AK303" i="108"/>
  <c r="AJ303" i="108"/>
  <c r="AN57" i="108"/>
  <c r="P303" i="108"/>
  <c r="AI45" i="108"/>
  <c r="N49" i="108"/>
  <c r="J49" i="108"/>
  <c r="X212" i="108"/>
  <c r="V102" i="108"/>
  <c r="U102" i="108"/>
  <c r="D107" i="108"/>
  <c r="AO212" i="108"/>
  <c r="S204" i="108"/>
  <c r="T202" i="108"/>
  <c r="AC45" i="108"/>
  <c r="AD202" i="108"/>
  <c r="O35" i="108"/>
  <c r="AP49" i="108"/>
  <c r="AD212" i="108"/>
  <c r="S289" i="108"/>
  <c r="P169" i="108"/>
  <c r="E106" i="108"/>
  <c r="Y123" i="108"/>
  <c r="AG291" i="108"/>
  <c r="AH291" i="108"/>
  <c r="AK51" i="108"/>
  <c r="O124" i="108"/>
  <c r="P124" i="108"/>
  <c r="N124" i="108"/>
  <c r="M124" i="108"/>
  <c r="I124" i="108"/>
  <c r="H124" i="108"/>
  <c r="J303" i="108"/>
  <c r="AI303" i="108"/>
  <c r="AK45" i="108"/>
  <c r="AJ45" i="108"/>
  <c r="N297" i="108"/>
  <c r="K35" i="108"/>
  <c r="L35" i="108"/>
  <c r="O49" i="108"/>
  <c r="E107" i="108"/>
  <c r="U119" i="108"/>
  <c r="R119" i="108"/>
  <c r="T119" i="108"/>
  <c r="S119" i="108"/>
  <c r="N202" i="108"/>
  <c r="AF45" i="108"/>
  <c r="AE45" i="108"/>
  <c r="AD116" i="108"/>
  <c r="AC116" i="108"/>
  <c r="AB116" i="108"/>
  <c r="AE116" i="108"/>
  <c r="Y116" i="108"/>
  <c r="X116" i="108"/>
  <c r="Z116" i="108"/>
  <c r="P35" i="108"/>
  <c r="Q35" i="108"/>
  <c r="AF212" i="108"/>
  <c r="AE212" i="108"/>
  <c r="Q49" i="108"/>
  <c r="AI51" i="108"/>
  <c r="T289" i="108"/>
  <c r="AM206" i="108"/>
  <c r="Z123" i="108"/>
  <c r="P123" i="108"/>
  <c r="O123" i="108"/>
  <c r="N123" i="108"/>
  <c r="M123" i="108"/>
  <c r="N214" i="108"/>
  <c r="M214" i="108"/>
  <c r="U49" i="108"/>
  <c r="V49" i="108"/>
  <c r="AD200" i="108"/>
  <c r="Y295" i="108"/>
  <c r="Z295" i="108"/>
  <c r="AJ289" i="108"/>
  <c r="AK289" i="108"/>
  <c r="M119" i="108"/>
  <c r="P119" i="108"/>
  <c r="O119" i="108"/>
  <c r="N119" i="108"/>
  <c r="U118" i="108"/>
  <c r="S118" i="108"/>
  <c r="R118" i="108"/>
  <c r="T118" i="108"/>
  <c r="S293" i="108"/>
  <c r="T293" i="108"/>
  <c r="AF169" i="108"/>
  <c r="AE169" i="108"/>
  <c r="AH47" i="108"/>
  <c r="P289" i="108"/>
  <c r="Q289" i="108"/>
  <c r="S222" i="108"/>
  <c r="AH57" i="108"/>
  <c r="AG57" i="108"/>
  <c r="O57" i="108"/>
  <c r="X214" i="108"/>
  <c r="S173" i="108"/>
  <c r="AI305" i="108"/>
  <c r="J297" i="108"/>
  <c r="K297" i="108"/>
  <c r="AO305" i="108"/>
  <c r="AP305" i="108"/>
  <c r="AH289" i="108"/>
  <c r="AA305" i="108"/>
  <c r="Z305" i="108"/>
  <c r="T222" i="108"/>
  <c r="K222" i="108"/>
  <c r="L222" i="108"/>
  <c r="AE204" i="108"/>
  <c r="AF204" i="108"/>
  <c r="P297" i="108"/>
  <c r="AI119" i="108"/>
  <c r="AH119" i="108"/>
  <c r="AG119" i="108"/>
  <c r="AJ119" i="108"/>
  <c r="Z35" i="108"/>
  <c r="AK222" i="108"/>
  <c r="S212" i="108"/>
  <c r="K212" i="108"/>
  <c r="AI47" i="108"/>
  <c r="AE206" i="108"/>
  <c r="AA214" i="108"/>
  <c r="S35" i="108"/>
  <c r="X200" i="108"/>
  <c r="N204" i="108"/>
  <c r="AJ200" i="108"/>
  <c r="Z117" i="108"/>
  <c r="Y117" i="108"/>
  <c r="X117" i="108"/>
  <c r="W117" i="108"/>
  <c r="AE115" i="108"/>
  <c r="AD115" i="108"/>
  <c r="AC115" i="108"/>
  <c r="AB115" i="108"/>
  <c r="E119" i="108"/>
  <c r="D119" i="108"/>
  <c r="C119" i="108"/>
  <c r="F119" i="108"/>
  <c r="AE123" i="108"/>
  <c r="AD123" i="108"/>
  <c r="AC123" i="108"/>
  <c r="AB123" i="108"/>
  <c r="AC204" i="108"/>
  <c r="H119" i="108"/>
  <c r="AP214" i="108"/>
  <c r="K106" i="108"/>
  <c r="J106" i="108"/>
  <c r="H106" i="108"/>
  <c r="I106" i="108"/>
  <c r="N107" i="108"/>
  <c r="M107" i="108"/>
  <c r="O107" i="108"/>
  <c r="P107" i="108"/>
  <c r="AO169" i="108"/>
  <c r="AP169" i="108"/>
  <c r="AN291" i="108"/>
  <c r="AA169" i="108"/>
  <c r="Z169" i="108"/>
  <c r="J35" i="108"/>
  <c r="AP102" i="108"/>
  <c r="AO102" i="108"/>
  <c r="N173" i="108"/>
  <c r="AI206" i="108"/>
  <c r="AO206" i="108"/>
  <c r="AN123" i="108"/>
  <c r="AG123" i="108"/>
  <c r="AM123" i="108"/>
  <c r="AL123" i="108"/>
  <c r="AO123" i="108"/>
  <c r="S202" i="108"/>
  <c r="T124" i="108"/>
  <c r="S124" i="108"/>
  <c r="R124" i="108"/>
  <c r="U124" i="108"/>
  <c r="L295" i="108"/>
  <c r="K116" i="108"/>
  <c r="J116" i="108"/>
  <c r="I116" i="108"/>
  <c r="H116" i="108"/>
  <c r="AF214" i="108"/>
  <c r="E118" i="108"/>
  <c r="F118" i="108"/>
  <c r="D118" i="108"/>
  <c r="C118" i="108"/>
  <c r="O200" i="108"/>
  <c r="W115" i="108"/>
  <c r="Z115" i="108"/>
  <c r="Y115" i="108"/>
  <c r="X115" i="108"/>
  <c r="X305" i="108"/>
  <c r="Q47" i="108"/>
  <c r="P47" i="108"/>
  <c r="P57" i="108"/>
  <c r="AL117" i="108"/>
  <c r="Z291" i="108"/>
  <c r="AA291" i="108"/>
  <c r="U291" i="108"/>
  <c r="AH35" i="108"/>
  <c r="Z51" i="108"/>
  <c r="S123" i="108"/>
  <c r="R123" i="108"/>
  <c r="U123" i="108"/>
  <c r="T123" i="108"/>
  <c r="AN222" i="108"/>
  <c r="P222" i="108"/>
  <c r="AD206" i="108"/>
  <c r="AD214" i="108"/>
  <c r="W120" i="108"/>
  <c r="X120" i="108"/>
  <c r="Z120" i="108"/>
  <c r="Y120" i="108"/>
  <c r="K305" i="108"/>
  <c r="U202" i="108"/>
  <c r="Z289" i="108"/>
  <c r="AI200" i="108"/>
  <c r="AJ117" i="108"/>
  <c r="AI117" i="108"/>
  <c r="AH117" i="108"/>
  <c r="AG117" i="108"/>
  <c r="O212" i="108"/>
  <c r="AC295" i="108"/>
  <c r="AP297" i="108"/>
  <c r="AO297" i="108"/>
  <c r="N206" i="108"/>
  <c r="V169" i="108"/>
  <c r="S122" i="108"/>
  <c r="R122" i="108"/>
  <c r="U122" i="108"/>
  <c r="T122" i="108"/>
  <c r="AM173" i="108"/>
  <c r="AI122" i="108"/>
  <c r="K173" i="108"/>
  <c r="T23" i="108"/>
  <c r="S23" i="108"/>
  <c r="U23" i="108"/>
  <c r="R23" i="108"/>
  <c r="S291" i="108"/>
  <c r="AH297" i="108"/>
  <c r="AN23" i="108"/>
  <c r="AL23" i="108"/>
  <c r="AO23" i="108"/>
  <c r="AM23" i="108"/>
  <c r="AI248" i="108"/>
  <c r="AJ293" i="108"/>
  <c r="AD295" i="108"/>
  <c r="N47" i="108"/>
  <c r="V222" i="108"/>
  <c r="P115" i="108"/>
  <c r="M115" i="108"/>
  <c r="N115" i="108"/>
  <c r="O115" i="108"/>
  <c r="N295" i="108"/>
  <c r="J169" i="108"/>
  <c r="C120" i="108"/>
  <c r="F120" i="108"/>
  <c r="E120" i="108"/>
  <c r="D120" i="108"/>
  <c r="AJ122" i="108"/>
  <c r="AE49" i="108"/>
  <c r="AF49" i="108"/>
  <c r="AJ35" i="108"/>
  <c r="AK35" i="108"/>
  <c r="X291" i="108"/>
  <c r="Y291" i="108"/>
  <c r="AD117" i="108"/>
  <c r="AC117" i="108"/>
  <c r="AB117" i="108"/>
  <c r="AE117" i="108"/>
  <c r="S214" i="108"/>
  <c r="I117" i="108"/>
  <c r="H117" i="108"/>
  <c r="J117" i="108"/>
  <c r="K117" i="108"/>
  <c r="AN102" i="108"/>
  <c r="O118" i="108"/>
  <c r="N118" i="108"/>
  <c r="M118" i="108"/>
  <c r="P118" i="108"/>
  <c r="N305" i="108"/>
  <c r="R174" i="108"/>
  <c r="R173" i="108" s="1"/>
  <c r="AM51" i="108"/>
  <c r="C121" i="108"/>
  <c r="F121" i="108"/>
  <c r="E121" i="108"/>
  <c r="D121" i="108"/>
  <c r="AN289" i="108"/>
  <c r="U206" i="108"/>
  <c r="AA204" i="108"/>
  <c r="F37" i="122" l="1"/>
  <c r="F8" i="23" s="1"/>
  <c r="F48" i="122"/>
  <c r="F19" i="23" s="1"/>
  <c r="F47" i="122"/>
  <c r="F18" i="23" s="1"/>
  <c r="F39" i="122"/>
  <c r="F10" i="23" s="1"/>
  <c r="F49" i="122"/>
  <c r="F20" i="23" s="1"/>
  <c r="F43" i="122"/>
  <c r="F14" i="23" s="1"/>
  <c r="F44" i="122"/>
  <c r="F15" i="23" s="1"/>
  <c r="F38" i="122"/>
  <c r="F9" i="23" s="1"/>
  <c r="F40" i="122"/>
  <c r="F11" i="23" s="1"/>
  <c r="F32" i="122"/>
  <c r="F3" i="23" s="1"/>
  <c r="F45" i="122"/>
  <c r="F16" i="23" s="1"/>
  <c r="F53" i="122"/>
  <c r="F24" i="23" s="1"/>
  <c r="F55" i="122"/>
  <c r="F26" i="23" s="1"/>
  <c r="F42" i="122"/>
  <c r="F13" i="23" s="1"/>
  <c r="F46" i="122"/>
  <c r="F17" i="23" s="1"/>
  <c r="F36" i="122"/>
  <c r="F7" i="23" s="1"/>
  <c r="F31" i="122"/>
  <c r="F2" i="23" s="1"/>
  <c r="F54" i="122"/>
  <c r="F25" i="23" s="1"/>
  <c r="F34" i="122"/>
  <c r="F5" i="23" s="1"/>
  <c r="F41" i="122"/>
  <c r="F12" i="23" s="1"/>
  <c r="F50" i="122"/>
  <c r="F21" i="23" s="1"/>
  <c r="F52" i="122"/>
  <c r="F23" i="23" s="1"/>
  <c r="F35" i="122"/>
  <c r="F6" i="23" s="1"/>
  <c r="F33" i="122"/>
  <c r="F4" i="23" s="1"/>
  <c r="C56" i="122"/>
  <c r="H25" i="122"/>
  <c r="H27" i="122" s="1"/>
  <c r="I9" i="122"/>
  <c r="J26" i="122"/>
  <c r="G27" i="122"/>
  <c r="G54" i="122" s="1"/>
  <c r="G25" i="23" s="1"/>
  <c r="K7" i="122"/>
  <c r="K5" i="122"/>
  <c r="J16" i="122"/>
  <c r="K10" i="122"/>
  <c r="I19" i="122"/>
  <c r="I20" i="122"/>
  <c r="I18" i="122"/>
  <c r="I22" i="122"/>
  <c r="I17" i="122"/>
  <c r="I21" i="122"/>
  <c r="K6" i="122"/>
  <c r="J23" i="122"/>
  <c r="K14" i="122"/>
  <c r="J8" i="122"/>
  <c r="G56" i="121"/>
  <c r="H51" i="121"/>
  <c r="H22" i="22" s="1"/>
  <c r="H52" i="121"/>
  <c r="H23" i="22" s="1"/>
  <c r="K7" i="121"/>
  <c r="K6" i="121"/>
  <c r="K9" i="121"/>
  <c r="H50" i="121"/>
  <c r="H21" i="22" s="1"/>
  <c r="H33" i="121"/>
  <c r="H4" i="22" s="1"/>
  <c r="H37" i="121"/>
  <c r="H8" i="22" s="1"/>
  <c r="H41" i="121"/>
  <c r="H12" i="22" s="1"/>
  <c r="H45" i="121"/>
  <c r="H16" i="22" s="1"/>
  <c r="H53" i="121"/>
  <c r="H24" i="22" s="1"/>
  <c r="H31" i="121"/>
  <c r="H2" i="22" s="1"/>
  <c r="H39" i="121"/>
  <c r="H10" i="22" s="1"/>
  <c r="H47" i="121"/>
  <c r="H18" i="22" s="1"/>
  <c r="H32" i="121"/>
  <c r="H3" i="22" s="1"/>
  <c r="H48" i="121"/>
  <c r="H19" i="22" s="1"/>
  <c r="H54" i="121"/>
  <c r="H25" i="22" s="1"/>
  <c r="H46" i="121"/>
  <c r="H17" i="22" s="1"/>
  <c r="H42" i="121"/>
  <c r="H13" i="22" s="1"/>
  <c r="H43" i="121"/>
  <c r="H14" i="22" s="1"/>
  <c r="H34" i="121"/>
  <c r="H5" i="22" s="1"/>
  <c r="H38" i="121"/>
  <c r="H9" i="22" s="1"/>
  <c r="H44" i="121"/>
  <c r="H15" i="22" s="1"/>
  <c r="H35" i="121"/>
  <c r="H6" i="22" s="1"/>
  <c r="H40" i="121"/>
  <c r="H11" i="22" s="1"/>
  <c r="H36" i="121"/>
  <c r="H7" i="22" s="1"/>
  <c r="H49" i="121"/>
  <c r="H20" i="22" s="1"/>
  <c r="K11" i="121"/>
  <c r="I27" i="121"/>
  <c r="I55" i="121" s="1"/>
  <c r="I26" i="22" s="1"/>
  <c r="K5" i="121"/>
  <c r="J21" i="121"/>
  <c r="J22" i="121"/>
  <c r="K15" i="121"/>
  <c r="J23" i="121"/>
  <c r="K14" i="121"/>
  <c r="J20" i="121"/>
  <c r="J26" i="121"/>
  <c r="G56" i="118"/>
  <c r="H49" i="118"/>
  <c r="H20" i="19" s="1"/>
  <c r="H52" i="118"/>
  <c r="H23" i="19" s="1"/>
  <c r="H33" i="118"/>
  <c r="H4" i="19" s="1"/>
  <c r="H37" i="118"/>
  <c r="H8" i="19" s="1"/>
  <c r="H41" i="118"/>
  <c r="H12" i="19" s="1"/>
  <c r="H45" i="118"/>
  <c r="H16" i="19" s="1"/>
  <c r="H53" i="118"/>
  <c r="H24" i="19" s="1"/>
  <c r="H32" i="118"/>
  <c r="H3" i="19" s="1"/>
  <c r="H35" i="118"/>
  <c r="H6" i="19" s="1"/>
  <c r="H39" i="118"/>
  <c r="H10" i="19" s="1"/>
  <c r="H42" i="118"/>
  <c r="H13" i="19" s="1"/>
  <c r="H48" i="118"/>
  <c r="H19" i="19" s="1"/>
  <c r="H54" i="118"/>
  <c r="H25" i="19" s="1"/>
  <c r="H40" i="118"/>
  <c r="H11" i="19" s="1"/>
  <c r="H47" i="118"/>
  <c r="H18" i="19" s="1"/>
  <c r="H46" i="118"/>
  <c r="H17" i="19" s="1"/>
  <c r="H36" i="118"/>
  <c r="H7" i="19" s="1"/>
  <c r="H43" i="118"/>
  <c r="H14" i="19" s="1"/>
  <c r="H34" i="118"/>
  <c r="H5" i="19" s="1"/>
  <c r="H31" i="118"/>
  <c r="H2" i="19" s="1"/>
  <c r="H38" i="118"/>
  <c r="H9" i="19" s="1"/>
  <c r="H44" i="118"/>
  <c r="H15" i="19" s="1"/>
  <c r="K9" i="118"/>
  <c r="H50" i="118"/>
  <c r="H21" i="19" s="1"/>
  <c r="K7" i="118"/>
  <c r="H51" i="118"/>
  <c r="H22" i="19" s="1"/>
  <c r="I27" i="118"/>
  <c r="I52" i="118" s="1"/>
  <c r="I23" i="19" s="1"/>
  <c r="K2" i="118"/>
  <c r="K5" i="118"/>
  <c r="J22" i="118"/>
  <c r="J21" i="118"/>
  <c r="K15" i="118"/>
  <c r="J23" i="118"/>
  <c r="K14" i="118"/>
  <c r="J20" i="118"/>
  <c r="J26" i="118"/>
  <c r="H56" i="117"/>
  <c r="I34" i="117"/>
  <c r="I5" i="18" s="1"/>
  <c r="K11" i="117"/>
  <c r="K5" i="117"/>
  <c r="I44" i="117"/>
  <c r="I15" i="18" s="1"/>
  <c r="I33" i="117"/>
  <c r="I4" i="18" s="1"/>
  <c r="I37" i="117"/>
  <c r="I8" i="18" s="1"/>
  <c r="I41" i="117"/>
  <c r="I12" i="18" s="1"/>
  <c r="I45" i="117"/>
  <c r="I16" i="18" s="1"/>
  <c r="I49" i="117"/>
  <c r="I20" i="18" s="1"/>
  <c r="I53" i="117"/>
  <c r="I24" i="18" s="1"/>
  <c r="I39" i="117"/>
  <c r="I10" i="18" s="1"/>
  <c r="I32" i="117"/>
  <c r="I3" i="18" s="1"/>
  <c r="I48" i="117"/>
  <c r="I19" i="18" s="1"/>
  <c r="I54" i="117"/>
  <c r="I25" i="18" s="1"/>
  <c r="I47" i="117"/>
  <c r="I18" i="18" s="1"/>
  <c r="I52" i="117"/>
  <c r="I23" i="18" s="1"/>
  <c r="I42" i="117"/>
  <c r="I13" i="18" s="1"/>
  <c r="I46" i="117"/>
  <c r="I17" i="18" s="1"/>
  <c r="I51" i="117"/>
  <c r="I22" i="18" s="1"/>
  <c r="I55" i="117"/>
  <c r="I26" i="18" s="1"/>
  <c r="I50" i="117"/>
  <c r="I21" i="18" s="1"/>
  <c r="K15" i="117"/>
  <c r="K6" i="117"/>
  <c r="I43" i="117"/>
  <c r="I14" i="18" s="1"/>
  <c r="I38" i="117"/>
  <c r="I9" i="18" s="1"/>
  <c r="I36" i="117"/>
  <c r="I7" i="18" s="1"/>
  <c r="K14" i="117"/>
  <c r="K9" i="117"/>
  <c r="K7" i="117"/>
  <c r="I40" i="117"/>
  <c r="I11" i="18" s="1"/>
  <c r="I31" i="117"/>
  <c r="I2" i="18" s="1"/>
  <c r="K2" i="117"/>
  <c r="J27" i="117"/>
  <c r="J34" i="117" s="1"/>
  <c r="J5" i="18" s="1"/>
  <c r="H46" i="116"/>
  <c r="H17" i="17" s="1"/>
  <c r="H41" i="116"/>
  <c r="H12" i="17" s="1"/>
  <c r="H49" i="116"/>
  <c r="H20" i="17" s="1"/>
  <c r="H51" i="116"/>
  <c r="H22" i="17" s="1"/>
  <c r="H33" i="116"/>
  <c r="H4" i="17" s="1"/>
  <c r="H37" i="116"/>
  <c r="H8" i="17" s="1"/>
  <c r="H53" i="116"/>
  <c r="H24" i="17" s="1"/>
  <c r="H32" i="116"/>
  <c r="H3" i="17" s="1"/>
  <c r="H31" i="116"/>
  <c r="H2" i="17" s="1"/>
  <c r="H39" i="116"/>
  <c r="H10" i="17" s="1"/>
  <c r="H54" i="116"/>
  <c r="H25" i="17" s="1"/>
  <c r="H44" i="116"/>
  <c r="H15" i="17" s="1"/>
  <c r="H35" i="116"/>
  <c r="H6" i="17" s="1"/>
  <c r="H36" i="116"/>
  <c r="H7" i="17" s="1"/>
  <c r="H43" i="116"/>
  <c r="H14" i="17" s="1"/>
  <c r="H38" i="116"/>
  <c r="H9" i="17" s="1"/>
  <c r="H34" i="116"/>
  <c r="H5" i="17" s="1"/>
  <c r="H40" i="116"/>
  <c r="H11" i="17" s="1"/>
  <c r="K14" i="116"/>
  <c r="I26" i="116"/>
  <c r="K7" i="116"/>
  <c r="H52" i="116"/>
  <c r="H23" i="17" s="1"/>
  <c r="H48" i="116"/>
  <c r="H19" i="17" s="1"/>
  <c r="H45" i="116"/>
  <c r="H16" i="17" s="1"/>
  <c r="H55" i="116"/>
  <c r="H26" i="17" s="1"/>
  <c r="H42" i="116"/>
  <c r="H13" i="17" s="1"/>
  <c r="H47" i="116"/>
  <c r="H18" i="17" s="1"/>
  <c r="H50" i="116"/>
  <c r="H21" i="17" s="1"/>
  <c r="G33" i="116"/>
  <c r="G4" i="17" s="1"/>
  <c r="G37" i="116"/>
  <c r="G8" i="17" s="1"/>
  <c r="G53" i="116"/>
  <c r="G24" i="17" s="1"/>
  <c r="G32" i="116"/>
  <c r="G3" i="17" s="1"/>
  <c r="G31" i="116"/>
  <c r="G2" i="17" s="1"/>
  <c r="G39" i="116"/>
  <c r="G10" i="17" s="1"/>
  <c r="G54" i="116"/>
  <c r="G25" i="17" s="1"/>
  <c r="G44" i="116"/>
  <c r="G15" i="17" s="1"/>
  <c r="G38" i="116"/>
  <c r="G9" i="17" s="1"/>
  <c r="G36" i="116"/>
  <c r="G7" i="17" s="1"/>
  <c r="G34" i="116"/>
  <c r="G5" i="17" s="1"/>
  <c r="G35" i="116"/>
  <c r="G6" i="17" s="1"/>
  <c r="G43" i="116"/>
  <c r="G14" i="17" s="1"/>
  <c r="G40" i="116"/>
  <c r="G11" i="17" s="1"/>
  <c r="G48" i="116"/>
  <c r="G19" i="17" s="1"/>
  <c r="G49" i="116"/>
  <c r="G20" i="17" s="1"/>
  <c r="G46" i="116"/>
  <c r="G17" i="17" s="1"/>
  <c r="G41" i="116"/>
  <c r="G12" i="17" s="1"/>
  <c r="G50" i="116"/>
  <c r="G21" i="17" s="1"/>
  <c r="G51" i="116"/>
  <c r="G22" i="17" s="1"/>
  <c r="G42" i="116"/>
  <c r="G13" i="17" s="1"/>
  <c r="G45" i="116"/>
  <c r="G16" i="17" s="1"/>
  <c r="G52" i="116"/>
  <c r="G23" i="17" s="1"/>
  <c r="G47" i="116"/>
  <c r="G18" i="17" s="1"/>
  <c r="K5" i="116"/>
  <c r="K9" i="116"/>
  <c r="J19" i="116"/>
  <c r="J21" i="116"/>
  <c r="J18" i="116"/>
  <c r="J22" i="116"/>
  <c r="J20" i="116"/>
  <c r="K6" i="116"/>
  <c r="J23" i="116"/>
  <c r="K15" i="116"/>
  <c r="J16" i="116"/>
  <c r="J17" i="116"/>
  <c r="K11" i="116"/>
  <c r="J13" i="116"/>
  <c r="J12" i="116"/>
  <c r="G56" i="115"/>
  <c r="H33" i="115"/>
  <c r="H4" i="16" s="1"/>
  <c r="H37" i="115"/>
  <c r="H8" i="16" s="1"/>
  <c r="H41" i="115"/>
  <c r="H12" i="16" s="1"/>
  <c r="H45" i="115"/>
  <c r="H16" i="16" s="1"/>
  <c r="H49" i="115"/>
  <c r="H20" i="16" s="1"/>
  <c r="H39" i="115"/>
  <c r="H10" i="16" s="1"/>
  <c r="H48" i="115"/>
  <c r="H19" i="16" s="1"/>
  <c r="H47" i="115"/>
  <c r="H18" i="16" s="1"/>
  <c r="H32" i="115"/>
  <c r="H3" i="16" s="1"/>
  <c r="H31" i="115"/>
  <c r="H2" i="16" s="1"/>
  <c r="H42" i="115"/>
  <c r="H13" i="16" s="1"/>
  <c r="H51" i="115"/>
  <c r="H22" i="16" s="1"/>
  <c r="H55" i="115"/>
  <c r="H26" i="16" s="1"/>
  <c r="H50" i="115"/>
  <c r="H21" i="16" s="1"/>
  <c r="H36" i="115"/>
  <c r="H7" i="16" s="1"/>
  <c r="H54" i="115"/>
  <c r="H25" i="16" s="1"/>
  <c r="H46" i="115"/>
  <c r="H17" i="16" s="1"/>
  <c r="H35" i="115"/>
  <c r="H6" i="16" s="1"/>
  <c r="H53" i="115"/>
  <c r="H24" i="16" s="1"/>
  <c r="H34" i="115"/>
  <c r="H5" i="16" s="1"/>
  <c r="H43" i="115"/>
  <c r="H14" i="16" s="1"/>
  <c r="H38" i="115"/>
  <c r="H9" i="16" s="1"/>
  <c r="H40" i="115"/>
  <c r="H11" i="16" s="1"/>
  <c r="H44" i="115"/>
  <c r="H15" i="16" s="1"/>
  <c r="K14" i="115"/>
  <c r="K9" i="115"/>
  <c r="I27" i="115"/>
  <c r="I52" i="115" s="1"/>
  <c r="I23" i="16" s="1"/>
  <c r="K11" i="115"/>
  <c r="K5" i="115"/>
  <c r="K15" i="115"/>
  <c r="J23" i="115"/>
  <c r="G56" i="114"/>
  <c r="H50" i="114"/>
  <c r="H21" i="15" s="1"/>
  <c r="H45" i="114"/>
  <c r="H16" i="15" s="1"/>
  <c r="H48" i="114"/>
  <c r="H19" i="15" s="1"/>
  <c r="H51" i="114"/>
  <c r="H22" i="15" s="1"/>
  <c r="H37" i="114"/>
  <c r="H8" i="15" s="1"/>
  <c r="H53" i="114"/>
  <c r="H24" i="15" s="1"/>
  <c r="H39" i="114"/>
  <c r="H10" i="15" s="1"/>
  <c r="H54" i="114"/>
  <c r="H25" i="15" s="1"/>
  <c r="H32" i="114"/>
  <c r="H3" i="15" s="1"/>
  <c r="H43" i="114"/>
  <c r="H14" i="15" s="1"/>
  <c r="H34" i="114"/>
  <c r="H5" i="15" s="1"/>
  <c r="H31" i="114"/>
  <c r="H2" i="15" s="1"/>
  <c r="H40" i="114"/>
  <c r="H11" i="15" s="1"/>
  <c r="H36" i="114"/>
  <c r="H7" i="15" s="1"/>
  <c r="H38" i="114"/>
  <c r="H9" i="15" s="1"/>
  <c r="H44" i="114"/>
  <c r="H15" i="15" s="1"/>
  <c r="H35" i="114"/>
  <c r="H6" i="15" s="1"/>
  <c r="H41" i="114"/>
  <c r="H12" i="15" s="1"/>
  <c r="K7" i="114"/>
  <c r="I26" i="114"/>
  <c r="I27" i="114" s="1"/>
  <c r="K14" i="114"/>
  <c r="H52" i="114"/>
  <c r="H23" i="15" s="1"/>
  <c r="H42" i="114"/>
  <c r="H13" i="15" s="1"/>
  <c r="H55" i="114"/>
  <c r="H26" i="15" s="1"/>
  <c r="H46" i="114"/>
  <c r="H17" i="15" s="1"/>
  <c r="K5" i="114"/>
  <c r="H33" i="114"/>
  <c r="H4" i="15" s="1"/>
  <c r="H47" i="114"/>
  <c r="H18" i="15" s="1"/>
  <c r="H49" i="114"/>
  <c r="H20" i="15" s="1"/>
  <c r="K9" i="114"/>
  <c r="J18" i="114"/>
  <c r="J21" i="114"/>
  <c r="J19" i="114"/>
  <c r="J22" i="114"/>
  <c r="J20" i="114"/>
  <c r="K6" i="114"/>
  <c r="J23" i="114"/>
  <c r="K15" i="114"/>
  <c r="J17" i="114"/>
  <c r="J16" i="114"/>
  <c r="K11" i="114"/>
  <c r="J13" i="114"/>
  <c r="J12" i="114"/>
  <c r="K2" i="114"/>
  <c r="J4" i="114"/>
  <c r="AE118" i="108"/>
  <c r="AD118" i="108"/>
  <c r="AC118" i="108"/>
  <c r="AB118" i="108"/>
  <c r="AC173" i="108"/>
  <c r="AE102" i="108"/>
  <c r="Z118" i="108"/>
  <c r="Y118" i="108"/>
  <c r="X118" i="108"/>
  <c r="W118" i="108"/>
  <c r="AJ102" i="108"/>
  <c r="AK102" i="108"/>
  <c r="AH173" i="108"/>
  <c r="AI173" i="108"/>
  <c r="AJ118" i="108"/>
  <c r="AI118" i="108"/>
  <c r="AG118" i="108"/>
  <c r="AH118" i="108"/>
  <c r="V173" i="108"/>
  <c r="Z173" i="108"/>
  <c r="AI102" i="108"/>
  <c r="Y173" i="108"/>
  <c r="AF173" i="108"/>
  <c r="AJ173" i="108"/>
  <c r="AK173" i="108"/>
  <c r="AD102" i="108"/>
  <c r="AD173" i="108"/>
  <c r="F56" i="122" l="1"/>
  <c r="H50" i="122"/>
  <c r="H21" i="23" s="1"/>
  <c r="H51" i="122"/>
  <c r="H22" i="23" s="1"/>
  <c r="H47" i="122"/>
  <c r="H18" i="23" s="1"/>
  <c r="H31" i="122"/>
  <c r="H2" i="23" s="1"/>
  <c r="H42" i="122"/>
  <c r="H13" i="23" s="1"/>
  <c r="H53" i="122"/>
  <c r="H24" i="23" s="1"/>
  <c r="H33" i="122"/>
  <c r="H4" i="23" s="1"/>
  <c r="H32" i="122"/>
  <c r="H3" i="23" s="1"/>
  <c r="H40" i="122"/>
  <c r="H11" i="23" s="1"/>
  <c r="H41" i="122"/>
  <c r="H12" i="23" s="1"/>
  <c r="H44" i="122"/>
  <c r="H15" i="23" s="1"/>
  <c r="H35" i="122"/>
  <c r="H6" i="23" s="1"/>
  <c r="H39" i="122"/>
  <c r="H10" i="23" s="1"/>
  <c r="H43" i="122"/>
  <c r="H14" i="23" s="1"/>
  <c r="H36" i="122"/>
  <c r="H7" i="23" s="1"/>
  <c r="H34" i="122"/>
  <c r="H5" i="23" s="1"/>
  <c r="H45" i="122"/>
  <c r="H16" i="23" s="1"/>
  <c r="H37" i="122"/>
  <c r="H8" i="23" s="1"/>
  <c r="H55" i="122"/>
  <c r="H26" i="23" s="1"/>
  <c r="H52" i="122"/>
  <c r="H23" i="23" s="1"/>
  <c r="L7" i="122"/>
  <c r="J9" i="122"/>
  <c r="I25" i="122"/>
  <c r="H48" i="122"/>
  <c r="H19" i="23" s="1"/>
  <c r="K26" i="122"/>
  <c r="H38" i="122"/>
  <c r="H9" i="23" s="1"/>
  <c r="H46" i="122"/>
  <c r="H17" i="23" s="1"/>
  <c r="G32" i="122"/>
  <c r="G3" i="23" s="1"/>
  <c r="G40" i="122"/>
  <c r="G11" i="23" s="1"/>
  <c r="G44" i="122"/>
  <c r="G15" i="23" s="1"/>
  <c r="G31" i="122"/>
  <c r="G2" i="23" s="1"/>
  <c r="G42" i="122"/>
  <c r="G13" i="23" s="1"/>
  <c r="G53" i="122"/>
  <c r="G24" i="23" s="1"/>
  <c r="G33" i="122"/>
  <c r="G4" i="23" s="1"/>
  <c r="G41" i="122"/>
  <c r="G12" i="23" s="1"/>
  <c r="G35" i="122"/>
  <c r="G6" i="23" s="1"/>
  <c r="G36" i="122"/>
  <c r="G7" i="23" s="1"/>
  <c r="G43" i="122"/>
  <c r="G14" i="23" s="1"/>
  <c r="G39" i="122"/>
  <c r="G10" i="23" s="1"/>
  <c r="G34" i="122"/>
  <c r="G5" i="23" s="1"/>
  <c r="G55" i="122"/>
  <c r="G26" i="23" s="1"/>
  <c r="G52" i="122"/>
  <c r="G23" i="23" s="1"/>
  <c r="G45" i="122"/>
  <c r="G16" i="23" s="1"/>
  <c r="G37" i="122"/>
  <c r="G8" i="23" s="1"/>
  <c r="G51" i="122"/>
  <c r="G22" i="23" s="1"/>
  <c r="G47" i="122"/>
  <c r="G18" i="23" s="1"/>
  <c r="G49" i="122"/>
  <c r="G20" i="23" s="1"/>
  <c r="G48" i="122"/>
  <c r="G19" i="23" s="1"/>
  <c r="G38" i="122"/>
  <c r="G9" i="23" s="1"/>
  <c r="G50" i="122"/>
  <c r="G21" i="23" s="1"/>
  <c r="G46" i="122"/>
  <c r="G17" i="23" s="1"/>
  <c r="H49" i="122"/>
  <c r="H20" i="23" s="1"/>
  <c r="H54" i="122"/>
  <c r="H25" i="23" s="1"/>
  <c r="L5" i="122"/>
  <c r="K16" i="122"/>
  <c r="L10" i="122"/>
  <c r="J19" i="122"/>
  <c r="J20" i="122"/>
  <c r="J17" i="122"/>
  <c r="J18" i="122"/>
  <c r="J21" i="122"/>
  <c r="J22" i="122"/>
  <c r="L6" i="122"/>
  <c r="K23" i="122"/>
  <c r="L14" i="122"/>
  <c r="K8" i="122"/>
  <c r="H56" i="121"/>
  <c r="I51" i="121"/>
  <c r="I22" i="22" s="1"/>
  <c r="I42" i="121"/>
  <c r="I13" i="22" s="1"/>
  <c r="I46" i="121"/>
  <c r="I17" i="22" s="1"/>
  <c r="I33" i="121"/>
  <c r="I4" i="22" s="1"/>
  <c r="I37" i="121"/>
  <c r="I8" i="22" s="1"/>
  <c r="I41" i="121"/>
  <c r="I12" i="22" s="1"/>
  <c r="I45" i="121"/>
  <c r="I16" i="22" s="1"/>
  <c r="I53" i="121"/>
  <c r="I24" i="22" s="1"/>
  <c r="I32" i="121"/>
  <c r="I3" i="22" s="1"/>
  <c r="I48" i="121"/>
  <c r="I19" i="22" s="1"/>
  <c r="I54" i="121"/>
  <c r="I25" i="22" s="1"/>
  <c r="I31" i="121"/>
  <c r="I2" i="22" s="1"/>
  <c r="I39" i="121"/>
  <c r="I10" i="22" s="1"/>
  <c r="I47" i="121"/>
  <c r="I18" i="22" s="1"/>
  <c r="I34" i="121"/>
  <c r="I5" i="22" s="1"/>
  <c r="I44" i="121"/>
  <c r="I15" i="22" s="1"/>
  <c r="I40" i="121"/>
  <c r="I11" i="22" s="1"/>
  <c r="I43" i="121"/>
  <c r="I14" i="22" s="1"/>
  <c r="I38" i="121"/>
  <c r="I9" i="22" s="1"/>
  <c r="I35" i="121"/>
  <c r="I6" i="22" s="1"/>
  <c r="I36" i="121"/>
  <c r="I7" i="22" s="1"/>
  <c r="L6" i="121"/>
  <c r="L11" i="121"/>
  <c r="I50" i="121"/>
  <c r="I21" i="22" s="1"/>
  <c r="L7" i="121"/>
  <c r="L9" i="121"/>
  <c r="I52" i="121"/>
  <c r="I23" i="22" s="1"/>
  <c r="I49" i="121"/>
  <c r="I20" i="22" s="1"/>
  <c r="J27" i="121"/>
  <c r="J52" i="121" s="1"/>
  <c r="J23" i="22" s="1"/>
  <c r="L14" i="121"/>
  <c r="K20" i="121"/>
  <c r="K26" i="121"/>
  <c r="L15" i="121"/>
  <c r="K23" i="121"/>
  <c r="L5" i="121"/>
  <c r="K22" i="121"/>
  <c r="K21" i="121"/>
  <c r="H56" i="118"/>
  <c r="I50" i="118"/>
  <c r="I21" i="19" s="1"/>
  <c r="L7" i="118"/>
  <c r="I42" i="118"/>
  <c r="I13" i="19" s="1"/>
  <c r="I46" i="118"/>
  <c r="I17" i="19" s="1"/>
  <c r="I33" i="118"/>
  <c r="I4" i="19" s="1"/>
  <c r="I37" i="118"/>
  <c r="I8" i="19" s="1"/>
  <c r="I41" i="118"/>
  <c r="I12" i="19" s="1"/>
  <c r="I45" i="118"/>
  <c r="I16" i="19" s="1"/>
  <c r="I53" i="118"/>
  <c r="I24" i="19" s="1"/>
  <c r="I35" i="118"/>
  <c r="I6" i="19" s="1"/>
  <c r="I39" i="118"/>
  <c r="I10" i="19" s="1"/>
  <c r="I47" i="118"/>
  <c r="I18" i="19" s="1"/>
  <c r="I40" i="118"/>
  <c r="I11" i="19" s="1"/>
  <c r="I48" i="118"/>
  <c r="I19" i="19" s="1"/>
  <c r="I54" i="118"/>
  <c r="I25" i="19" s="1"/>
  <c r="I32" i="118"/>
  <c r="I3" i="19" s="1"/>
  <c r="I44" i="118"/>
  <c r="I15" i="19" s="1"/>
  <c r="I36" i="118"/>
  <c r="I7" i="19" s="1"/>
  <c r="I34" i="118"/>
  <c r="I5" i="19" s="1"/>
  <c r="I38" i="118"/>
  <c r="I9" i="19" s="1"/>
  <c r="I31" i="118"/>
  <c r="I2" i="19" s="1"/>
  <c r="I43" i="118"/>
  <c r="I14" i="19" s="1"/>
  <c r="I51" i="118"/>
  <c r="I22" i="19" s="1"/>
  <c r="L9" i="118"/>
  <c r="I49" i="118"/>
  <c r="I20" i="19" s="1"/>
  <c r="I55" i="118"/>
  <c r="I26" i="19" s="1"/>
  <c r="J27" i="118"/>
  <c r="J51" i="118" s="1"/>
  <c r="J22" i="19" s="1"/>
  <c r="L2" i="118"/>
  <c r="L14" i="118"/>
  <c r="K20" i="118"/>
  <c r="K26" i="118"/>
  <c r="L15" i="118"/>
  <c r="K23" i="118"/>
  <c r="L5" i="118"/>
  <c r="K22" i="118"/>
  <c r="K21" i="118"/>
  <c r="J36" i="117"/>
  <c r="J7" i="18" s="1"/>
  <c r="I56" i="117"/>
  <c r="J42" i="117"/>
  <c r="J13" i="18" s="1"/>
  <c r="J46" i="117"/>
  <c r="J17" i="18" s="1"/>
  <c r="J50" i="117"/>
  <c r="J21" i="18" s="1"/>
  <c r="J39" i="117"/>
  <c r="J10" i="18" s="1"/>
  <c r="J49" i="117"/>
  <c r="J20" i="18" s="1"/>
  <c r="J55" i="117"/>
  <c r="J26" i="18" s="1"/>
  <c r="J32" i="117"/>
  <c r="J3" i="18" s="1"/>
  <c r="J48" i="117"/>
  <c r="J19" i="18" s="1"/>
  <c r="J54" i="117"/>
  <c r="J25" i="18" s="1"/>
  <c r="J37" i="117"/>
  <c r="J8" i="18" s="1"/>
  <c r="J45" i="117"/>
  <c r="J16" i="18" s="1"/>
  <c r="J47" i="117"/>
  <c r="J18" i="18" s="1"/>
  <c r="J52" i="117"/>
  <c r="J23" i="18" s="1"/>
  <c r="J53" i="117"/>
  <c r="J24" i="18" s="1"/>
  <c r="J41" i="117"/>
  <c r="J12" i="18" s="1"/>
  <c r="J51" i="117"/>
  <c r="J22" i="18" s="1"/>
  <c r="J33" i="117"/>
  <c r="J4" i="18" s="1"/>
  <c r="J43" i="117"/>
  <c r="J14" i="18" s="1"/>
  <c r="J44" i="117"/>
  <c r="J15" i="18" s="1"/>
  <c r="L14" i="117"/>
  <c r="L15" i="117"/>
  <c r="L7" i="117"/>
  <c r="J31" i="117"/>
  <c r="J2" i="18" s="1"/>
  <c r="L5" i="117"/>
  <c r="J38" i="117"/>
  <c r="J9" i="18" s="1"/>
  <c r="J35" i="117"/>
  <c r="J6" i="18" s="1"/>
  <c r="J40" i="117"/>
  <c r="J11" i="18" s="1"/>
  <c r="L9" i="117"/>
  <c r="L6" i="117"/>
  <c r="L11" i="117"/>
  <c r="L2" i="117"/>
  <c r="K27" i="117"/>
  <c r="K35" i="117" s="1"/>
  <c r="K6" i="18" s="1"/>
  <c r="G56" i="116"/>
  <c r="H56" i="116"/>
  <c r="L14" i="116"/>
  <c r="J26" i="116"/>
  <c r="J27" i="116" s="1"/>
  <c r="I27" i="116"/>
  <c r="I55" i="116" s="1"/>
  <c r="I26" i="17" s="1"/>
  <c r="L7" i="116"/>
  <c r="L5" i="116"/>
  <c r="L6" i="116"/>
  <c r="K23" i="116"/>
  <c r="L15" i="116"/>
  <c r="K16" i="116"/>
  <c r="K17" i="116"/>
  <c r="L9" i="116"/>
  <c r="K20" i="116"/>
  <c r="K18" i="116"/>
  <c r="K19" i="116"/>
  <c r="K22" i="116"/>
  <c r="K21" i="116"/>
  <c r="L11" i="116"/>
  <c r="K12" i="116"/>
  <c r="K13" i="116"/>
  <c r="I42" i="115"/>
  <c r="I13" i="16" s="1"/>
  <c r="I46" i="115"/>
  <c r="I17" i="16" s="1"/>
  <c r="I50" i="115"/>
  <c r="I21" i="16" s="1"/>
  <c r="I33" i="115"/>
  <c r="I4" i="16" s="1"/>
  <c r="I37" i="115"/>
  <c r="I8" i="16" s="1"/>
  <c r="I41" i="115"/>
  <c r="I12" i="16" s="1"/>
  <c r="I45" i="115"/>
  <c r="I16" i="16" s="1"/>
  <c r="I49" i="115"/>
  <c r="I20" i="16" s="1"/>
  <c r="I53" i="115"/>
  <c r="I24" i="16" s="1"/>
  <c r="I32" i="115"/>
  <c r="I3" i="16" s="1"/>
  <c r="I39" i="115"/>
  <c r="I10" i="16" s="1"/>
  <c r="I48" i="115"/>
  <c r="I19" i="16" s="1"/>
  <c r="I35" i="115"/>
  <c r="I6" i="16" s="1"/>
  <c r="I31" i="115"/>
  <c r="I2" i="16" s="1"/>
  <c r="I51" i="115"/>
  <c r="I22" i="16" s="1"/>
  <c r="I55" i="115"/>
  <c r="I26" i="16" s="1"/>
  <c r="I47" i="115"/>
  <c r="I18" i="16" s="1"/>
  <c r="I36" i="115"/>
  <c r="I7" i="16" s="1"/>
  <c r="I54" i="115"/>
  <c r="I25" i="16" s="1"/>
  <c r="I43" i="115"/>
  <c r="I14" i="16" s="1"/>
  <c r="I44" i="115"/>
  <c r="I15" i="16" s="1"/>
  <c r="I34" i="115"/>
  <c r="I5" i="16" s="1"/>
  <c r="I40" i="115"/>
  <c r="I11" i="16" s="1"/>
  <c r="I38" i="115"/>
  <c r="I9" i="16" s="1"/>
  <c r="H56" i="115"/>
  <c r="L11" i="115"/>
  <c r="J27" i="115"/>
  <c r="J52" i="115" s="1"/>
  <c r="J23" i="16" s="1"/>
  <c r="L9" i="115"/>
  <c r="L14" i="115"/>
  <c r="L5" i="115"/>
  <c r="L15" i="115"/>
  <c r="K23" i="115"/>
  <c r="H56" i="114"/>
  <c r="I49" i="114"/>
  <c r="I20" i="15" s="1"/>
  <c r="I42" i="114"/>
  <c r="I13" i="15" s="1"/>
  <c r="I46" i="114"/>
  <c r="I17" i="15" s="1"/>
  <c r="I51" i="114"/>
  <c r="I22" i="15" s="1"/>
  <c r="J26" i="114"/>
  <c r="J27" i="114" s="1"/>
  <c r="I41" i="114"/>
  <c r="I12" i="15" s="1"/>
  <c r="I55" i="114"/>
  <c r="I26" i="15" s="1"/>
  <c r="L7" i="114"/>
  <c r="I37" i="114"/>
  <c r="I8" i="15" s="1"/>
  <c r="I53" i="114"/>
  <c r="I24" i="15" s="1"/>
  <c r="I32" i="114"/>
  <c r="I3" i="15" s="1"/>
  <c r="I39" i="114"/>
  <c r="I10" i="15" s="1"/>
  <c r="I54" i="114"/>
  <c r="I25" i="15" s="1"/>
  <c r="I35" i="114"/>
  <c r="I6" i="15" s="1"/>
  <c r="I31" i="114"/>
  <c r="I2" i="15" s="1"/>
  <c r="I44" i="114"/>
  <c r="I15" i="15" s="1"/>
  <c r="I34" i="114"/>
  <c r="I5" i="15" s="1"/>
  <c r="I40" i="114"/>
  <c r="I11" i="15" s="1"/>
  <c r="I43" i="114"/>
  <c r="I14" i="15" s="1"/>
  <c r="I38" i="114"/>
  <c r="I9" i="15" s="1"/>
  <c r="I36" i="114"/>
  <c r="I7" i="15" s="1"/>
  <c r="L5" i="114"/>
  <c r="I47" i="114"/>
  <c r="I18" i="15" s="1"/>
  <c r="L14" i="114"/>
  <c r="I48" i="114"/>
  <c r="I19" i="15" s="1"/>
  <c r="I50" i="114"/>
  <c r="I21" i="15" s="1"/>
  <c r="I45" i="114"/>
  <c r="I16" i="15" s="1"/>
  <c r="I52" i="114"/>
  <c r="I23" i="15" s="1"/>
  <c r="I33" i="114"/>
  <c r="I4" i="15" s="1"/>
  <c r="L6" i="114"/>
  <c r="K23" i="114"/>
  <c r="L15" i="114"/>
  <c r="K16" i="114"/>
  <c r="K17" i="114"/>
  <c r="L9" i="114"/>
  <c r="K20" i="114"/>
  <c r="K18" i="114"/>
  <c r="K22" i="114"/>
  <c r="K19" i="114"/>
  <c r="K21" i="114"/>
  <c r="L11" i="114"/>
  <c r="K12" i="114"/>
  <c r="K13" i="114"/>
  <c r="L2" i="114"/>
  <c r="K4" i="114"/>
  <c r="G56" i="122" l="1"/>
  <c r="H56" i="122"/>
  <c r="K9" i="122"/>
  <c r="J25" i="122"/>
  <c r="J27" i="122" s="1"/>
  <c r="J38" i="122" s="1"/>
  <c r="J9" i="23" s="1"/>
  <c r="M7" i="122"/>
  <c r="L26" i="122"/>
  <c r="I27" i="122"/>
  <c r="M5" i="122"/>
  <c r="L16" i="122"/>
  <c r="M10" i="122"/>
  <c r="K19" i="122"/>
  <c r="K20" i="122"/>
  <c r="K22" i="122"/>
  <c r="K17" i="122"/>
  <c r="K18" i="122"/>
  <c r="K21" i="122"/>
  <c r="M6" i="122"/>
  <c r="L23" i="122"/>
  <c r="M14" i="122"/>
  <c r="L8" i="122"/>
  <c r="J50" i="121"/>
  <c r="J21" i="22" s="1"/>
  <c r="I56" i="121"/>
  <c r="J42" i="121"/>
  <c r="J13" i="22" s="1"/>
  <c r="J46" i="121"/>
  <c r="J17" i="22" s="1"/>
  <c r="J32" i="121"/>
  <c r="J3" i="22" s="1"/>
  <c r="J48" i="121"/>
  <c r="J19" i="22" s="1"/>
  <c r="J33" i="121"/>
  <c r="J4" i="22" s="1"/>
  <c r="J41" i="121"/>
  <c r="J12" i="22" s="1"/>
  <c r="J39" i="121"/>
  <c r="J10" i="22" s="1"/>
  <c r="J54" i="121"/>
  <c r="J25" i="22" s="1"/>
  <c r="J31" i="121"/>
  <c r="J2" i="22" s="1"/>
  <c r="J47" i="121"/>
  <c r="J18" i="22" s="1"/>
  <c r="J53" i="121"/>
  <c r="J24" i="22" s="1"/>
  <c r="J45" i="121"/>
  <c r="J16" i="22" s="1"/>
  <c r="J37" i="121"/>
  <c r="J8" i="22" s="1"/>
  <c r="J34" i="121"/>
  <c r="J5" i="22" s="1"/>
  <c r="J38" i="121"/>
  <c r="J9" i="22" s="1"/>
  <c r="J36" i="121"/>
  <c r="J7" i="22" s="1"/>
  <c r="J43" i="121"/>
  <c r="J14" i="22" s="1"/>
  <c r="J44" i="121"/>
  <c r="J15" i="22" s="1"/>
  <c r="J40" i="121"/>
  <c r="J11" i="22" s="1"/>
  <c r="J35" i="121"/>
  <c r="J6" i="22" s="1"/>
  <c r="M7" i="121"/>
  <c r="M6" i="121"/>
  <c r="J49" i="121"/>
  <c r="J20" i="22" s="1"/>
  <c r="M9" i="121"/>
  <c r="M11" i="121"/>
  <c r="J51" i="121"/>
  <c r="J22" i="22" s="1"/>
  <c r="J55" i="121"/>
  <c r="J26" i="22" s="1"/>
  <c r="K27" i="121"/>
  <c r="K55" i="121" s="1"/>
  <c r="K26" i="22" s="1"/>
  <c r="M5" i="121"/>
  <c r="L22" i="121"/>
  <c r="L21" i="121"/>
  <c r="M15" i="121"/>
  <c r="L23" i="121"/>
  <c r="M14" i="121"/>
  <c r="L20" i="121"/>
  <c r="L26" i="121"/>
  <c r="I56" i="118"/>
  <c r="J49" i="118"/>
  <c r="J20" i="19" s="1"/>
  <c r="J55" i="118"/>
  <c r="J26" i="19" s="1"/>
  <c r="M9" i="118"/>
  <c r="J42" i="118"/>
  <c r="J13" i="19" s="1"/>
  <c r="J46" i="118"/>
  <c r="J17" i="19" s="1"/>
  <c r="J53" i="118"/>
  <c r="J24" i="19" s="1"/>
  <c r="J54" i="118"/>
  <c r="J25" i="19" s="1"/>
  <c r="J35" i="118"/>
  <c r="J6" i="19" s="1"/>
  <c r="J47" i="118"/>
  <c r="J18" i="19" s="1"/>
  <c r="J48" i="118"/>
  <c r="J19" i="19" s="1"/>
  <c r="J40" i="118"/>
  <c r="J11" i="19" s="1"/>
  <c r="J33" i="118"/>
  <c r="J4" i="19" s="1"/>
  <c r="J41" i="118"/>
  <c r="J12" i="19" s="1"/>
  <c r="J45" i="118"/>
  <c r="J16" i="19" s="1"/>
  <c r="J37" i="118"/>
  <c r="J8" i="19" s="1"/>
  <c r="J32" i="118"/>
  <c r="J3" i="19" s="1"/>
  <c r="J39" i="118"/>
  <c r="J10" i="19" s="1"/>
  <c r="J36" i="118"/>
  <c r="J7" i="19" s="1"/>
  <c r="J44" i="118"/>
  <c r="J15" i="19" s="1"/>
  <c r="J43" i="118"/>
  <c r="J14" i="19" s="1"/>
  <c r="J38" i="118"/>
  <c r="J9" i="19" s="1"/>
  <c r="J31" i="118"/>
  <c r="J2" i="19" s="1"/>
  <c r="J34" i="118"/>
  <c r="J5" i="19" s="1"/>
  <c r="M7" i="118"/>
  <c r="J52" i="118"/>
  <c r="J23" i="19" s="1"/>
  <c r="J50" i="118"/>
  <c r="J21" i="19" s="1"/>
  <c r="K27" i="118"/>
  <c r="K50" i="118" s="1"/>
  <c r="K21" i="19" s="1"/>
  <c r="M2" i="118"/>
  <c r="M5" i="118"/>
  <c r="L22" i="118"/>
  <c r="L21" i="118"/>
  <c r="M15" i="118"/>
  <c r="L23" i="118"/>
  <c r="M14" i="118"/>
  <c r="L20" i="118"/>
  <c r="L26" i="118"/>
  <c r="J56" i="117"/>
  <c r="K43" i="117"/>
  <c r="K14" i="18" s="1"/>
  <c r="K31" i="117"/>
  <c r="K2" i="18" s="1"/>
  <c r="K40" i="117"/>
  <c r="K11" i="18" s="1"/>
  <c r="K34" i="117"/>
  <c r="K5" i="18" s="1"/>
  <c r="K42" i="117"/>
  <c r="K13" i="18" s="1"/>
  <c r="K46" i="117"/>
  <c r="K17" i="18" s="1"/>
  <c r="K50" i="117"/>
  <c r="K21" i="18" s="1"/>
  <c r="K32" i="117"/>
  <c r="K3" i="18" s="1"/>
  <c r="K33" i="117"/>
  <c r="K4" i="18" s="1"/>
  <c r="K41" i="117"/>
  <c r="K12" i="18" s="1"/>
  <c r="K49" i="117"/>
  <c r="K20" i="18" s="1"/>
  <c r="K55" i="117"/>
  <c r="K26" i="18" s="1"/>
  <c r="K39" i="117"/>
  <c r="K10" i="18" s="1"/>
  <c r="K48" i="117"/>
  <c r="K19" i="18" s="1"/>
  <c r="K54" i="117"/>
  <c r="K25" i="18" s="1"/>
  <c r="K37" i="117"/>
  <c r="K8" i="18" s="1"/>
  <c r="K45" i="117"/>
  <c r="K16" i="18" s="1"/>
  <c r="K52" i="117"/>
  <c r="K23" i="18" s="1"/>
  <c r="K47" i="117"/>
  <c r="K18" i="18" s="1"/>
  <c r="K51" i="117"/>
  <c r="K22" i="18" s="1"/>
  <c r="K53" i="117"/>
  <c r="K24" i="18" s="1"/>
  <c r="K44" i="117"/>
  <c r="K15" i="18" s="1"/>
  <c r="M15" i="117"/>
  <c r="M11" i="117"/>
  <c r="M14" i="117"/>
  <c r="M5" i="117"/>
  <c r="M6" i="117"/>
  <c r="K38" i="117"/>
  <c r="K9" i="18" s="1"/>
  <c r="K36" i="117"/>
  <c r="K7" i="18" s="1"/>
  <c r="M9" i="117"/>
  <c r="M7" i="117"/>
  <c r="M2" i="117"/>
  <c r="L27" i="117"/>
  <c r="L40" i="117" s="1"/>
  <c r="L11" i="18" s="1"/>
  <c r="J48" i="116"/>
  <c r="J19" i="17" s="1"/>
  <c r="J52" i="116"/>
  <c r="J23" i="17" s="1"/>
  <c r="J46" i="116"/>
  <c r="J17" i="17" s="1"/>
  <c r="J45" i="116"/>
  <c r="J16" i="17" s="1"/>
  <c r="J31" i="116"/>
  <c r="J2" i="17" s="1"/>
  <c r="J39" i="116"/>
  <c r="J10" i="17" s="1"/>
  <c r="J33" i="116"/>
  <c r="J4" i="17" s="1"/>
  <c r="J32" i="116"/>
  <c r="J3" i="17" s="1"/>
  <c r="J37" i="116"/>
  <c r="J8" i="17" s="1"/>
  <c r="J53" i="116"/>
  <c r="J24" i="17" s="1"/>
  <c r="J54" i="116"/>
  <c r="J25" i="17" s="1"/>
  <c r="J34" i="116"/>
  <c r="J5" i="17" s="1"/>
  <c r="J36" i="116"/>
  <c r="J7" i="17" s="1"/>
  <c r="J38" i="116"/>
  <c r="J9" i="17" s="1"/>
  <c r="J40" i="116"/>
  <c r="J11" i="17" s="1"/>
  <c r="J35" i="116"/>
  <c r="J6" i="17" s="1"/>
  <c r="J43" i="116"/>
  <c r="J14" i="17" s="1"/>
  <c r="J44" i="116"/>
  <c r="J15" i="17" s="1"/>
  <c r="J50" i="116"/>
  <c r="J21" i="17" s="1"/>
  <c r="M7" i="116"/>
  <c r="J55" i="116"/>
  <c r="J26" i="17" s="1"/>
  <c r="J49" i="116"/>
  <c r="J20" i="17" s="1"/>
  <c r="J47" i="116"/>
  <c r="J18" i="17" s="1"/>
  <c r="J41" i="116"/>
  <c r="J12" i="17" s="1"/>
  <c r="M14" i="116"/>
  <c r="K26" i="116"/>
  <c r="I33" i="116"/>
  <c r="I4" i="17" s="1"/>
  <c r="I37" i="116"/>
  <c r="I8" i="17" s="1"/>
  <c r="I53" i="116"/>
  <c r="I24" i="17" s="1"/>
  <c r="I32" i="116"/>
  <c r="I3" i="17" s="1"/>
  <c r="I31" i="116"/>
  <c r="I2" i="17" s="1"/>
  <c r="I39" i="116"/>
  <c r="I10" i="17" s="1"/>
  <c r="I54" i="116"/>
  <c r="I25" i="17" s="1"/>
  <c r="I35" i="116"/>
  <c r="I6" i="17" s="1"/>
  <c r="I38" i="116"/>
  <c r="I9" i="17" s="1"/>
  <c r="I34" i="116"/>
  <c r="I5" i="17" s="1"/>
  <c r="I36" i="116"/>
  <c r="I7" i="17" s="1"/>
  <c r="I43" i="116"/>
  <c r="I14" i="17" s="1"/>
  <c r="I44" i="116"/>
  <c r="I15" i="17" s="1"/>
  <c r="I40" i="116"/>
  <c r="I11" i="17" s="1"/>
  <c r="I50" i="116"/>
  <c r="I21" i="17" s="1"/>
  <c r="I42" i="116"/>
  <c r="I13" i="17" s="1"/>
  <c r="I51" i="116"/>
  <c r="I22" i="17" s="1"/>
  <c r="I48" i="116"/>
  <c r="I19" i="17" s="1"/>
  <c r="I46" i="116"/>
  <c r="I17" i="17" s="1"/>
  <c r="I49" i="116"/>
  <c r="I20" i="17" s="1"/>
  <c r="I41" i="116"/>
  <c r="I12" i="17" s="1"/>
  <c r="I45" i="116"/>
  <c r="I16" i="17" s="1"/>
  <c r="I47" i="116"/>
  <c r="I18" i="17" s="1"/>
  <c r="I52" i="116"/>
  <c r="I23" i="17" s="1"/>
  <c r="J51" i="116"/>
  <c r="J22" i="17" s="1"/>
  <c r="J42" i="116"/>
  <c r="J13" i="17" s="1"/>
  <c r="M5" i="116"/>
  <c r="M9" i="116"/>
  <c r="L20" i="116"/>
  <c r="L22" i="116"/>
  <c r="L18" i="116"/>
  <c r="L19" i="116"/>
  <c r="L21" i="116"/>
  <c r="M15" i="116"/>
  <c r="L16" i="116"/>
  <c r="L17" i="116"/>
  <c r="M6" i="116"/>
  <c r="L23" i="116"/>
  <c r="M11" i="116"/>
  <c r="L12" i="116"/>
  <c r="L13" i="116"/>
  <c r="I56" i="115"/>
  <c r="J42" i="115"/>
  <c r="J13" i="16" s="1"/>
  <c r="J46" i="115"/>
  <c r="J17" i="16" s="1"/>
  <c r="J50" i="115"/>
  <c r="J21" i="16" s="1"/>
  <c r="J31" i="115"/>
  <c r="J2" i="16" s="1"/>
  <c r="J35" i="115"/>
  <c r="J6" i="16" s="1"/>
  <c r="J47" i="115"/>
  <c r="J18" i="16" s="1"/>
  <c r="J53" i="115"/>
  <c r="J24" i="16" s="1"/>
  <c r="J32" i="115"/>
  <c r="J3" i="16" s="1"/>
  <c r="J45" i="115"/>
  <c r="J16" i="16" s="1"/>
  <c r="J39" i="115"/>
  <c r="J10" i="16" s="1"/>
  <c r="J48" i="115"/>
  <c r="J19" i="16" s="1"/>
  <c r="J37" i="115"/>
  <c r="J8" i="16" s="1"/>
  <c r="J51" i="115"/>
  <c r="J22" i="16" s="1"/>
  <c r="J55" i="115"/>
  <c r="J26" i="16" s="1"/>
  <c r="J33" i="115"/>
  <c r="J4" i="16" s="1"/>
  <c r="J49" i="115"/>
  <c r="J20" i="16" s="1"/>
  <c r="J41" i="115"/>
  <c r="J12" i="16" s="1"/>
  <c r="J36" i="115"/>
  <c r="J7" i="16" s="1"/>
  <c r="J54" i="115"/>
  <c r="J25" i="16" s="1"/>
  <c r="J40" i="115"/>
  <c r="J11" i="16" s="1"/>
  <c r="J44" i="115"/>
  <c r="J15" i="16" s="1"/>
  <c r="J34" i="115"/>
  <c r="J5" i="16" s="1"/>
  <c r="J43" i="115"/>
  <c r="J14" i="16" s="1"/>
  <c r="J38" i="115"/>
  <c r="J9" i="16" s="1"/>
  <c r="M14" i="115"/>
  <c r="M9" i="115"/>
  <c r="K27" i="115"/>
  <c r="M11" i="115"/>
  <c r="M5" i="115"/>
  <c r="M15" i="115"/>
  <c r="L23" i="115"/>
  <c r="I56" i="114"/>
  <c r="J41" i="114"/>
  <c r="J12" i="15" s="1"/>
  <c r="J42" i="114"/>
  <c r="J13" i="15" s="1"/>
  <c r="J46" i="114"/>
  <c r="J17" i="15" s="1"/>
  <c r="J45" i="114"/>
  <c r="J16" i="15" s="1"/>
  <c r="J50" i="114"/>
  <c r="J21" i="15" s="1"/>
  <c r="J51" i="114"/>
  <c r="J22" i="15" s="1"/>
  <c r="M5" i="114"/>
  <c r="J55" i="114"/>
  <c r="J26" i="15" s="1"/>
  <c r="K26" i="114"/>
  <c r="K27" i="114" s="1"/>
  <c r="K50" i="114" s="1"/>
  <c r="K21" i="15" s="1"/>
  <c r="J52" i="114"/>
  <c r="J23" i="15" s="1"/>
  <c r="M14" i="114"/>
  <c r="J39" i="114"/>
  <c r="J10" i="15" s="1"/>
  <c r="J54" i="114"/>
  <c r="J25" i="15" s="1"/>
  <c r="J32" i="114"/>
  <c r="J3" i="15" s="1"/>
  <c r="J37" i="114"/>
  <c r="J8" i="15" s="1"/>
  <c r="J53" i="114"/>
  <c r="J24" i="15" s="1"/>
  <c r="J31" i="114"/>
  <c r="J2" i="15" s="1"/>
  <c r="J36" i="114"/>
  <c r="J7" i="15" s="1"/>
  <c r="J40" i="114"/>
  <c r="J11" i="15" s="1"/>
  <c r="J35" i="114"/>
  <c r="J6" i="15" s="1"/>
  <c r="J43" i="114"/>
  <c r="J14" i="15" s="1"/>
  <c r="J44" i="114"/>
  <c r="J15" i="15" s="1"/>
  <c r="J34" i="114"/>
  <c r="J5" i="15" s="1"/>
  <c r="J38" i="114"/>
  <c r="J9" i="15" s="1"/>
  <c r="M7" i="114"/>
  <c r="J49" i="114"/>
  <c r="J20" i="15" s="1"/>
  <c r="J48" i="114"/>
  <c r="J19" i="15" s="1"/>
  <c r="J33" i="114"/>
  <c r="J4" i="15" s="1"/>
  <c r="J47" i="114"/>
  <c r="J18" i="15" s="1"/>
  <c r="M9" i="114"/>
  <c r="L20" i="114"/>
  <c r="L19" i="114"/>
  <c r="L22" i="114"/>
  <c r="L18" i="114"/>
  <c r="L21" i="114"/>
  <c r="M15" i="114"/>
  <c r="L16" i="114"/>
  <c r="L17" i="114"/>
  <c r="M6" i="114"/>
  <c r="L23" i="114"/>
  <c r="M11" i="114"/>
  <c r="L12" i="114"/>
  <c r="L13" i="114"/>
  <c r="M2" i="114"/>
  <c r="L4" i="114"/>
  <c r="J31" i="122" l="1"/>
  <c r="J2" i="23" s="1"/>
  <c r="J32" i="122"/>
  <c r="J3" i="23" s="1"/>
  <c r="J40" i="122"/>
  <c r="J11" i="23" s="1"/>
  <c r="J41" i="122"/>
  <c r="J12" i="23" s="1"/>
  <c r="J44" i="122"/>
  <c r="J15" i="23" s="1"/>
  <c r="J42" i="122"/>
  <c r="J13" i="23" s="1"/>
  <c r="J53" i="122"/>
  <c r="J24" i="23" s="1"/>
  <c r="J33" i="122"/>
  <c r="J4" i="23" s="1"/>
  <c r="J35" i="122"/>
  <c r="J6" i="23" s="1"/>
  <c r="J36" i="122"/>
  <c r="J7" i="23" s="1"/>
  <c r="J43" i="122"/>
  <c r="J14" i="23" s="1"/>
  <c r="J39" i="122"/>
  <c r="J10" i="23" s="1"/>
  <c r="J34" i="122"/>
  <c r="J5" i="23" s="1"/>
  <c r="J45" i="122"/>
  <c r="J16" i="23" s="1"/>
  <c r="J37" i="122"/>
  <c r="J8" i="23" s="1"/>
  <c r="J52" i="122"/>
  <c r="J23" i="23" s="1"/>
  <c r="J55" i="122"/>
  <c r="J26" i="23" s="1"/>
  <c r="J51" i="122"/>
  <c r="J22" i="23" s="1"/>
  <c r="J46" i="122"/>
  <c r="J17" i="23" s="1"/>
  <c r="N7" i="122"/>
  <c r="L9" i="122"/>
  <c r="K25" i="122"/>
  <c r="K27" i="122" s="1"/>
  <c r="J47" i="122"/>
  <c r="J18" i="23" s="1"/>
  <c r="J49" i="122"/>
  <c r="J20" i="23" s="1"/>
  <c r="M26" i="122"/>
  <c r="I33" i="122"/>
  <c r="I4" i="23" s="1"/>
  <c r="I41" i="122"/>
  <c r="I12" i="23" s="1"/>
  <c r="I53" i="122"/>
  <c r="I24" i="23" s="1"/>
  <c r="I32" i="122"/>
  <c r="I3" i="23" s="1"/>
  <c r="I40" i="122"/>
  <c r="I11" i="23" s="1"/>
  <c r="I31" i="122"/>
  <c r="I2" i="23" s="1"/>
  <c r="I44" i="122"/>
  <c r="I15" i="23" s="1"/>
  <c r="I42" i="122"/>
  <c r="I13" i="23" s="1"/>
  <c r="I35" i="122"/>
  <c r="I6" i="23" s="1"/>
  <c r="I36" i="122"/>
  <c r="I7" i="23" s="1"/>
  <c r="I34" i="122"/>
  <c r="I5" i="23" s="1"/>
  <c r="I39" i="122"/>
  <c r="I10" i="23" s="1"/>
  <c r="I43" i="122"/>
  <c r="I14" i="23" s="1"/>
  <c r="I55" i="122"/>
  <c r="I26" i="23" s="1"/>
  <c r="I45" i="122"/>
  <c r="I16" i="23" s="1"/>
  <c r="I52" i="122"/>
  <c r="I23" i="23" s="1"/>
  <c r="I37" i="122"/>
  <c r="I8" i="23" s="1"/>
  <c r="I50" i="122"/>
  <c r="I21" i="23" s="1"/>
  <c r="I48" i="122"/>
  <c r="I19" i="23" s="1"/>
  <c r="I46" i="122"/>
  <c r="I17" i="23" s="1"/>
  <c r="I38" i="122"/>
  <c r="I9" i="23" s="1"/>
  <c r="I51" i="122"/>
  <c r="I22" i="23" s="1"/>
  <c r="I49" i="122"/>
  <c r="I20" i="23" s="1"/>
  <c r="I47" i="122"/>
  <c r="I18" i="23" s="1"/>
  <c r="J54" i="122"/>
  <c r="J25" i="23" s="1"/>
  <c r="J50" i="122"/>
  <c r="J21" i="23" s="1"/>
  <c r="I54" i="122"/>
  <c r="I25" i="23" s="1"/>
  <c r="J48" i="122"/>
  <c r="J19" i="23" s="1"/>
  <c r="N5" i="122"/>
  <c r="N10" i="122"/>
  <c r="M16" i="122"/>
  <c r="L18" i="122"/>
  <c r="L22" i="122"/>
  <c r="L17" i="122"/>
  <c r="L19" i="122"/>
  <c r="L20" i="122"/>
  <c r="L21" i="122"/>
  <c r="N6" i="122"/>
  <c r="M23" i="122"/>
  <c r="N14" i="122"/>
  <c r="M8" i="122"/>
  <c r="J56" i="121"/>
  <c r="K52" i="121"/>
  <c r="K23" i="22" s="1"/>
  <c r="K49" i="121"/>
  <c r="K20" i="22" s="1"/>
  <c r="K31" i="121"/>
  <c r="K2" i="22" s="1"/>
  <c r="K39" i="121"/>
  <c r="K10" i="22" s="1"/>
  <c r="K47" i="121"/>
  <c r="K18" i="22" s="1"/>
  <c r="K42" i="121"/>
  <c r="K13" i="22" s="1"/>
  <c r="K46" i="121"/>
  <c r="K17" i="22" s="1"/>
  <c r="K53" i="121"/>
  <c r="K24" i="22" s="1"/>
  <c r="K33" i="121"/>
  <c r="K4" i="22" s="1"/>
  <c r="K41" i="121"/>
  <c r="K12" i="22" s="1"/>
  <c r="K32" i="121"/>
  <c r="K3" i="22" s="1"/>
  <c r="K48" i="121"/>
  <c r="K19" i="22" s="1"/>
  <c r="K45" i="121"/>
  <c r="K16" i="22" s="1"/>
  <c r="K54" i="121"/>
  <c r="K25" i="22" s="1"/>
  <c r="K37" i="121"/>
  <c r="K8" i="22" s="1"/>
  <c r="K34" i="121"/>
  <c r="K5" i="22" s="1"/>
  <c r="K35" i="121"/>
  <c r="K6" i="22" s="1"/>
  <c r="K36" i="121"/>
  <c r="K7" i="22" s="1"/>
  <c r="K43" i="121"/>
  <c r="K14" i="22" s="1"/>
  <c r="K40" i="121"/>
  <c r="K11" i="22" s="1"/>
  <c r="K38" i="121"/>
  <c r="K9" i="22" s="1"/>
  <c r="K44" i="121"/>
  <c r="K15" i="22" s="1"/>
  <c r="N9" i="121"/>
  <c r="N6" i="121"/>
  <c r="N7" i="121"/>
  <c r="N11" i="121"/>
  <c r="K51" i="121"/>
  <c r="K22" i="22" s="1"/>
  <c r="K50" i="121"/>
  <c r="K21" i="22" s="1"/>
  <c r="L27" i="121"/>
  <c r="L50" i="121" s="1"/>
  <c r="L21" i="22" s="1"/>
  <c r="N14" i="121"/>
  <c r="M20" i="121"/>
  <c r="M26" i="121"/>
  <c r="N15" i="121"/>
  <c r="M23" i="121"/>
  <c r="N5" i="121"/>
  <c r="M21" i="121"/>
  <c r="M22" i="121"/>
  <c r="J56" i="118"/>
  <c r="N7" i="118"/>
  <c r="K51" i="118"/>
  <c r="K22" i="19" s="1"/>
  <c r="K52" i="118"/>
  <c r="K23" i="19" s="1"/>
  <c r="K35" i="118"/>
  <c r="K6" i="19" s="1"/>
  <c r="K39" i="118"/>
  <c r="K10" i="19" s="1"/>
  <c r="K47" i="118"/>
  <c r="K18" i="19" s="1"/>
  <c r="K42" i="118"/>
  <c r="K13" i="19" s="1"/>
  <c r="K46" i="118"/>
  <c r="K17" i="19" s="1"/>
  <c r="K32" i="118"/>
  <c r="K3" i="19" s="1"/>
  <c r="K40" i="118"/>
  <c r="K11" i="19" s="1"/>
  <c r="K33" i="118"/>
  <c r="K4" i="19" s="1"/>
  <c r="K53" i="118"/>
  <c r="K24" i="19" s="1"/>
  <c r="K45" i="118"/>
  <c r="K16" i="19" s="1"/>
  <c r="K48" i="118"/>
  <c r="K19" i="19" s="1"/>
  <c r="K41" i="118"/>
  <c r="K12" i="19" s="1"/>
  <c r="K37" i="118"/>
  <c r="K8" i="19" s="1"/>
  <c r="K54" i="118"/>
  <c r="K25" i="19" s="1"/>
  <c r="K36" i="118"/>
  <c r="K7" i="19" s="1"/>
  <c r="K44" i="118"/>
  <c r="K15" i="19" s="1"/>
  <c r="K34" i="118"/>
  <c r="K5" i="19" s="1"/>
  <c r="K43" i="118"/>
  <c r="K14" i="19" s="1"/>
  <c r="K31" i="118"/>
  <c r="K2" i="19" s="1"/>
  <c r="K38" i="118"/>
  <c r="K9" i="19" s="1"/>
  <c r="N9" i="118"/>
  <c r="K55" i="118"/>
  <c r="K26" i="19" s="1"/>
  <c r="K49" i="118"/>
  <c r="K20" i="19" s="1"/>
  <c r="L27" i="118"/>
  <c r="L55" i="118" s="1"/>
  <c r="L26" i="19" s="1"/>
  <c r="N2" i="118"/>
  <c r="N14" i="118"/>
  <c r="M20" i="118"/>
  <c r="M26" i="118"/>
  <c r="N15" i="118"/>
  <c r="M23" i="118"/>
  <c r="N5" i="118"/>
  <c r="M21" i="118"/>
  <c r="M22" i="118"/>
  <c r="K56" i="117"/>
  <c r="N9" i="117"/>
  <c r="N14" i="117"/>
  <c r="N11" i="117"/>
  <c r="L39" i="117"/>
  <c r="L10" i="18" s="1"/>
  <c r="L47" i="117"/>
  <c r="L18" i="18" s="1"/>
  <c r="L51" i="117"/>
  <c r="L22" i="18" s="1"/>
  <c r="L32" i="117"/>
  <c r="L3" i="18" s="1"/>
  <c r="L50" i="117"/>
  <c r="L21" i="18" s="1"/>
  <c r="L33" i="117"/>
  <c r="L4" i="18" s="1"/>
  <c r="L41" i="117"/>
  <c r="L12" i="18" s="1"/>
  <c r="L49" i="117"/>
  <c r="L20" i="18" s="1"/>
  <c r="L55" i="117"/>
  <c r="L26" i="18" s="1"/>
  <c r="L48" i="117"/>
  <c r="L19" i="18" s="1"/>
  <c r="L54" i="117"/>
  <c r="L25" i="18" s="1"/>
  <c r="L37" i="117"/>
  <c r="L8" i="18" s="1"/>
  <c r="L53" i="117"/>
  <c r="L24" i="18" s="1"/>
  <c r="L42" i="117"/>
  <c r="L13" i="18" s="1"/>
  <c r="L45" i="117"/>
  <c r="L16" i="18" s="1"/>
  <c r="L52" i="117"/>
  <c r="L23" i="18" s="1"/>
  <c r="L46" i="117"/>
  <c r="L17" i="18" s="1"/>
  <c r="L35" i="117"/>
  <c r="L6" i="18" s="1"/>
  <c r="L44" i="117"/>
  <c r="L15" i="18" s="1"/>
  <c r="N6" i="117"/>
  <c r="N15" i="117"/>
  <c r="L36" i="117"/>
  <c r="L7" i="18" s="1"/>
  <c r="L34" i="117"/>
  <c r="L5" i="18" s="1"/>
  <c r="L31" i="117"/>
  <c r="L2" i="18" s="1"/>
  <c r="N7" i="117"/>
  <c r="N5" i="117"/>
  <c r="L38" i="117"/>
  <c r="L9" i="18" s="1"/>
  <c r="L43" i="117"/>
  <c r="L14" i="18" s="1"/>
  <c r="N2" i="117"/>
  <c r="M27" i="117"/>
  <c r="M38" i="117" s="1"/>
  <c r="M9" i="18" s="1"/>
  <c r="I56" i="116"/>
  <c r="J56" i="116"/>
  <c r="N7" i="116"/>
  <c r="L26" i="116"/>
  <c r="L27" i="116" s="1"/>
  <c r="K27" i="116"/>
  <c r="N14" i="116"/>
  <c r="N5" i="116"/>
  <c r="N15" i="116"/>
  <c r="M17" i="116"/>
  <c r="M16" i="116"/>
  <c r="N6" i="116"/>
  <c r="M23" i="116"/>
  <c r="N9" i="116"/>
  <c r="M21" i="116"/>
  <c r="M19" i="116"/>
  <c r="M20" i="116"/>
  <c r="M18" i="116"/>
  <c r="M22" i="116"/>
  <c r="N11" i="116"/>
  <c r="M13" i="116"/>
  <c r="M12" i="116"/>
  <c r="J56" i="115"/>
  <c r="K31" i="115"/>
  <c r="K2" i="16" s="1"/>
  <c r="K35" i="115"/>
  <c r="K6" i="16" s="1"/>
  <c r="K39" i="115"/>
  <c r="K10" i="16" s="1"/>
  <c r="K47" i="115"/>
  <c r="K18" i="16" s="1"/>
  <c r="K51" i="115"/>
  <c r="K22" i="16" s="1"/>
  <c r="K42" i="115"/>
  <c r="K13" i="16" s="1"/>
  <c r="K46" i="115"/>
  <c r="K17" i="16" s="1"/>
  <c r="K50" i="115"/>
  <c r="K21" i="16" s="1"/>
  <c r="K33" i="115"/>
  <c r="K4" i="16" s="1"/>
  <c r="K36" i="115"/>
  <c r="K7" i="16" s="1"/>
  <c r="K54" i="115"/>
  <c r="K25" i="16" s="1"/>
  <c r="K53" i="115"/>
  <c r="K24" i="16" s="1"/>
  <c r="K32" i="115"/>
  <c r="K3" i="16" s="1"/>
  <c r="K45" i="115"/>
  <c r="K16" i="16" s="1"/>
  <c r="K41" i="115"/>
  <c r="K12" i="16" s="1"/>
  <c r="K48" i="115"/>
  <c r="K19" i="16" s="1"/>
  <c r="K37" i="115"/>
  <c r="K8" i="16" s="1"/>
  <c r="K55" i="115"/>
  <c r="K26" i="16" s="1"/>
  <c r="K49" i="115"/>
  <c r="K20" i="16" s="1"/>
  <c r="K43" i="115"/>
  <c r="K14" i="16" s="1"/>
  <c r="K44" i="115"/>
  <c r="K15" i="16" s="1"/>
  <c r="K40" i="115"/>
  <c r="K11" i="16" s="1"/>
  <c r="K34" i="115"/>
  <c r="K5" i="16" s="1"/>
  <c r="K38" i="115"/>
  <c r="K9" i="16" s="1"/>
  <c r="K52" i="115"/>
  <c r="K23" i="16" s="1"/>
  <c r="N11" i="115"/>
  <c r="L27" i="115"/>
  <c r="N9" i="115"/>
  <c r="N14" i="115"/>
  <c r="N5" i="115"/>
  <c r="N15" i="115"/>
  <c r="M23" i="115"/>
  <c r="K46" i="114"/>
  <c r="K17" i="15" s="1"/>
  <c r="K45" i="114"/>
  <c r="K16" i="15" s="1"/>
  <c r="K41" i="114"/>
  <c r="K12" i="15" s="1"/>
  <c r="K48" i="114"/>
  <c r="K19" i="15" s="1"/>
  <c r="J56" i="114"/>
  <c r="K49" i="114"/>
  <c r="K20" i="15" s="1"/>
  <c r="K47" i="114"/>
  <c r="K18" i="15" s="1"/>
  <c r="N14" i="114"/>
  <c r="K42" i="114"/>
  <c r="K13" i="15" s="1"/>
  <c r="K52" i="114"/>
  <c r="K23" i="15" s="1"/>
  <c r="N5" i="114"/>
  <c r="K55" i="114"/>
  <c r="K26" i="15" s="1"/>
  <c r="L26" i="114"/>
  <c r="L27" i="114" s="1"/>
  <c r="K39" i="114"/>
  <c r="K10" i="15" s="1"/>
  <c r="K32" i="114"/>
  <c r="K3" i="15" s="1"/>
  <c r="K37" i="114"/>
  <c r="K8" i="15" s="1"/>
  <c r="K54" i="114"/>
  <c r="K25" i="15" s="1"/>
  <c r="K53" i="114"/>
  <c r="K24" i="15" s="1"/>
  <c r="K31" i="114"/>
  <c r="K2" i="15" s="1"/>
  <c r="K43" i="114"/>
  <c r="K14" i="15" s="1"/>
  <c r="K38" i="114"/>
  <c r="K9" i="15" s="1"/>
  <c r="K35" i="114"/>
  <c r="K6" i="15" s="1"/>
  <c r="K36" i="114"/>
  <c r="K7" i="15" s="1"/>
  <c r="K34" i="114"/>
  <c r="K5" i="15" s="1"/>
  <c r="K40" i="114"/>
  <c r="K11" i="15" s="1"/>
  <c r="K44" i="114"/>
  <c r="K15" i="15" s="1"/>
  <c r="K33" i="114"/>
  <c r="K4" i="15" s="1"/>
  <c r="N7" i="114"/>
  <c r="K51" i="114"/>
  <c r="K22" i="15" s="1"/>
  <c r="N15" i="114"/>
  <c r="M17" i="114"/>
  <c r="M16" i="114"/>
  <c r="N6" i="114"/>
  <c r="M23" i="114"/>
  <c r="N9" i="114"/>
  <c r="M21" i="114"/>
  <c r="M19" i="114"/>
  <c r="M20" i="114"/>
  <c r="M18" i="114"/>
  <c r="M22" i="114"/>
  <c r="N11" i="114"/>
  <c r="M13" i="114"/>
  <c r="M12" i="114"/>
  <c r="N2" i="114"/>
  <c r="M4" i="114"/>
  <c r="I56" i="122" l="1"/>
  <c r="J56" i="122"/>
  <c r="K46" i="122"/>
  <c r="K17" i="23" s="1"/>
  <c r="K49" i="122"/>
  <c r="K20" i="23" s="1"/>
  <c r="L25" i="122"/>
  <c r="K42" i="122"/>
  <c r="K13" i="23" s="1"/>
  <c r="K33" i="122"/>
  <c r="K4" i="23" s="1"/>
  <c r="K32" i="122"/>
  <c r="K3" i="23" s="1"/>
  <c r="K40" i="122"/>
  <c r="K11" i="23" s="1"/>
  <c r="K44" i="122"/>
  <c r="K15" i="23" s="1"/>
  <c r="K31" i="122"/>
  <c r="K2" i="23" s="1"/>
  <c r="K41" i="122"/>
  <c r="K12" i="23" s="1"/>
  <c r="K53" i="122"/>
  <c r="K24" i="23" s="1"/>
  <c r="K36" i="122"/>
  <c r="K7" i="23" s="1"/>
  <c r="K34" i="122"/>
  <c r="K5" i="23" s="1"/>
  <c r="K39" i="122"/>
  <c r="K10" i="23" s="1"/>
  <c r="K43" i="122"/>
  <c r="K14" i="23" s="1"/>
  <c r="K35" i="122"/>
  <c r="K6" i="23" s="1"/>
  <c r="K37" i="122"/>
  <c r="K8" i="23" s="1"/>
  <c r="K55" i="122"/>
  <c r="K26" i="23" s="1"/>
  <c r="K52" i="122"/>
  <c r="K23" i="23" s="1"/>
  <c r="K45" i="122"/>
  <c r="K16" i="23" s="1"/>
  <c r="K54" i="122"/>
  <c r="K25" i="23" s="1"/>
  <c r="K38" i="122"/>
  <c r="K9" i="23" s="1"/>
  <c r="K48" i="122"/>
  <c r="K19" i="23" s="1"/>
  <c r="M9" i="122"/>
  <c r="K47" i="122"/>
  <c r="K18" i="23" s="1"/>
  <c r="N26" i="122"/>
  <c r="O7" i="122"/>
  <c r="K51" i="122"/>
  <c r="K22" i="23" s="1"/>
  <c r="K50" i="122"/>
  <c r="K21" i="23" s="1"/>
  <c r="O5" i="122"/>
  <c r="M17" i="122"/>
  <c r="M20" i="122"/>
  <c r="M18" i="122"/>
  <c r="M22" i="122"/>
  <c r="M19" i="122"/>
  <c r="M21" i="122"/>
  <c r="O10" i="122"/>
  <c r="N16" i="122"/>
  <c r="O6" i="122"/>
  <c r="N23" i="122"/>
  <c r="O14" i="122"/>
  <c r="N8" i="122"/>
  <c r="K56" i="121"/>
  <c r="O6" i="121"/>
  <c r="L31" i="121"/>
  <c r="L2" i="22" s="1"/>
  <c r="L39" i="121"/>
  <c r="L10" i="22" s="1"/>
  <c r="L47" i="121"/>
  <c r="L18" i="22" s="1"/>
  <c r="L33" i="121"/>
  <c r="L4" i="22" s="1"/>
  <c r="L37" i="121"/>
  <c r="L8" i="22" s="1"/>
  <c r="L41" i="121"/>
  <c r="L12" i="22" s="1"/>
  <c r="L45" i="121"/>
  <c r="L16" i="22" s="1"/>
  <c r="L42" i="121"/>
  <c r="L13" i="22" s="1"/>
  <c r="L32" i="121"/>
  <c r="L3" i="22" s="1"/>
  <c r="L53" i="121"/>
  <c r="L24" i="22" s="1"/>
  <c r="L48" i="121"/>
  <c r="L19" i="22" s="1"/>
  <c r="L46" i="121"/>
  <c r="L17" i="22" s="1"/>
  <c r="L54" i="121"/>
  <c r="L25" i="22" s="1"/>
  <c r="L35" i="121"/>
  <c r="L6" i="22" s="1"/>
  <c r="L38" i="121"/>
  <c r="L9" i="22" s="1"/>
  <c r="L40" i="121"/>
  <c r="L11" i="22" s="1"/>
  <c r="L34" i="121"/>
  <c r="L5" i="22" s="1"/>
  <c r="L44" i="121"/>
  <c r="L15" i="22" s="1"/>
  <c r="L36" i="121"/>
  <c r="L7" i="22" s="1"/>
  <c r="L43" i="121"/>
  <c r="L14" i="22" s="1"/>
  <c r="L52" i="121"/>
  <c r="L23" i="22" s="1"/>
  <c r="O9" i="121"/>
  <c r="O7" i="121"/>
  <c r="O11" i="121"/>
  <c r="L49" i="121"/>
  <c r="L20" i="22" s="1"/>
  <c r="L51" i="121"/>
  <c r="L22" i="22" s="1"/>
  <c r="L55" i="121"/>
  <c r="L26" i="22" s="1"/>
  <c r="M27" i="121"/>
  <c r="M52" i="121" s="1"/>
  <c r="M23" i="22" s="1"/>
  <c r="O5" i="121"/>
  <c r="N21" i="121"/>
  <c r="N22" i="121"/>
  <c r="O15" i="121"/>
  <c r="N23" i="121"/>
  <c r="O14" i="121"/>
  <c r="N20" i="121"/>
  <c r="N26" i="121"/>
  <c r="K56" i="118"/>
  <c r="O9" i="118"/>
  <c r="L35" i="118"/>
  <c r="L6" i="19" s="1"/>
  <c r="L39" i="118"/>
  <c r="L10" i="19" s="1"/>
  <c r="L47" i="118"/>
  <c r="L18" i="19" s="1"/>
  <c r="L37" i="118"/>
  <c r="L8" i="19" s="1"/>
  <c r="L45" i="118"/>
  <c r="L16" i="19" s="1"/>
  <c r="L42" i="118"/>
  <c r="L13" i="19" s="1"/>
  <c r="L53" i="118"/>
  <c r="L24" i="19" s="1"/>
  <c r="L41" i="118"/>
  <c r="L12" i="19" s="1"/>
  <c r="L33" i="118"/>
  <c r="L4" i="19" s="1"/>
  <c r="L32" i="118"/>
  <c r="L3" i="19" s="1"/>
  <c r="L46" i="118"/>
  <c r="L17" i="19" s="1"/>
  <c r="L54" i="118"/>
  <c r="L25" i="19" s="1"/>
  <c r="L48" i="118"/>
  <c r="L19" i="19" s="1"/>
  <c r="L40" i="118"/>
  <c r="L11" i="19" s="1"/>
  <c r="L43" i="118"/>
  <c r="L14" i="19" s="1"/>
  <c r="L38" i="118"/>
  <c r="L9" i="19" s="1"/>
  <c r="L34" i="118"/>
  <c r="L5" i="19" s="1"/>
  <c r="L31" i="118"/>
  <c r="L2" i="19" s="1"/>
  <c r="L44" i="118"/>
  <c r="L15" i="19" s="1"/>
  <c r="L36" i="118"/>
  <c r="L7" i="19" s="1"/>
  <c r="O7" i="118"/>
  <c r="L52" i="118"/>
  <c r="L23" i="19" s="1"/>
  <c r="L49" i="118"/>
  <c r="L20" i="19" s="1"/>
  <c r="L51" i="118"/>
  <c r="L22" i="19" s="1"/>
  <c r="L50" i="118"/>
  <c r="L21" i="19" s="1"/>
  <c r="M27" i="118"/>
  <c r="M55" i="118" s="1"/>
  <c r="M26" i="19" s="1"/>
  <c r="O2" i="118"/>
  <c r="O5" i="118"/>
  <c r="N21" i="118"/>
  <c r="N22" i="118"/>
  <c r="O15" i="118"/>
  <c r="N23" i="118"/>
  <c r="O14" i="118"/>
  <c r="N20" i="118"/>
  <c r="N26" i="118"/>
  <c r="M34" i="117"/>
  <c r="M5" i="18" s="1"/>
  <c r="M44" i="117"/>
  <c r="M15" i="18" s="1"/>
  <c r="M40" i="117"/>
  <c r="M11" i="18" s="1"/>
  <c r="M43" i="117"/>
  <c r="M14" i="18" s="1"/>
  <c r="M35" i="117"/>
  <c r="M6" i="18" s="1"/>
  <c r="M36" i="117"/>
  <c r="M7" i="18" s="1"/>
  <c r="M31" i="117"/>
  <c r="M2" i="18" s="1"/>
  <c r="L56" i="117"/>
  <c r="O15" i="117"/>
  <c r="O11" i="117"/>
  <c r="O5" i="117"/>
  <c r="O6" i="117"/>
  <c r="O14" i="117"/>
  <c r="O7" i="117"/>
  <c r="M39" i="117"/>
  <c r="M10" i="18" s="1"/>
  <c r="M47" i="117"/>
  <c r="M18" i="18" s="1"/>
  <c r="M51" i="117"/>
  <c r="M22" i="18" s="1"/>
  <c r="M33" i="117"/>
  <c r="M4" i="18" s="1"/>
  <c r="M37" i="117"/>
  <c r="M8" i="18" s="1"/>
  <c r="M41" i="117"/>
  <c r="M12" i="18" s="1"/>
  <c r="M45" i="117"/>
  <c r="M16" i="18" s="1"/>
  <c r="M42" i="117"/>
  <c r="M13" i="18" s="1"/>
  <c r="M53" i="117"/>
  <c r="M24" i="18" s="1"/>
  <c r="M50" i="117"/>
  <c r="M21" i="18" s="1"/>
  <c r="M32" i="117"/>
  <c r="M3" i="18" s="1"/>
  <c r="M49" i="117"/>
  <c r="M20" i="18" s="1"/>
  <c r="M55" i="117"/>
  <c r="M26" i="18" s="1"/>
  <c r="M46" i="117"/>
  <c r="M17" i="18" s="1"/>
  <c r="M48" i="117"/>
  <c r="M19" i="18" s="1"/>
  <c r="M54" i="117"/>
  <c r="M25" i="18" s="1"/>
  <c r="M52" i="117"/>
  <c r="M23" i="18" s="1"/>
  <c r="O9" i="117"/>
  <c r="O2" i="117"/>
  <c r="N27" i="117"/>
  <c r="N44" i="117" s="1"/>
  <c r="N15" i="18" s="1"/>
  <c r="L31" i="116"/>
  <c r="L2" i="17" s="1"/>
  <c r="L39" i="116"/>
  <c r="L10" i="17" s="1"/>
  <c r="L32" i="116"/>
  <c r="L3" i="17" s="1"/>
  <c r="L54" i="116"/>
  <c r="L25" i="17" s="1"/>
  <c r="L33" i="116"/>
  <c r="L4" i="17" s="1"/>
  <c r="L53" i="116"/>
  <c r="L24" i="17" s="1"/>
  <c r="L37" i="116"/>
  <c r="L8" i="17" s="1"/>
  <c r="L36" i="116"/>
  <c r="L7" i="17" s="1"/>
  <c r="L35" i="116"/>
  <c r="L6" i="17" s="1"/>
  <c r="L34" i="116"/>
  <c r="L5" i="17" s="1"/>
  <c r="L40" i="116"/>
  <c r="L11" i="17" s="1"/>
  <c r="L43" i="116"/>
  <c r="L14" i="17" s="1"/>
  <c r="L38" i="116"/>
  <c r="L9" i="17" s="1"/>
  <c r="L44" i="116"/>
  <c r="L15" i="17" s="1"/>
  <c r="L49" i="116"/>
  <c r="L20" i="17" s="1"/>
  <c r="L42" i="116"/>
  <c r="L13" i="17" s="1"/>
  <c r="L47" i="116"/>
  <c r="L18" i="17" s="1"/>
  <c r="L46" i="116"/>
  <c r="L17" i="17" s="1"/>
  <c r="L50" i="116"/>
  <c r="L21" i="17" s="1"/>
  <c r="L45" i="116"/>
  <c r="L16" i="17" s="1"/>
  <c r="L41" i="116"/>
  <c r="L12" i="17" s="1"/>
  <c r="L52" i="116"/>
  <c r="L23" i="17" s="1"/>
  <c r="L48" i="116"/>
  <c r="L19" i="17" s="1"/>
  <c r="L51" i="116"/>
  <c r="L22" i="17" s="1"/>
  <c r="K31" i="116"/>
  <c r="K2" i="17" s="1"/>
  <c r="K39" i="116"/>
  <c r="K10" i="17" s="1"/>
  <c r="K54" i="116"/>
  <c r="K25" i="17" s="1"/>
  <c r="K53" i="116"/>
  <c r="K24" i="17" s="1"/>
  <c r="K33" i="116"/>
  <c r="K4" i="17" s="1"/>
  <c r="K32" i="116"/>
  <c r="K3" i="17" s="1"/>
  <c r="K37" i="116"/>
  <c r="K8" i="17" s="1"/>
  <c r="K44" i="116"/>
  <c r="K15" i="17" s="1"/>
  <c r="K35" i="116"/>
  <c r="K6" i="17" s="1"/>
  <c r="K38" i="116"/>
  <c r="K9" i="17" s="1"/>
  <c r="K40" i="116"/>
  <c r="K11" i="17" s="1"/>
  <c r="K43" i="116"/>
  <c r="K14" i="17" s="1"/>
  <c r="K36" i="116"/>
  <c r="K7" i="17" s="1"/>
  <c r="K34" i="116"/>
  <c r="K5" i="17" s="1"/>
  <c r="K47" i="116"/>
  <c r="K18" i="17" s="1"/>
  <c r="K49" i="116"/>
  <c r="K20" i="17" s="1"/>
  <c r="K42" i="116"/>
  <c r="K13" i="17" s="1"/>
  <c r="K45" i="116"/>
  <c r="K16" i="17" s="1"/>
  <c r="K51" i="116"/>
  <c r="K22" i="17" s="1"/>
  <c r="K41" i="116"/>
  <c r="K12" i="17" s="1"/>
  <c r="K52" i="116"/>
  <c r="K23" i="17" s="1"/>
  <c r="K46" i="116"/>
  <c r="K17" i="17" s="1"/>
  <c r="K50" i="116"/>
  <c r="K21" i="17" s="1"/>
  <c r="K48" i="116"/>
  <c r="K19" i="17" s="1"/>
  <c r="M26" i="116"/>
  <c r="M27" i="116" s="1"/>
  <c r="M52" i="116" s="1"/>
  <c r="M23" i="17" s="1"/>
  <c r="L55" i="116"/>
  <c r="L26" i="17" s="1"/>
  <c r="K55" i="116"/>
  <c r="K26" i="17" s="1"/>
  <c r="O14" i="116"/>
  <c r="O7" i="116"/>
  <c r="O5" i="116"/>
  <c r="O9" i="116"/>
  <c r="N19" i="116"/>
  <c r="N21" i="116"/>
  <c r="N20" i="116"/>
  <c r="N18" i="116"/>
  <c r="N22" i="116"/>
  <c r="O6" i="116"/>
  <c r="N23" i="116"/>
  <c r="O15" i="116"/>
  <c r="N17" i="116"/>
  <c r="N16" i="116"/>
  <c r="O11" i="116"/>
  <c r="N13" i="116"/>
  <c r="N12" i="116"/>
  <c r="K56" i="115"/>
  <c r="L31" i="115"/>
  <c r="L2" i="16" s="1"/>
  <c r="L35" i="115"/>
  <c r="L6" i="16" s="1"/>
  <c r="L39" i="115"/>
  <c r="L10" i="16" s="1"/>
  <c r="L47" i="115"/>
  <c r="L18" i="16" s="1"/>
  <c r="L51" i="115"/>
  <c r="L22" i="16" s="1"/>
  <c r="L32" i="115"/>
  <c r="L3" i="16" s="1"/>
  <c r="L36" i="115"/>
  <c r="L7" i="16" s="1"/>
  <c r="L41" i="115"/>
  <c r="L12" i="16" s="1"/>
  <c r="L50" i="115"/>
  <c r="L21" i="16" s="1"/>
  <c r="L33" i="115"/>
  <c r="L4" i="16" s="1"/>
  <c r="L42" i="115"/>
  <c r="L13" i="16" s="1"/>
  <c r="L53" i="115"/>
  <c r="L24" i="16" s="1"/>
  <c r="L49" i="115"/>
  <c r="L20" i="16" s="1"/>
  <c r="L54" i="115"/>
  <c r="L25" i="16" s="1"/>
  <c r="L45" i="115"/>
  <c r="L16" i="16" s="1"/>
  <c r="L48" i="115"/>
  <c r="L19" i="16" s="1"/>
  <c r="L37" i="115"/>
  <c r="L8" i="16" s="1"/>
  <c r="L46" i="115"/>
  <c r="L17" i="16" s="1"/>
  <c r="L55" i="115"/>
  <c r="L26" i="16" s="1"/>
  <c r="L40" i="115"/>
  <c r="L11" i="16" s="1"/>
  <c r="L44" i="115"/>
  <c r="L15" i="16" s="1"/>
  <c r="L34" i="115"/>
  <c r="L5" i="16" s="1"/>
  <c r="L43" i="115"/>
  <c r="L14" i="16" s="1"/>
  <c r="L38" i="115"/>
  <c r="L9" i="16" s="1"/>
  <c r="L52" i="115"/>
  <c r="L23" i="16" s="1"/>
  <c r="O14" i="115"/>
  <c r="O9" i="115"/>
  <c r="M27" i="115"/>
  <c r="O11" i="115"/>
  <c r="O5" i="115"/>
  <c r="O15" i="115"/>
  <c r="N23" i="115"/>
  <c r="K56" i="114"/>
  <c r="L52" i="114"/>
  <c r="L23" i="15" s="1"/>
  <c r="L46" i="114"/>
  <c r="L17" i="15" s="1"/>
  <c r="L33" i="114"/>
  <c r="L4" i="15" s="1"/>
  <c r="L42" i="114"/>
  <c r="L13" i="15" s="1"/>
  <c r="L50" i="114"/>
  <c r="L21" i="15" s="1"/>
  <c r="L49" i="114"/>
  <c r="L20" i="15" s="1"/>
  <c r="L45" i="114"/>
  <c r="L16" i="15" s="1"/>
  <c r="L47" i="114"/>
  <c r="L18" i="15" s="1"/>
  <c r="L51" i="114"/>
  <c r="L22" i="15" s="1"/>
  <c r="L41" i="114"/>
  <c r="L12" i="15" s="1"/>
  <c r="M26" i="114"/>
  <c r="M27" i="114" s="1"/>
  <c r="M42" i="114" s="1"/>
  <c r="M13" i="15" s="1"/>
  <c r="O7" i="114"/>
  <c r="O14" i="114"/>
  <c r="O5" i="114"/>
  <c r="L39" i="114"/>
  <c r="L10" i="15" s="1"/>
  <c r="L32" i="114"/>
  <c r="L3" i="15" s="1"/>
  <c r="L54" i="114"/>
  <c r="L25" i="15" s="1"/>
  <c r="L37" i="114"/>
  <c r="L8" i="15" s="1"/>
  <c r="L53" i="114"/>
  <c r="L24" i="15" s="1"/>
  <c r="L43" i="114"/>
  <c r="L14" i="15" s="1"/>
  <c r="L34" i="114"/>
  <c r="L5" i="15" s="1"/>
  <c r="L35" i="114"/>
  <c r="L6" i="15" s="1"/>
  <c r="L36" i="114"/>
  <c r="L7" i="15" s="1"/>
  <c r="L40" i="114"/>
  <c r="L11" i="15" s="1"/>
  <c r="L44" i="114"/>
  <c r="L15" i="15" s="1"/>
  <c r="L38" i="114"/>
  <c r="L9" i="15" s="1"/>
  <c r="L31" i="114"/>
  <c r="L2" i="15" s="1"/>
  <c r="L55" i="114"/>
  <c r="L26" i="15" s="1"/>
  <c r="L48" i="114"/>
  <c r="L19" i="15" s="1"/>
  <c r="O6" i="114"/>
  <c r="N23" i="114"/>
  <c r="O9" i="114"/>
  <c r="N21" i="114"/>
  <c r="N20" i="114"/>
  <c r="N18" i="114"/>
  <c r="N22" i="114"/>
  <c r="N19" i="114"/>
  <c r="O15" i="114"/>
  <c r="N17" i="114"/>
  <c r="N16" i="114"/>
  <c r="O11" i="114"/>
  <c r="N12" i="114"/>
  <c r="N13" i="114"/>
  <c r="O2" i="114"/>
  <c r="N4" i="114"/>
  <c r="K56" i="122" l="1"/>
  <c r="O26" i="122"/>
  <c r="M25" i="122"/>
  <c r="M27" i="122" s="1"/>
  <c r="P7" i="122"/>
  <c r="L27" i="122"/>
  <c r="L54" i="122" s="1"/>
  <c r="L25" i="23" s="1"/>
  <c r="N9" i="122"/>
  <c r="P5" i="122"/>
  <c r="N17" i="122"/>
  <c r="N20" i="122"/>
  <c r="N22" i="122"/>
  <c r="N18" i="122"/>
  <c r="N21" i="122"/>
  <c r="N19" i="122"/>
  <c r="P10" i="122"/>
  <c r="O16" i="122"/>
  <c r="P6" i="122"/>
  <c r="O23" i="122"/>
  <c r="P14" i="122"/>
  <c r="O8" i="122"/>
  <c r="M49" i="121"/>
  <c r="M20" i="22" s="1"/>
  <c r="L56" i="121"/>
  <c r="M55" i="121"/>
  <c r="M26" i="22" s="1"/>
  <c r="M51" i="121"/>
  <c r="M22" i="22" s="1"/>
  <c r="P7" i="121"/>
  <c r="P11" i="121"/>
  <c r="P9" i="121"/>
  <c r="P6" i="121"/>
  <c r="M32" i="121"/>
  <c r="M3" i="22" s="1"/>
  <c r="M48" i="121"/>
  <c r="M19" i="22" s="1"/>
  <c r="M31" i="121"/>
  <c r="M2" i="22" s="1"/>
  <c r="M39" i="121"/>
  <c r="M10" i="22" s="1"/>
  <c r="M47" i="121"/>
  <c r="M18" i="22" s="1"/>
  <c r="M42" i="121"/>
  <c r="M13" i="22" s="1"/>
  <c r="M33" i="121"/>
  <c r="M4" i="22" s="1"/>
  <c r="M41" i="121"/>
  <c r="M12" i="22" s="1"/>
  <c r="M53" i="121"/>
  <c r="M24" i="22" s="1"/>
  <c r="M37" i="121"/>
  <c r="M8" i="22" s="1"/>
  <c r="M45" i="121"/>
  <c r="M16" i="22" s="1"/>
  <c r="M46" i="121"/>
  <c r="M17" i="22" s="1"/>
  <c r="M54" i="121"/>
  <c r="M25" i="22" s="1"/>
  <c r="M35" i="121"/>
  <c r="M6" i="22" s="1"/>
  <c r="M43" i="121"/>
  <c r="M14" i="22" s="1"/>
  <c r="M40" i="121"/>
  <c r="M11" i="22" s="1"/>
  <c r="M36" i="121"/>
  <c r="M7" i="22" s="1"/>
  <c r="M34" i="121"/>
  <c r="M5" i="22" s="1"/>
  <c r="M38" i="121"/>
  <c r="M9" i="22" s="1"/>
  <c r="M44" i="121"/>
  <c r="M15" i="22" s="1"/>
  <c r="M50" i="121"/>
  <c r="M21" i="22" s="1"/>
  <c r="N27" i="121"/>
  <c r="N50" i="121" s="1"/>
  <c r="N21" i="22" s="1"/>
  <c r="P14" i="121"/>
  <c r="O20" i="121"/>
  <c r="O26" i="121"/>
  <c r="P15" i="121"/>
  <c r="O23" i="121"/>
  <c r="P5" i="121"/>
  <c r="O22" i="121"/>
  <c r="O21" i="121"/>
  <c r="L56" i="118"/>
  <c r="M52" i="118"/>
  <c r="M23" i="19" s="1"/>
  <c r="M49" i="118"/>
  <c r="M20" i="19" s="1"/>
  <c r="M51" i="118"/>
  <c r="M22" i="19" s="1"/>
  <c r="M32" i="118"/>
  <c r="M3" i="19" s="1"/>
  <c r="M40" i="118"/>
  <c r="M11" i="19" s="1"/>
  <c r="M48" i="118"/>
  <c r="M19" i="19" s="1"/>
  <c r="M35" i="118"/>
  <c r="M6" i="19" s="1"/>
  <c r="M39" i="118"/>
  <c r="M10" i="19" s="1"/>
  <c r="M47" i="118"/>
  <c r="M18" i="19" s="1"/>
  <c r="M33" i="118"/>
  <c r="M4" i="19" s="1"/>
  <c r="M37" i="118"/>
  <c r="M8" i="19" s="1"/>
  <c r="M41" i="118"/>
  <c r="M12" i="19" s="1"/>
  <c r="M53" i="118"/>
  <c r="M24" i="19" s="1"/>
  <c r="M42" i="118"/>
  <c r="M13" i="19" s="1"/>
  <c r="M54" i="118"/>
  <c r="M25" i="19" s="1"/>
  <c r="M46" i="118"/>
  <c r="M17" i="19" s="1"/>
  <c r="M45" i="118"/>
  <c r="M16" i="19" s="1"/>
  <c r="M38" i="118"/>
  <c r="M9" i="19" s="1"/>
  <c r="M44" i="118"/>
  <c r="M15" i="19" s="1"/>
  <c r="M36" i="118"/>
  <c r="M7" i="19" s="1"/>
  <c r="M34" i="118"/>
  <c r="M5" i="19" s="1"/>
  <c r="M43" i="118"/>
  <c r="M14" i="19" s="1"/>
  <c r="M31" i="118"/>
  <c r="M2" i="19" s="1"/>
  <c r="P7" i="118"/>
  <c r="M50" i="118"/>
  <c r="M21" i="19" s="1"/>
  <c r="P9" i="118"/>
  <c r="N27" i="118"/>
  <c r="N52" i="118" s="1"/>
  <c r="N23" i="19" s="1"/>
  <c r="P2" i="118"/>
  <c r="P14" i="118"/>
  <c r="O20" i="118"/>
  <c r="O26" i="118"/>
  <c r="P15" i="118"/>
  <c r="O23" i="118"/>
  <c r="P5" i="118"/>
  <c r="O22" i="118"/>
  <c r="O21" i="118"/>
  <c r="N35" i="117"/>
  <c r="N6" i="18" s="1"/>
  <c r="N34" i="117"/>
  <c r="N5" i="18" s="1"/>
  <c r="N38" i="117"/>
  <c r="N9" i="18" s="1"/>
  <c r="M56" i="117"/>
  <c r="N36" i="117"/>
  <c r="N7" i="18" s="1"/>
  <c r="N40" i="117"/>
  <c r="N11" i="18" s="1"/>
  <c r="N43" i="117"/>
  <c r="N14" i="18" s="1"/>
  <c r="P6" i="117"/>
  <c r="P9" i="117"/>
  <c r="P5" i="117"/>
  <c r="P7" i="117"/>
  <c r="P11" i="117"/>
  <c r="N32" i="117"/>
  <c r="N3" i="18" s="1"/>
  <c r="N48" i="117"/>
  <c r="N19" i="18" s="1"/>
  <c r="N52" i="117"/>
  <c r="N23" i="18" s="1"/>
  <c r="N33" i="117"/>
  <c r="N4" i="18" s="1"/>
  <c r="N37" i="117"/>
  <c r="N8" i="18" s="1"/>
  <c r="N41" i="117"/>
  <c r="N12" i="18" s="1"/>
  <c r="N45" i="117"/>
  <c r="N16" i="18" s="1"/>
  <c r="N46" i="117"/>
  <c r="N17" i="18" s="1"/>
  <c r="N51" i="117"/>
  <c r="N22" i="18" s="1"/>
  <c r="N42" i="117"/>
  <c r="N13" i="18" s="1"/>
  <c r="N53" i="117"/>
  <c r="N24" i="18" s="1"/>
  <c r="N50" i="117"/>
  <c r="N21" i="18" s="1"/>
  <c r="N39" i="117"/>
  <c r="N10" i="18" s="1"/>
  <c r="N49" i="117"/>
  <c r="N20" i="18" s="1"/>
  <c r="N55" i="117"/>
  <c r="N26" i="18" s="1"/>
  <c r="N54" i="117"/>
  <c r="N25" i="18" s="1"/>
  <c r="N47" i="117"/>
  <c r="N18" i="18" s="1"/>
  <c r="P14" i="117"/>
  <c r="P15" i="117"/>
  <c r="N31" i="117"/>
  <c r="N2" i="18" s="1"/>
  <c r="P2" i="117"/>
  <c r="O27" i="117"/>
  <c r="O36" i="117" s="1"/>
  <c r="O7" i="18" s="1"/>
  <c r="K56" i="116"/>
  <c r="L56" i="116"/>
  <c r="N26" i="116"/>
  <c r="N27" i="116" s="1"/>
  <c r="N41" i="116" s="1"/>
  <c r="N12" i="17" s="1"/>
  <c r="M32" i="116"/>
  <c r="M3" i="17" s="1"/>
  <c r="M31" i="116"/>
  <c r="M2" i="17" s="1"/>
  <c r="M39" i="116"/>
  <c r="M10" i="17" s="1"/>
  <c r="M54" i="116"/>
  <c r="M25" i="17" s="1"/>
  <c r="M33" i="116"/>
  <c r="M4" i="17" s="1"/>
  <c r="M37" i="116"/>
  <c r="M8" i="17" s="1"/>
  <c r="M53" i="116"/>
  <c r="M24" i="17" s="1"/>
  <c r="M40" i="116"/>
  <c r="M11" i="17" s="1"/>
  <c r="M38" i="116"/>
  <c r="M9" i="17" s="1"/>
  <c r="M36" i="116"/>
  <c r="M7" i="17" s="1"/>
  <c r="M43" i="116"/>
  <c r="M14" i="17" s="1"/>
  <c r="M34" i="116"/>
  <c r="M5" i="17" s="1"/>
  <c r="M44" i="116"/>
  <c r="M15" i="17" s="1"/>
  <c r="M35" i="116"/>
  <c r="M6" i="17" s="1"/>
  <c r="P14" i="116"/>
  <c r="M55" i="116"/>
  <c r="M26" i="17" s="1"/>
  <c r="M45" i="116"/>
  <c r="M16" i="17" s="1"/>
  <c r="M42" i="116"/>
  <c r="M13" i="17" s="1"/>
  <c r="M49" i="116"/>
  <c r="M20" i="17" s="1"/>
  <c r="M51" i="116"/>
  <c r="M22" i="17" s="1"/>
  <c r="M46" i="116"/>
  <c r="M17" i="17" s="1"/>
  <c r="M41" i="116"/>
  <c r="M12" i="17" s="1"/>
  <c r="M47" i="116"/>
  <c r="M18" i="17" s="1"/>
  <c r="M50" i="116"/>
  <c r="M21" i="17" s="1"/>
  <c r="P7" i="116"/>
  <c r="M48" i="116"/>
  <c r="M19" i="17" s="1"/>
  <c r="P5" i="116"/>
  <c r="P6" i="116"/>
  <c r="O23" i="116"/>
  <c r="P15" i="116"/>
  <c r="O16" i="116"/>
  <c r="O17" i="116"/>
  <c r="P9" i="116"/>
  <c r="O18" i="116"/>
  <c r="O22" i="116"/>
  <c r="O21" i="116"/>
  <c r="O20" i="116"/>
  <c r="O19" i="116"/>
  <c r="P11" i="116"/>
  <c r="O13" i="116"/>
  <c r="O12" i="116"/>
  <c r="L56" i="115"/>
  <c r="M32" i="115"/>
  <c r="M3" i="16" s="1"/>
  <c r="M36" i="115"/>
  <c r="M7" i="16" s="1"/>
  <c r="M48" i="115"/>
  <c r="M19" i="16" s="1"/>
  <c r="M31" i="115"/>
  <c r="M2" i="16" s="1"/>
  <c r="M35" i="115"/>
  <c r="M6" i="16" s="1"/>
  <c r="M39" i="115"/>
  <c r="M10" i="16" s="1"/>
  <c r="M47" i="115"/>
  <c r="M18" i="16" s="1"/>
  <c r="M51" i="115"/>
  <c r="M22" i="16" s="1"/>
  <c r="M54" i="115"/>
  <c r="M25" i="16" s="1"/>
  <c r="M41" i="115"/>
  <c r="M12" i="16" s="1"/>
  <c r="M50" i="115"/>
  <c r="M21" i="16" s="1"/>
  <c r="M46" i="115"/>
  <c r="M17" i="16" s="1"/>
  <c r="M55" i="115"/>
  <c r="M26" i="16" s="1"/>
  <c r="M33" i="115"/>
  <c r="M4" i="16" s="1"/>
  <c r="M37" i="115"/>
  <c r="M8" i="16" s="1"/>
  <c r="M49" i="115"/>
  <c r="M20" i="16" s="1"/>
  <c r="M42" i="115"/>
  <c r="M13" i="16" s="1"/>
  <c r="M53" i="115"/>
  <c r="M24" i="16" s="1"/>
  <c r="M45" i="115"/>
  <c r="M16" i="16" s="1"/>
  <c r="M43" i="115"/>
  <c r="M14" i="16" s="1"/>
  <c r="M44" i="115"/>
  <c r="M15" i="16" s="1"/>
  <c r="M34" i="115"/>
  <c r="M5" i="16" s="1"/>
  <c r="M40" i="115"/>
  <c r="M11" i="16" s="1"/>
  <c r="M38" i="115"/>
  <c r="M9" i="16" s="1"/>
  <c r="M52" i="115"/>
  <c r="M23" i="16" s="1"/>
  <c r="P11" i="115"/>
  <c r="N27" i="115"/>
  <c r="P9" i="115"/>
  <c r="P14" i="115"/>
  <c r="P5" i="115"/>
  <c r="P15" i="115"/>
  <c r="O23" i="115"/>
  <c r="L56" i="114"/>
  <c r="M51" i="114"/>
  <c r="M22" i="15" s="1"/>
  <c r="M33" i="114"/>
  <c r="M4" i="15" s="1"/>
  <c r="M45" i="114"/>
  <c r="M16" i="15" s="1"/>
  <c r="M41" i="114"/>
  <c r="M12" i="15" s="1"/>
  <c r="M46" i="114"/>
  <c r="M17" i="15" s="1"/>
  <c r="M55" i="114"/>
  <c r="M26" i="15" s="1"/>
  <c r="M50" i="114"/>
  <c r="M21" i="15" s="1"/>
  <c r="P7" i="114"/>
  <c r="M32" i="114"/>
  <c r="M3" i="15" s="1"/>
  <c r="M39" i="114"/>
  <c r="M10" i="15" s="1"/>
  <c r="M54" i="114"/>
  <c r="M25" i="15" s="1"/>
  <c r="M37" i="114"/>
  <c r="M8" i="15" s="1"/>
  <c r="M53" i="114"/>
  <c r="M24" i="15" s="1"/>
  <c r="M34" i="114"/>
  <c r="M5" i="15" s="1"/>
  <c r="M31" i="114"/>
  <c r="M2" i="15" s="1"/>
  <c r="M38" i="114"/>
  <c r="M9" i="15" s="1"/>
  <c r="M43" i="114"/>
  <c r="M14" i="15" s="1"/>
  <c r="M35" i="114"/>
  <c r="M6" i="15" s="1"/>
  <c r="M40" i="114"/>
  <c r="M11" i="15" s="1"/>
  <c r="M44" i="114"/>
  <c r="M15" i="15" s="1"/>
  <c r="M36" i="114"/>
  <c r="M7" i="15" s="1"/>
  <c r="P5" i="114"/>
  <c r="M49" i="114"/>
  <c r="M20" i="15" s="1"/>
  <c r="M52" i="114"/>
  <c r="M23" i="15" s="1"/>
  <c r="M48" i="114"/>
  <c r="M19" i="15" s="1"/>
  <c r="N26" i="114"/>
  <c r="N27" i="114" s="1"/>
  <c r="N48" i="114" s="1"/>
  <c r="N19" i="15" s="1"/>
  <c r="M47" i="114"/>
  <c r="M18" i="15" s="1"/>
  <c r="P14" i="114"/>
  <c r="P9" i="114"/>
  <c r="O18" i="114"/>
  <c r="O22" i="114"/>
  <c r="O20" i="114"/>
  <c r="O21" i="114"/>
  <c r="O19" i="114"/>
  <c r="P15" i="114"/>
  <c r="O16" i="114"/>
  <c r="O17" i="114"/>
  <c r="P6" i="114"/>
  <c r="O23" i="114"/>
  <c r="P11" i="114"/>
  <c r="O13" i="114"/>
  <c r="O12" i="114"/>
  <c r="P2" i="114"/>
  <c r="O4" i="114"/>
  <c r="M31" i="122" l="1"/>
  <c r="M2" i="23" s="1"/>
  <c r="M33" i="122"/>
  <c r="M4" i="23" s="1"/>
  <c r="M41" i="122"/>
  <c r="M12" i="23" s="1"/>
  <c r="M32" i="122"/>
  <c r="M3" i="23" s="1"/>
  <c r="M40" i="122"/>
  <c r="M11" i="23" s="1"/>
  <c r="M44" i="122"/>
  <c r="M15" i="23" s="1"/>
  <c r="M42" i="122"/>
  <c r="M13" i="23" s="1"/>
  <c r="M53" i="122"/>
  <c r="M24" i="23" s="1"/>
  <c r="M35" i="122"/>
  <c r="M6" i="23" s="1"/>
  <c r="M34" i="122"/>
  <c r="M5" i="23" s="1"/>
  <c r="M36" i="122"/>
  <c r="M7" i="23" s="1"/>
  <c r="M43" i="122"/>
  <c r="M14" i="23" s="1"/>
  <c r="M39" i="122"/>
  <c r="M10" i="23" s="1"/>
  <c r="M45" i="122"/>
  <c r="M16" i="23" s="1"/>
  <c r="M55" i="122"/>
  <c r="M26" i="23" s="1"/>
  <c r="M37" i="122"/>
  <c r="M8" i="23" s="1"/>
  <c r="M52" i="122"/>
  <c r="M23" i="23" s="1"/>
  <c r="M50" i="122"/>
  <c r="M21" i="23" s="1"/>
  <c r="M48" i="122"/>
  <c r="M19" i="23" s="1"/>
  <c r="M47" i="122"/>
  <c r="M18" i="23" s="1"/>
  <c r="M38" i="122"/>
  <c r="M9" i="23" s="1"/>
  <c r="M49" i="122"/>
  <c r="M20" i="23" s="1"/>
  <c r="M51" i="122"/>
  <c r="M22" i="23" s="1"/>
  <c r="M46" i="122"/>
  <c r="M17" i="23" s="1"/>
  <c r="L32" i="122"/>
  <c r="L3" i="23" s="1"/>
  <c r="L40" i="122"/>
  <c r="L11" i="23" s="1"/>
  <c r="L44" i="122"/>
  <c r="L15" i="23" s="1"/>
  <c r="L33" i="122"/>
  <c r="L4" i="23" s="1"/>
  <c r="L31" i="122"/>
  <c r="L2" i="23" s="1"/>
  <c r="L41" i="122"/>
  <c r="L12" i="23" s="1"/>
  <c r="L42" i="122"/>
  <c r="L13" i="23" s="1"/>
  <c r="L53" i="122"/>
  <c r="L24" i="23" s="1"/>
  <c r="L39" i="122"/>
  <c r="L10" i="23" s="1"/>
  <c r="L35" i="122"/>
  <c r="L6" i="23" s="1"/>
  <c r="L36" i="122"/>
  <c r="L7" i="23" s="1"/>
  <c r="L43" i="122"/>
  <c r="L14" i="23" s="1"/>
  <c r="L34" i="122"/>
  <c r="L5" i="23" s="1"/>
  <c r="L45" i="122"/>
  <c r="L16" i="23" s="1"/>
  <c r="L37" i="122"/>
  <c r="L8" i="23" s="1"/>
  <c r="L55" i="122"/>
  <c r="L26" i="23" s="1"/>
  <c r="L52" i="122"/>
  <c r="L23" i="23" s="1"/>
  <c r="L48" i="122"/>
  <c r="L19" i="23" s="1"/>
  <c r="L50" i="122"/>
  <c r="L21" i="23" s="1"/>
  <c r="L46" i="122"/>
  <c r="L17" i="23" s="1"/>
  <c r="L47" i="122"/>
  <c r="L18" i="23" s="1"/>
  <c r="L38" i="122"/>
  <c r="L9" i="23" s="1"/>
  <c r="L49" i="122"/>
  <c r="L20" i="23" s="1"/>
  <c r="L51" i="122"/>
  <c r="L22" i="23" s="1"/>
  <c r="M54" i="122"/>
  <c r="M25" i="23" s="1"/>
  <c r="O9" i="122"/>
  <c r="P26" i="122"/>
  <c r="N25" i="122"/>
  <c r="N27" i="122" s="1"/>
  <c r="N49" i="122" s="1"/>
  <c r="N20" i="23" s="1"/>
  <c r="Q7" i="122"/>
  <c r="Q5" i="122"/>
  <c r="O18" i="122"/>
  <c r="O21" i="122"/>
  <c r="O19" i="122"/>
  <c r="O20" i="122"/>
  <c r="O17" i="122"/>
  <c r="O22" i="122"/>
  <c r="Q10" i="122"/>
  <c r="P16" i="122"/>
  <c r="Q6" i="122"/>
  <c r="P23" i="122"/>
  <c r="Q14" i="122"/>
  <c r="P8" i="122"/>
  <c r="M56" i="121"/>
  <c r="N51" i="121"/>
  <c r="N22" i="22" s="1"/>
  <c r="N55" i="121"/>
  <c r="N26" i="22" s="1"/>
  <c r="N32" i="121"/>
  <c r="N3" i="22" s="1"/>
  <c r="N48" i="121"/>
  <c r="N19" i="22" s="1"/>
  <c r="N42" i="121"/>
  <c r="N13" i="22" s="1"/>
  <c r="N46" i="121"/>
  <c r="N17" i="22" s="1"/>
  <c r="N41" i="121"/>
  <c r="N12" i="22" s="1"/>
  <c r="N53" i="121"/>
  <c r="N24" i="22" s="1"/>
  <c r="N33" i="121"/>
  <c r="N4" i="22" s="1"/>
  <c r="N54" i="121"/>
  <c r="N25" i="22" s="1"/>
  <c r="N37" i="121"/>
  <c r="N8" i="22" s="1"/>
  <c r="N45" i="121"/>
  <c r="N16" i="22" s="1"/>
  <c r="N31" i="121"/>
  <c r="N2" i="22" s="1"/>
  <c r="N39" i="121"/>
  <c r="N10" i="22" s="1"/>
  <c r="N47" i="121"/>
  <c r="N18" i="22" s="1"/>
  <c r="N43" i="121"/>
  <c r="N14" i="22" s="1"/>
  <c r="N44" i="121"/>
  <c r="N15" i="22" s="1"/>
  <c r="N35" i="121"/>
  <c r="N6" i="22" s="1"/>
  <c r="N38" i="121"/>
  <c r="N9" i="22" s="1"/>
  <c r="N40" i="121"/>
  <c r="N11" i="22" s="1"/>
  <c r="N34" i="121"/>
  <c r="N5" i="22" s="1"/>
  <c r="N36" i="121"/>
  <c r="N7" i="22" s="1"/>
  <c r="Q6" i="121"/>
  <c r="N52" i="121"/>
  <c r="N23" i="22" s="1"/>
  <c r="Q9" i="121"/>
  <c r="Q7" i="121"/>
  <c r="Q11" i="121"/>
  <c r="N49" i="121"/>
  <c r="N20" i="22" s="1"/>
  <c r="O27" i="121"/>
  <c r="O52" i="121" s="1"/>
  <c r="O23" i="22" s="1"/>
  <c r="Q5" i="121"/>
  <c r="P22" i="121"/>
  <c r="P21" i="121"/>
  <c r="Q15" i="121"/>
  <c r="P23" i="121"/>
  <c r="Q14" i="121"/>
  <c r="P26" i="121"/>
  <c r="P20" i="121"/>
  <c r="N49" i="118"/>
  <c r="N20" i="19" s="1"/>
  <c r="N51" i="118"/>
  <c r="N22" i="19" s="1"/>
  <c r="M56" i="118"/>
  <c r="Q9" i="118"/>
  <c r="N32" i="118"/>
  <c r="N3" i="19" s="1"/>
  <c r="N40" i="118"/>
  <c r="N11" i="19" s="1"/>
  <c r="N48" i="118"/>
  <c r="N19" i="19" s="1"/>
  <c r="N46" i="118"/>
  <c r="N17" i="19" s="1"/>
  <c r="N42" i="118"/>
  <c r="N13" i="19" s="1"/>
  <c r="N37" i="118"/>
  <c r="N8" i="19" s="1"/>
  <c r="N35" i="118"/>
  <c r="N6" i="19" s="1"/>
  <c r="N47" i="118"/>
  <c r="N18" i="19" s="1"/>
  <c r="N39" i="118"/>
  <c r="N10" i="19" s="1"/>
  <c r="N45" i="118"/>
  <c r="N16" i="19" s="1"/>
  <c r="N41" i="118"/>
  <c r="N12" i="19" s="1"/>
  <c r="N54" i="118"/>
  <c r="N25" i="19" s="1"/>
  <c r="N33" i="118"/>
  <c r="N4" i="19" s="1"/>
  <c r="N53" i="118"/>
  <c r="N24" i="19" s="1"/>
  <c r="N43" i="118"/>
  <c r="N14" i="19" s="1"/>
  <c r="N38" i="118"/>
  <c r="N9" i="19" s="1"/>
  <c r="N34" i="118"/>
  <c r="N5" i="19" s="1"/>
  <c r="N31" i="118"/>
  <c r="N2" i="19" s="1"/>
  <c r="N44" i="118"/>
  <c r="N15" i="19" s="1"/>
  <c r="N36" i="118"/>
  <c r="N7" i="19" s="1"/>
  <c r="N50" i="118"/>
  <c r="N21" i="19" s="1"/>
  <c r="N55" i="118"/>
  <c r="N26" i="19" s="1"/>
  <c r="Q7" i="118"/>
  <c r="O27" i="118"/>
  <c r="O49" i="118" s="1"/>
  <c r="O20" i="19" s="1"/>
  <c r="Q2" i="118"/>
  <c r="Q5" i="118"/>
  <c r="P22" i="118"/>
  <c r="P21" i="118"/>
  <c r="Q15" i="118"/>
  <c r="P23" i="118"/>
  <c r="Q14" i="118"/>
  <c r="P20" i="118"/>
  <c r="P26" i="118"/>
  <c r="N56" i="117"/>
  <c r="O34" i="117"/>
  <c r="O5" i="18" s="1"/>
  <c r="O44" i="117"/>
  <c r="O15" i="18" s="1"/>
  <c r="O38" i="117"/>
  <c r="O9" i="18" s="1"/>
  <c r="O43" i="117"/>
  <c r="O14" i="18" s="1"/>
  <c r="O31" i="117"/>
  <c r="O2" i="18" s="1"/>
  <c r="Q7" i="117"/>
  <c r="Q15" i="117"/>
  <c r="Q5" i="117"/>
  <c r="Q14" i="117"/>
  <c r="O32" i="117"/>
  <c r="O3" i="18" s="1"/>
  <c r="O48" i="117"/>
  <c r="O19" i="18" s="1"/>
  <c r="O52" i="117"/>
  <c r="O23" i="18" s="1"/>
  <c r="O42" i="117"/>
  <c r="O13" i="18" s="1"/>
  <c r="O46" i="117"/>
  <c r="O17" i="18" s="1"/>
  <c r="O51" i="117"/>
  <c r="O22" i="18" s="1"/>
  <c r="O33" i="117"/>
  <c r="O4" i="18" s="1"/>
  <c r="O41" i="117"/>
  <c r="O12" i="18" s="1"/>
  <c r="O53" i="117"/>
  <c r="O24" i="18" s="1"/>
  <c r="O50" i="117"/>
  <c r="O21" i="18" s="1"/>
  <c r="O39" i="117"/>
  <c r="O10" i="18" s="1"/>
  <c r="O45" i="117"/>
  <c r="O16" i="18" s="1"/>
  <c r="O37" i="117"/>
  <c r="O8" i="18" s="1"/>
  <c r="O54" i="117"/>
  <c r="O25" i="18" s="1"/>
  <c r="O47" i="117"/>
  <c r="O18" i="18" s="1"/>
  <c r="O49" i="117"/>
  <c r="O20" i="18" s="1"/>
  <c r="O55" i="117"/>
  <c r="O26" i="18" s="1"/>
  <c r="Q9" i="117"/>
  <c r="O40" i="117"/>
  <c r="O11" i="18" s="1"/>
  <c r="O35" i="117"/>
  <c r="O6" i="18" s="1"/>
  <c r="Q11" i="117"/>
  <c r="Q6" i="117"/>
  <c r="Q2" i="117"/>
  <c r="P27" i="117"/>
  <c r="P34" i="117" s="1"/>
  <c r="P5" i="18" s="1"/>
  <c r="M56" i="116"/>
  <c r="N49" i="116"/>
  <c r="N20" i="17" s="1"/>
  <c r="N48" i="116"/>
  <c r="N19" i="17" s="1"/>
  <c r="N51" i="116"/>
  <c r="N22" i="17" s="1"/>
  <c r="O26" i="116"/>
  <c r="O27" i="116" s="1"/>
  <c r="N46" i="116"/>
  <c r="N17" i="17" s="1"/>
  <c r="N32" i="116"/>
  <c r="N3" i="17" s="1"/>
  <c r="N33" i="116"/>
  <c r="N4" i="17" s="1"/>
  <c r="N37" i="116"/>
  <c r="N8" i="17" s="1"/>
  <c r="N53" i="116"/>
  <c r="N24" i="17" s="1"/>
  <c r="N31" i="116"/>
  <c r="N2" i="17" s="1"/>
  <c r="N39" i="116"/>
  <c r="N10" i="17" s="1"/>
  <c r="N54" i="116"/>
  <c r="N25" i="17" s="1"/>
  <c r="N34" i="116"/>
  <c r="N5" i="17" s="1"/>
  <c r="N40" i="116"/>
  <c r="N11" i="17" s="1"/>
  <c r="N36" i="116"/>
  <c r="N7" i="17" s="1"/>
  <c r="N35" i="116"/>
  <c r="N6" i="17" s="1"/>
  <c r="N38" i="116"/>
  <c r="N9" i="17" s="1"/>
  <c r="N44" i="116"/>
  <c r="N15" i="17" s="1"/>
  <c r="N43" i="116"/>
  <c r="N14" i="17" s="1"/>
  <c r="N50" i="116"/>
  <c r="N21" i="17" s="1"/>
  <c r="N47" i="116"/>
  <c r="N18" i="17" s="1"/>
  <c r="Q14" i="116"/>
  <c r="Q7" i="116"/>
  <c r="N45" i="116"/>
  <c r="N16" i="17" s="1"/>
  <c r="N42" i="116"/>
  <c r="N13" i="17" s="1"/>
  <c r="N52" i="116"/>
  <c r="N23" i="17" s="1"/>
  <c r="N55" i="116"/>
  <c r="N26" i="17" s="1"/>
  <c r="Q5" i="116"/>
  <c r="Q9" i="116"/>
  <c r="P20" i="116"/>
  <c r="P18" i="116"/>
  <c r="P22" i="116"/>
  <c r="P21" i="116"/>
  <c r="P19" i="116"/>
  <c r="Q15" i="116"/>
  <c r="P16" i="116"/>
  <c r="P17" i="116"/>
  <c r="Q6" i="116"/>
  <c r="P23" i="116"/>
  <c r="Q11" i="116"/>
  <c r="P12" i="116"/>
  <c r="P13" i="116"/>
  <c r="N32" i="115"/>
  <c r="N3" i="16" s="1"/>
  <c r="N36" i="115"/>
  <c r="N7" i="16" s="1"/>
  <c r="N48" i="115"/>
  <c r="N19" i="16" s="1"/>
  <c r="N33" i="115"/>
  <c r="N4" i="16" s="1"/>
  <c r="N49" i="115"/>
  <c r="N20" i="16" s="1"/>
  <c r="N47" i="115"/>
  <c r="N18" i="16" s="1"/>
  <c r="N54" i="115"/>
  <c r="N25" i="16" s="1"/>
  <c r="N41" i="115"/>
  <c r="N12" i="16" s="1"/>
  <c r="N50" i="115"/>
  <c r="N21" i="16" s="1"/>
  <c r="N46" i="115"/>
  <c r="N17" i="16" s="1"/>
  <c r="N55" i="115"/>
  <c r="N26" i="16" s="1"/>
  <c r="N31" i="115"/>
  <c r="N2" i="16" s="1"/>
  <c r="N39" i="115"/>
  <c r="N10" i="16" s="1"/>
  <c r="N37" i="115"/>
  <c r="N8" i="16" s="1"/>
  <c r="N42" i="115"/>
  <c r="N13" i="16" s="1"/>
  <c r="N51" i="115"/>
  <c r="N22" i="16" s="1"/>
  <c r="N53" i="115"/>
  <c r="N24" i="16" s="1"/>
  <c r="N45" i="115"/>
  <c r="N16" i="16" s="1"/>
  <c r="N35" i="115"/>
  <c r="N6" i="16" s="1"/>
  <c r="N44" i="115"/>
  <c r="N15" i="16" s="1"/>
  <c r="N34" i="115"/>
  <c r="N5" i="16" s="1"/>
  <c r="N43" i="115"/>
  <c r="N14" i="16" s="1"/>
  <c r="N38" i="115"/>
  <c r="N9" i="16" s="1"/>
  <c r="N40" i="115"/>
  <c r="N11" i="16" s="1"/>
  <c r="M56" i="115"/>
  <c r="N52" i="115"/>
  <c r="N23" i="16" s="1"/>
  <c r="Q14" i="115"/>
  <c r="Q9" i="115"/>
  <c r="O27" i="115"/>
  <c r="Q11" i="115"/>
  <c r="Q5" i="115"/>
  <c r="Q15" i="115"/>
  <c r="P23" i="115"/>
  <c r="M56" i="114"/>
  <c r="N51" i="114"/>
  <c r="N22" i="15" s="1"/>
  <c r="N32" i="114"/>
  <c r="N3" i="15" s="1"/>
  <c r="N54" i="114"/>
  <c r="N25" i="15" s="1"/>
  <c r="N39" i="114"/>
  <c r="N10" i="15" s="1"/>
  <c r="N37" i="114"/>
  <c r="N8" i="15" s="1"/>
  <c r="N53" i="114"/>
  <c r="N24" i="15" s="1"/>
  <c r="N38" i="114"/>
  <c r="N9" i="15" s="1"/>
  <c r="N43" i="114"/>
  <c r="N14" i="15" s="1"/>
  <c r="N44" i="114"/>
  <c r="N15" i="15" s="1"/>
  <c r="N31" i="114"/>
  <c r="N2" i="15" s="1"/>
  <c r="N36" i="114"/>
  <c r="N7" i="15" s="1"/>
  <c r="N35" i="114"/>
  <c r="N6" i="15" s="1"/>
  <c r="N34" i="114"/>
  <c r="N5" i="15" s="1"/>
  <c r="N40" i="114"/>
  <c r="N11" i="15" s="1"/>
  <c r="Q7" i="114"/>
  <c r="N47" i="114"/>
  <c r="N18" i="15" s="1"/>
  <c r="Q14" i="114"/>
  <c r="N33" i="114"/>
  <c r="N4" i="15" s="1"/>
  <c r="N49" i="114"/>
  <c r="N20" i="15" s="1"/>
  <c r="N52" i="114"/>
  <c r="N23" i="15" s="1"/>
  <c r="Q5" i="114"/>
  <c r="N42" i="114"/>
  <c r="N13" i="15" s="1"/>
  <c r="O26" i="114"/>
  <c r="O27" i="114" s="1"/>
  <c r="N55" i="114"/>
  <c r="N26" i="15" s="1"/>
  <c r="N45" i="114"/>
  <c r="N16" i="15" s="1"/>
  <c r="N46" i="114"/>
  <c r="N17" i="15" s="1"/>
  <c r="N50" i="114"/>
  <c r="N21" i="15" s="1"/>
  <c r="N41" i="114"/>
  <c r="N12" i="15" s="1"/>
  <c r="Q6" i="114"/>
  <c r="P23" i="114"/>
  <c r="Q15" i="114"/>
  <c r="P17" i="114"/>
  <c r="P16" i="114"/>
  <c r="Q9" i="114"/>
  <c r="P18" i="114"/>
  <c r="P22" i="114"/>
  <c r="P20" i="114"/>
  <c r="P21" i="114"/>
  <c r="P19" i="114"/>
  <c r="Q11" i="114"/>
  <c r="P13" i="114"/>
  <c r="P12" i="114"/>
  <c r="Q2" i="114"/>
  <c r="P4" i="114"/>
  <c r="L56" i="122" l="1"/>
  <c r="M56" i="122"/>
  <c r="N54" i="122"/>
  <c r="N25" i="23" s="1"/>
  <c r="N33" i="122"/>
  <c r="N4" i="23" s="1"/>
  <c r="N41" i="122"/>
  <c r="N12" i="23" s="1"/>
  <c r="N53" i="122"/>
  <c r="N24" i="23" s="1"/>
  <c r="N44" i="122"/>
  <c r="N15" i="23" s="1"/>
  <c r="N32" i="122"/>
  <c r="N3" i="23" s="1"/>
  <c r="N40" i="122"/>
  <c r="N11" i="23" s="1"/>
  <c r="N31" i="122"/>
  <c r="N2" i="23" s="1"/>
  <c r="N42" i="122"/>
  <c r="N13" i="23" s="1"/>
  <c r="N35" i="122"/>
  <c r="N6" i="23" s="1"/>
  <c r="N39" i="122"/>
  <c r="N10" i="23" s="1"/>
  <c r="N43" i="122"/>
  <c r="N14" i="23" s="1"/>
  <c r="N34" i="122"/>
  <c r="N5" i="23" s="1"/>
  <c r="N36" i="122"/>
  <c r="N7" i="23" s="1"/>
  <c r="N55" i="122"/>
  <c r="N26" i="23" s="1"/>
  <c r="N52" i="122"/>
  <c r="N23" i="23" s="1"/>
  <c r="N45" i="122"/>
  <c r="N16" i="23" s="1"/>
  <c r="N37" i="122"/>
  <c r="N8" i="23" s="1"/>
  <c r="N51" i="122"/>
  <c r="N22" i="23" s="1"/>
  <c r="N50" i="122"/>
  <c r="N21" i="23" s="1"/>
  <c r="N48" i="122"/>
  <c r="N19" i="23" s="1"/>
  <c r="P9" i="122"/>
  <c r="O25" i="122"/>
  <c r="O27" i="122" s="1"/>
  <c r="O38" i="122" s="1"/>
  <c r="O9" i="23" s="1"/>
  <c r="R7" i="122"/>
  <c r="Q26" i="122"/>
  <c r="N46" i="122"/>
  <c r="N17" i="23" s="1"/>
  <c r="N38" i="122"/>
  <c r="N9" i="23" s="1"/>
  <c r="N47" i="122"/>
  <c r="N18" i="23" s="1"/>
  <c r="R5" i="122"/>
  <c r="P18" i="122"/>
  <c r="P17" i="122"/>
  <c r="P21" i="122"/>
  <c r="P20" i="122"/>
  <c r="P22" i="122"/>
  <c r="P19" i="122"/>
  <c r="Q16" i="122"/>
  <c r="R10" i="122"/>
  <c r="R6" i="122"/>
  <c r="Q23" i="122"/>
  <c r="R14" i="122"/>
  <c r="Q8" i="122"/>
  <c r="O50" i="121"/>
  <c r="O21" i="22" s="1"/>
  <c r="O55" i="121"/>
  <c r="O26" i="22" s="1"/>
  <c r="N56" i="121"/>
  <c r="O33" i="121"/>
  <c r="O4" i="22" s="1"/>
  <c r="O37" i="121"/>
  <c r="O8" i="22" s="1"/>
  <c r="O41" i="121"/>
  <c r="O12" i="22" s="1"/>
  <c r="O45" i="121"/>
  <c r="O16" i="22" s="1"/>
  <c r="O53" i="121"/>
  <c r="O24" i="22" s="1"/>
  <c r="O32" i="121"/>
  <c r="O3" i="22" s="1"/>
  <c r="O48" i="121"/>
  <c r="O19" i="22" s="1"/>
  <c r="O42" i="121"/>
  <c r="O13" i="22" s="1"/>
  <c r="O46" i="121"/>
  <c r="O17" i="22" s="1"/>
  <c r="O31" i="121"/>
  <c r="O2" i="22" s="1"/>
  <c r="O47" i="121"/>
  <c r="O18" i="22" s="1"/>
  <c r="O39" i="121"/>
  <c r="O10" i="22" s="1"/>
  <c r="O54" i="121"/>
  <c r="O25" i="22" s="1"/>
  <c r="O43" i="121"/>
  <c r="O14" i="22" s="1"/>
  <c r="O40" i="121"/>
  <c r="O11" i="22" s="1"/>
  <c r="O36" i="121"/>
  <c r="O7" i="22" s="1"/>
  <c r="O38" i="121"/>
  <c r="O9" i="22" s="1"/>
  <c r="O34" i="121"/>
  <c r="O5" i="22" s="1"/>
  <c r="O44" i="121"/>
  <c r="O15" i="22" s="1"/>
  <c r="O35" i="121"/>
  <c r="O6" i="22" s="1"/>
  <c r="R9" i="121"/>
  <c r="R11" i="121"/>
  <c r="O51" i="121"/>
  <c r="O22" i="22" s="1"/>
  <c r="R7" i="121"/>
  <c r="R6" i="121"/>
  <c r="O49" i="121"/>
  <c r="O20" i="22" s="1"/>
  <c r="P27" i="121"/>
  <c r="P51" i="121" s="1"/>
  <c r="P22" i="22" s="1"/>
  <c r="R14" i="121"/>
  <c r="Q20" i="121"/>
  <c r="Q26" i="121"/>
  <c r="R15" i="121"/>
  <c r="Q23" i="121"/>
  <c r="R5" i="121"/>
  <c r="Q21" i="121"/>
  <c r="Q22" i="121"/>
  <c r="N56" i="118"/>
  <c r="O50" i="118"/>
  <c r="O21" i="19" s="1"/>
  <c r="O33" i="118"/>
  <c r="O4" i="19" s="1"/>
  <c r="O37" i="118"/>
  <c r="O8" i="19" s="1"/>
  <c r="O41" i="118"/>
  <c r="O12" i="19" s="1"/>
  <c r="O45" i="118"/>
  <c r="O16" i="19" s="1"/>
  <c r="O53" i="118"/>
  <c r="O24" i="19" s="1"/>
  <c r="O32" i="118"/>
  <c r="O3" i="19" s="1"/>
  <c r="O40" i="118"/>
  <c r="O11" i="19" s="1"/>
  <c r="O48" i="118"/>
  <c r="O19" i="19" s="1"/>
  <c r="O42" i="118"/>
  <c r="O13" i="19" s="1"/>
  <c r="O54" i="118"/>
  <c r="O25" i="19" s="1"/>
  <c r="O35" i="118"/>
  <c r="O6" i="19" s="1"/>
  <c r="O46" i="118"/>
  <c r="O17" i="19" s="1"/>
  <c r="O47" i="118"/>
  <c r="O18" i="19" s="1"/>
  <c r="O39" i="118"/>
  <c r="O10" i="19" s="1"/>
  <c r="O34" i="118"/>
  <c r="O5" i="19" s="1"/>
  <c r="O38" i="118"/>
  <c r="O9" i="19" s="1"/>
  <c r="O36" i="118"/>
  <c r="O7" i="19" s="1"/>
  <c r="O31" i="118"/>
  <c r="O2" i="19" s="1"/>
  <c r="O43" i="118"/>
  <c r="O14" i="19" s="1"/>
  <c r="O44" i="118"/>
  <c r="O15" i="19" s="1"/>
  <c r="O55" i="118"/>
  <c r="O26" i="19" s="1"/>
  <c r="R7" i="118"/>
  <c r="R9" i="118"/>
  <c r="O52" i="118"/>
  <c r="O23" i="19" s="1"/>
  <c r="O51" i="118"/>
  <c r="O22" i="19" s="1"/>
  <c r="P27" i="118"/>
  <c r="P49" i="118" s="1"/>
  <c r="P20" i="19" s="1"/>
  <c r="R2" i="118"/>
  <c r="R14" i="118"/>
  <c r="Q20" i="118"/>
  <c r="Q26" i="118"/>
  <c r="R15" i="118"/>
  <c r="Q23" i="118"/>
  <c r="R5" i="118"/>
  <c r="Q22" i="118"/>
  <c r="Q21" i="118"/>
  <c r="O56" i="117"/>
  <c r="R11" i="117"/>
  <c r="R14" i="117"/>
  <c r="R5" i="117"/>
  <c r="P33" i="117"/>
  <c r="P4" i="18" s="1"/>
  <c r="P37" i="117"/>
  <c r="P8" i="18" s="1"/>
  <c r="P41" i="117"/>
  <c r="P12" i="18" s="1"/>
  <c r="P45" i="117"/>
  <c r="P16" i="18" s="1"/>
  <c r="P49" i="117"/>
  <c r="P20" i="18" s="1"/>
  <c r="P42" i="117"/>
  <c r="P13" i="18" s="1"/>
  <c r="P47" i="117"/>
  <c r="P18" i="18" s="1"/>
  <c r="P52" i="117"/>
  <c r="P23" i="18" s="1"/>
  <c r="P54" i="117"/>
  <c r="P25" i="18" s="1"/>
  <c r="P46" i="117"/>
  <c r="P17" i="18" s="1"/>
  <c r="P51" i="117"/>
  <c r="P22" i="18" s="1"/>
  <c r="P32" i="117"/>
  <c r="P3" i="18" s="1"/>
  <c r="P53" i="117"/>
  <c r="P24" i="18" s="1"/>
  <c r="P50" i="117"/>
  <c r="P21" i="18" s="1"/>
  <c r="P39" i="117"/>
  <c r="P10" i="18" s="1"/>
  <c r="P55" i="117"/>
  <c r="P26" i="18" s="1"/>
  <c r="P48" i="117"/>
  <c r="P19" i="18" s="1"/>
  <c r="P31" i="117"/>
  <c r="P2" i="18" s="1"/>
  <c r="P44" i="117"/>
  <c r="P15" i="18" s="1"/>
  <c r="P38" i="117"/>
  <c r="P9" i="18" s="1"/>
  <c r="R15" i="117"/>
  <c r="P35" i="117"/>
  <c r="P6" i="18" s="1"/>
  <c r="R9" i="117"/>
  <c r="P36" i="117"/>
  <c r="P7" i="18" s="1"/>
  <c r="R6" i="117"/>
  <c r="R7" i="117"/>
  <c r="P40" i="117"/>
  <c r="P11" i="18" s="1"/>
  <c r="P43" i="117"/>
  <c r="P14" i="18" s="1"/>
  <c r="R2" i="117"/>
  <c r="Q27" i="117"/>
  <c r="Q38" i="117" s="1"/>
  <c r="Q9" i="18" s="1"/>
  <c r="N56" i="116"/>
  <c r="O52" i="116"/>
  <c r="O23" i="17" s="1"/>
  <c r="O50" i="116"/>
  <c r="O21" i="17" s="1"/>
  <c r="O41" i="116"/>
  <c r="O12" i="17" s="1"/>
  <c r="O51" i="116"/>
  <c r="O22" i="17" s="1"/>
  <c r="O46" i="116"/>
  <c r="O17" i="17" s="1"/>
  <c r="O48" i="116"/>
  <c r="O19" i="17" s="1"/>
  <c r="P26" i="116"/>
  <c r="P27" i="116" s="1"/>
  <c r="P45" i="116" s="1"/>
  <c r="P16" i="17" s="1"/>
  <c r="R14" i="116"/>
  <c r="O33" i="116"/>
  <c r="O4" i="17" s="1"/>
  <c r="O37" i="116"/>
  <c r="O8" i="17" s="1"/>
  <c r="O53" i="116"/>
  <c r="O24" i="17" s="1"/>
  <c r="O32" i="116"/>
  <c r="O3" i="17" s="1"/>
  <c r="O31" i="116"/>
  <c r="O2" i="17" s="1"/>
  <c r="O39" i="116"/>
  <c r="O10" i="17" s="1"/>
  <c r="O54" i="116"/>
  <c r="O25" i="17" s="1"/>
  <c r="O38" i="116"/>
  <c r="O9" i="17" s="1"/>
  <c r="O34" i="116"/>
  <c r="O5" i="17" s="1"/>
  <c r="O36" i="116"/>
  <c r="O7" i="17" s="1"/>
  <c r="O35" i="116"/>
  <c r="O6" i="17" s="1"/>
  <c r="O43" i="116"/>
  <c r="O14" i="17" s="1"/>
  <c r="O40" i="116"/>
  <c r="O11" i="17" s="1"/>
  <c r="O44" i="116"/>
  <c r="O15" i="17" s="1"/>
  <c r="R7" i="116"/>
  <c r="O42" i="116"/>
  <c r="O13" i="17" s="1"/>
  <c r="O55" i="116"/>
  <c r="O26" i="17" s="1"/>
  <c r="O45" i="116"/>
  <c r="O16" i="17" s="1"/>
  <c r="O47" i="116"/>
  <c r="O18" i="17" s="1"/>
  <c r="O49" i="116"/>
  <c r="O20" i="17" s="1"/>
  <c r="R5" i="116"/>
  <c r="R15" i="116"/>
  <c r="Q17" i="116"/>
  <c r="Q16" i="116"/>
  <c r="R6" i="116"/>
  <c r="Q23" i="116"/>
  <c r="R9" i="116"/>
  <c r="Q19" i="116"/>
  <c r="Q18" i="116"/>
  <c r="Q22" i="116"/>
  <c r="Q21" i="116"/>
  <c r="Q20" i="116"/>
  <c r="R11" i="116"/>
  <c r="Q13" i="116"/>
  <c r="Q12" i="116"/>
  <c r="O33" i="115"/>
  <c r="O4" i="16" s="1"/>
  <c r="O37" i="115"/>
  <c r="O8" i="16" s="1"/>
  <c r="O41" i="115"/>
  <c r="O12" i="16" s="1"/>
  <c r="O45" i="115"/>
  <c r="O16" i="16" s="1"/>
  <c r="O49" i="115"/>
  <c r="O20" i="16" s="1"/>
  <c r="O32" i="115"/>
  <c r="O3" i="16" s="1"/>
  <c r="O36" i="115"/>
  <c r="O7" i="16" s="1"/>
  <c r="O48" i="115"/>
  <c r="O19" i="16" s="1"/>
  <c r="O35" i="115"/>
  <c r="O6" i="16" s="1"/>
  <c r="O46" i="115"/>
  <c r="O17" i="16" s="1"/>
  <c r="O55" i="115"/>
  <c r="O26" i="16" s="1"/>
  <c r="O47" i="115"/>
  <c r="O18" i="16" s="1"/>
  <c r="O54" i="115"/>
  <c r="O25" i="16" s="1"/>
  <c r="O50" i="115"/>
  <c r="O21" i="16" s="1"/>
  <c r="O31" i="115"/>
  <c r="O2" i="16" s="1"/>
  <c r="O39" i="115"/>
  <c r="O10" i="16" s="1"/>
  <c r="O42" i="115"/>
  <c r="O13" i="16" s="1"/>
  <c r="O51" i="115"/>
  <c r="O22" i="16" s="1"/>
  <c r="O53" i="115"/>
  <c r="O24" i="16" s="1"/>
  <c r="O44" i="115"/>
  <c r="O15" i="16" s="1"/>
  <c r="O34" i="115"/>
  <c r="O5" i="16" s="1"/>
  <c r="O40" i="115"/>
  <c r="O11" i="16" s="1"/>
  <c r="O38" i="115"/>
  <c r="O9" i="16" s="1"/>
  <c r="O43" i="115"/>
  <c r="O14" i="16" s="1"/>
  <c r="N56" i="115"/>
  <c r="O52" i="115"/>
  <c r="O23" i="16" s="1"/>
  <c r="R11" i="115"/>
  <c r="P27" i="115"/>
  <c r="R9" i="115"/>
  <c r="R14" i="115"/>
  <c r="R5" i="115"/>
  <c r="R15" i="115"/>
  <c r="Q23" i="115"/>
  <c r="N56" i="114"/>
  <c r="O46" i="114"/>
  <c r="O17" i="15" s="1"/>
  <c r="O48" i="114"/>
  <c r="O19" i="15" s="1"/>
  <c r="R7" i="114"/>
  <c r="O51" i="114"/>
  <c r="O22" i="15" s="1"/>
  <c r="O42" i="114"/>
  <c r="O13" i="15" s="1"/>
  <c r="R14" i="114"/>
  <c r="O37" i="114"/>
  <c r="O8" i="15" s="1"/>
  <c r="O53" i="114"/>
  <c r="O24" i="15" s="1"/>
  <c r="O32" i="114"/>
  <c r="O3" i="15" s="1"/>
  <c r="O39" i="114"/>
  <c r="O10" i="15" s="1"/>
  <c r="O54" i="114"/>
  <c r="O25" i="15" s="1"/>
  <c r="O44" i="114"/>
  <c r="O15" i="15" s="1"/>
  <c r="O36" i="114"/>
  <c r="O7" i="15" s="1"/>
  <c r="O31" i="114"/>
  <c r="O2" i="15" s="1"/>
  <c r="O38" i="114"/>
  <c r="O9" i="15" s="1"/>
  <c r="O34" i="114"/>
  <c r="O5" i="15" s="1"/>
  <c r="O43" i="114"/>
  <c r="O14" i="15" s="1"/>
  <c r="O35" i="114"/>
  <c r="O6" i="15" s="1"/>
  <c r="O40" i="114"/>
  <c r="O11" i="15" s="1"/>
  <c r="R5" i="114"/>
  <c r="O52" i="114"/>
  <c r="O23" i="15" s="1"/>
  <c r="O45" i="114"/>
  <c r="O16" i="15" s="1"/>
  <c r="O55" i="114"/>
  <c r="O26" i="15" s="1"/>
  <c r="O49" i="114"/>
  <c r="O20" i="15" s="1"/>
  <c r="P26" i="114"/>
  <c r="P27" i="114" s="1"/>
  <c r="P50" i="114" s="1"/>
  <c r="P21" i="15" s="1"/>
  <c r="O47" i="114"/>
  <c r="O18" i="15" s="1"/>
  <c r="O41" i="114"/>
  <c r="O12" i="15" s="1"/>
  <c r="O50" i="114"/>
  <c r="O21" i="15" s="1"/>
  <c r="O33" i="114"/>
  <c r="O4" i="15" s="1"/>
  <c r="R15" i="114"/>
  <c r="Q17" i="114"/>
  <c r="Q16" i="114"/>
  <c r="R9" i="114"/>
  <c r="Q19" i="114"/>
  <c r="Q21" i="114"/>
  <c r="Q18" i="114"/>
  <c r="Q22" i="114"/>
  <c r="Q20" i="114"/>
  <c r="R6" i="114"/>
  <c r="Q23" i="114"/>
  <c r="R11" i="114"/>
  <c r="Q13" i="114"/>
  <c r="Q12" i="114"/>
  <c r="R2" i="114"/>
  <c r="Q4" i="114"/>
  <c r="N56" i="122" l="1"/>
  <c r="O54" i="122"/>
  <c r="O25" i="23" s="1"/>
  <c r="O48" i="122"/>
  <c r="O19" i="23" s="1"/>
  <c r="O32" i="122"/>
  <c r="O3" i="23" s="1"/>
  <c r="O40" i="122"/>
  <c r="O11" i="23" s="1"/>
  <c r="O44" i="122"/>
  <c r="O15" i="23" s="1"/>
  <c r="O31" i="122"/>
  <c r="O2" i="23" s="1"/>
  <c r="O42" i="122"/>
  <c r="O13" i="23" s="1"/>
  <c r="O33" i="122"/>
  <c r="O4" i="23" s="1"/>
  <c r="O53" i="122"/>
  <c r="O24" i="23" s="1"/>
  <c r="O41" i="122"/>
  <c r="O12" i="23" s="1"/>
  <c r="O43" i="122"/>
  <c r="O14" i="23" s="1"/>
  <c r="O36" i="122"/>
  <c r="O7" i="23" s="1"/>
  <c r="O34" i="122"/>
  <c r="O5" i="23" s="1"/>
  <c r="O35" i="122"/>
  <c r="O6" i="23" s="1"/>
  <c r="O39" i="122"/>
  <c r="O10" i="23" s="1"/>
  <c r="O45" i="122"/>
  <c r="O16" i="23" s="1"/>
  <c r="O55" i="122"/>
  <c r="O26" i="23" s="1"/>
  <c r="O52" i="122"/>
  <c r="O23" i="23" s="1"/>
  <c r="O37" i="122"/>
  <c r="O8" i="23" s="1"/>
  <c r="O46" i="122"/>
  <c r="O17" i="23" s="1"/>
  <c r="O50" i="122"/>
  <c r="O21" i="23" s="1"/>
  <c r="Q9" i="122"/>
  <c r="P25" i="122"/>
  <c r="P27" i="122" s="1"/>
  <c r="P51" i="122" s="1"/>
  <c r="P22" i="23" s="1"/>
  <c r="S7" i="122"/>
  <c r="O47" i="122"/>
  <c r="O18" i="23" s="1"/>
  <c r="R26" i="122"/>
  <c r="O49" i="122"/>
  <c r="O20" i="23" s="1"/>
  <c r="O51" i="122"/>
  <c r="O22" i="23" s="1"/>
  <c r="S5" i="122"/>
  <c r="R16" i="122"/>
  <c r="S10" i="122"/>
  <c r="Q19" i="122"/>
  <c r="Q20" i="122"/>
  <c r="Q22" i="122"/>
  <c r="Q18" i="122"/>
  <c r="Q21" i="122"/>
  <c r="Q17" i="122"/>
  <c r="S6" i="122"/>
  <c r="R23" i="122"/>
  <c r="S14" i="122"/>
  <c r="R8" i="122"/>
  <c r="O56" i="121"/>
  <c r="P50" i="121"/>
  <c r="P21" i="22" s="1"/>
  <c r="P55" i="121"/>
  <c r="P26" i="22" s="1"/>
  <c r="P33" i="121"/>
  <c r="P4" i="22" s="1"/>
  <c r="P37" i="121"/>
  <c r="P8" i="22" s="1"/>
  <c r="P41" i="121"/>
  <c r="P12" i="22" s="1"/>
  <c r="P45" i="121"/>
  <c r="P16" i="22" s="1"/>
  <c r="P53" i="121"/>
  <c r="P24" i="22" s="1"/>
  <c r="P31" i="121"/>
  <c r="P2" i="22" s="1"/>
  <c r="P39" i="121"/>
  <c r="P10" i="22" s="1"/>
  <c r="P47" i="121"/>
  <c r="P18" i="22" s="1"/>
  <c r="P54" i="121"/>
  <c r="P25" i="22" s="1"/>
  <c r="P42" i="121"/>
  <c r="P13" i="22" s="1"/>
  <c r="P46" i="121"/>
  <c r="P17" i="22" s="1"/>
  <c r="P48" i="121"/>
  <c r="P19" i="22" s="1"/>
  <c r="P32" i="121"/>
  <c r="P3" i="22" s="1"/>
  <c r="P35" i="121"/>
  <c r="P6" i="22" s="1"/>
  <c r="P36" i="121"/>
  <c r="P7" i="22" s="1"/>
  <c r="P43" i="121"/>
  <c r="P14" i="22" s="1"/>
  <c r="P44" i="121"/>
  <c r="P15" i="22" s="1"/>
  <c r="P34" i="121"/>
  <c r="P5" i="22" s="1"/>
  <c r="P40" i="121"/>
  <c r="P11" i="22" s="1"/>
  <c r="P38" i="121"/>
  <c r="P9" i="22" s="1"/>
  <c r="S9" i="121"/>
  <c r="S6" i="121"/>
  <c r="S11" i="121"/>
  <c r="S7" i="121"/>
  <c r="P52" i="121"/>
  <c r="P23" i="22" s="1"/>
  <c r="P49" i="121"/>
  <c r="P20" i="22" s="1"/>
  <c r="Q27" i="121"/>
  <c r="S5" i="121"/>
  <c r="R22" i="121"/>
  <c r="R21" i="121"/>
  <c r="S15" i="121"/>
  <c r="R23" i="121"/>
  <c r="S14" i="121"/>
  <c r="R20" i="121"/>
  <c r="R26" i="121"/>
  <c r="O56" i="118"/>
  <c r="S9" i="118"/>
  <c r="S7" i="118"/>
  <c r="P33" i="118"/>
  <c r="P4" i="19" s="1"/>
  <c r="P37" i="118"/>
  <c r="P8" i="19" s="1"/>
  <c r="P41" i="118"/>
  <c r="P12" i="19" s="1"/>
  <c r="P45" i="118"/>
  <c r="P16" i="19" s="1"/>
  <c r="P53" i="118"/>
  <c r="P24" i="19" s="1"/>
  <c r="P32" i="118"/>
  <c r="P3" i="19" s="1"/>
  <c r="P39" i="118"/>
  <c r="P10" i="19" s="1"/>
  <c r="P54" i="118"/>
  <c r="P25" i="19" s="1"/>
  <c r="P35" i="118"/>
  <c r="P6" i="19" s="1"/>
  <c r="P47" i="118"/>
  <c r="P18" i="19" s="1"/>
  <c r="P46" i="118"/>
  <c r="P17" i="19" s="1"/>
  <c r="P40" i="118"/>
  <c r="P11" i="19" s="1"/>
  <c r="P48" i="118"/>
  <c r="P19" i="19" s="1"/>
  <c r="P42" i="118"/>
  <c r="P13" i="19" s="1"/>
  <c r="P44" i="118"/>
  <c r="P15" i="19" s="1"/>
  <c r="P38" i="118"/>
  <c r="P9" i="19" s="1"/>
  <c r="P36" i="118"/>
  <c r="P7" i="19" s="1"/>
  <c r="P43" i="118"/>
  <c r="P14" i="19" s="1"/>
  <c r="P34" i="118"/>
  <c r="P5" i="19" s="1"/>
  <c r="P31" i="118"/>
  <c r="P2" i="19" s="1"/>
  <c r="P52" i="118"/>
  <c r="P23" i="19" s="1"/>
  <c r="P55" i="118"/>
  <c r="P26" i="19" s="1"/>
  <c r="P51" i="118"/>
  <c r="P22" i="19" s="1"/>
  <c r="P50" i="118"/>
  <c r="P21" i="19" s="1"/>
  <c r="Q27" i="118"/>
  <c r="Q50" i="118" s="1"/>
  <c r="Q21" i="19" s="1"/>
  <c r="S2" i="118"/>
  <c r="S5" i="118"/>
  <c r="R22" i="118"/>
  <c r="R21" i="118"/>
  <c r="S15" i="118"/>
  <c r="R23" i="118"/>
  <c r="S14" i="118"/>
  <c r="R20" i="118"/>
  <c r="R26" i="118"/>
  <c r="Q34" i="117"/>
  <c r="Q5" i="18" s="1"/>
  <c r="Q44" i="117"/>
  <c r="Q15" i="18" s="1"/>
  <c r="Q36" i="117"/>
  <c r="Q7" i="18" s="1"/>
  <c r="Q43" i="117"/>
  <c r="Q14" i="18" s="1"/>
  <c r="Q35" i="117"/>
  <c r="Q6" i="18" s="1"/>
  <c r="Q31" i="117"/>
  <c r="Q2" i="18" s="1"/>
  <c r="Q40" i="117"/>
  <c r="Q11" i="18" s="1"/>
  <c r="P56" i="117"/>
  <c r="S9" i="117"/>
  <c r="S5" i="117"/>
  <c r="S7" i="117"/>
  <c r="S15" i="117"/>
  <c r="S14" i="117"/>
  <c r="S6" i="117"/>
  <c r="Q33" i="117"/>
  <c r="Q4" i="18" s="1"/>
  <c r="Q37" i="117"/>
  <c r="Q8" i="18" s="1"/>
  <c r="Q41" i="117"/>
  <c r="Q12" i="18" s="1"/>
  <c r="Q45" i="117"/>
  <c r="Q16" i="18" s="1"/>
  <c r="Q49" i="117"/>
  <c r="Q20" i="18" s="1"/>
  <c r="Q53" i="117"/>
  <c r="Q24" i="18" s="1"/>
  <c r="Q39" i="117"/>
  <c r="Q10" i="18" s="1"/>
  <c r="Q47" i="117"/>
  <c r="Q18" i="18" s="1"/>
  <c r="Q52" i="117"/>
  <c r="Q23" i="18" s="1"/>
  <c r="Q54" i="117"/>
  <c r="Q25" i="18" s="1"/>
  <c r="Q42" i="117"/>
  <c r="Q13" i="18" s="1"/>
  <c r="Q46" i="117"/>
  <c r="Q17" i="18" s="1"/>
  <c r="Q51" i="117"/>
  <c r="Q22" i="18" s="1"/>
  <c r="Q32" i="117"/>
  <c r="Q3" i="18" s="1"/>
  <c r="Q55" i="117"/>
  <c r="Q26" i="18" s="1"/>
  <c r="Q50" i="117"/>
  <c r="Q21" i="18" s="1"/>
  <c r="Q48" i="117"/>
  <c r="Q19" i="18" s="1"/>
  <c r="S11" i="117"/>
  <c r="S2" i="117"/>
  <c r="R27" i="117"/>
  <c r="R38" i="117" s="1"/>
  <c r="R9" i="18" s="1"/>
  <c r="O56" i="116"/>
  <c r="P52" i="116"/>
  <c r="P23" i="17" s="1"/>
  <c r="P33" i="116"/>
  <c r="P4" i="17" s="1"/>
  <c r="P37" i="116"/>
  <c r="P8" i="17" s="1"/>
  <c r="P53" i="116"/>
  <c r="P24" i="17" s="1"/>
  <c r="P54" i="116"/>
  <c r="P25" i="17" s="1"/>
  <c r="P32" i="116"/>
  <c r="P3" i="17" s="1"/>
  <c r="P31" i="116"/>
  <c r="P2" i="17" s="1"/>
  <c r="P39" i="116"/>
  <c r="P10" i="17" s="1"/>
  <c r="P38" i="116"/>
  <c r="P9" i="17" s="1"/>
  <c r="P36" i="116"/>
  <c r="P7" i="17" s="1"/>
  <c r="P35" i="116"/>
  <c r="P6" i="17" s="1"/>
  <c r="P34" i="116"/>
  <c r="P5" i="17" s="1"/>
  <c r="P43" i="116"/>
  <c r="P14" i="17" s="1"/>
  <c r="P40" i="116"/>
  <c r="P11" i="17" s="1"/>
  <c r="P44" i="116"/>
  <c r="P15" i="17" s="1"/>
  <c r="S14" i="116"/>
  <c r="S7" i="116"/>
  <c r="P47" i="116"/>
  <c r="P18" i="17" s="1"/>
  <c r="Q26" i="116"/>
  <c r="Q27" i="116" s="1"/>
  <c r="Q42" i="116" s="1"/>
  <c r="Q13" i="17" s="1"/>
  <c r="P55" i="116"/>
  <c r="P26" i="17" s="1"/>
  <c r="P48" i="116"/>
  <c r="P19" i="17" s="1"/>
  <c r="P46" i="116"/>
  <c r="P17" i="17" s="1"/>
  <c r="P51" i="116"/>
  <c r="P22" i="17" s="1"/>
  <c r="P42" i="116"/>
  <c r="P13" i="17" s="1"/>
  <c r="P49" i="116"/>
  <c r="P20" i="17" s="1"/>
  <c r="P50" i="116"/>
  <c r="P21" i="17" s="1"/>
  <c r="P41" i="116"/>
  <c r="P12" i="17" s="1"/>
  <c r="S5" i="116"/>
  <c r="S9" i="116"/>
  <c r="R21" i="116"/>
  <c r="R19" i="116"/>
  <c r="R18" i="116"/>
  <c r="R22" i="116"/>
  <c r="R20" i="116"/>
  <c r="S6" i="116"/>
  <c r="R23" i="116"/>
  <c r="S15" i="116"/>
  <c r="R17" i="116"/>
  <c r="R16" i="116"/>
  <c r="S11" i="116"/>
  <c r="R13" i="116"/>
  <c r="R12" i="116"/>
  <c r="O56" i="115"/>
  <c r="P33" i="115"/>
  <c r="P4" i="16" s="1"/>
  <c r="P37" i="115"/>
  <c r="P8" i="16" s="1"/>
  <c r="P41" i="115"/>
  <c r="P12" i="16" s="1"/>
  <c r="P45" i="115"/>
  <c r="P16" i="16" s="1"/>
  <c r="P49" i="115"/>
  <c r="P20" i="16" s="1"/>
  <c r="P35" i="115"/>
  <c r="P6" i="16" s="1"/>
  <c r="P46" i="115"/>
  <c r="P17" i="16" s="1"/>
  <c r="P55" i="115"/>
  <c r="P26" i="16" s="1"/>
  <c r="P36" i="115"/>
  <c r="P7" i="16" s="1"/>
  <c r="P42" i="115"/>
  <c r="P13" i="16" s="1"/>
  <c r="P53" i="115"/>
  <c r="P24" i="16" s="1"/>
  <c r="P32" i="115"/>
  <c r="P3" i="16" s="1"/>
  <c r="P47" i="115"/>
  <c r="P18" i="16" s="1"/>
  <c r="P54" i="115"/>
  <c r="P25" i="16" s="1"/>
  <c r="P50" i="115"/>
  <c r="P21" i="16" s="1"/>
  <c r="P31" i="115"/>
  <c r="P2" i="16" s="1"/>
  <c r="P39" i="115"/>
  <c r="P10" i="16" s="1"/>
  <c r="P48" i="115"/>
  <c r="P19" i="16" s="1"/>
  <c r="P51" i="115"/>
  <c r="P22" i="16" s="1"/>
  <c r="P44" i="115"/>
  <c r="P15" i="16" s="1"/>
  <c r="P34" i="115"/>
  <c r="P5" i="16" s="1"/>
  <c r="P40" i="115"/>
  <c r="P11" i="16" s="1"/>
  <c r="P43" i="115"/>
  <c r="P14" i="16" s="1"/>
  <c r="P38" i="115"/>
  <c r="P9" i="16" s="1"/>
  <c r="P52" i="115"/>
  <c r="P23" i="16" s="1"/>
  <c r="S14" i="115"/>
  <c r="S9" i="115"/>
  <c r="Q27" i="115"/>
  <c r="S11" i="115"/>
  <c r="S5" i="115"/>
  <c r="S15" i="115"/>
  <c r="R23" i="115"/>
  <c r="O56" i="114"/>
  <c r="P47" i="114"/>
  <c r="P18" i="15" s="1"/>
  <c r="S14" i="114"/>
  <c r="P37" i="114"/>
  <c r="P8" i="15" s="1"/>
  <c r="P53" i="114"/>
  <c r="P24" i="15" s="1"/>
  <c r="P32" i="114"/>
  <c r="P3" i="15" s="1"/>
  <c r="P39" i="114"/>
  <c r="P10" i="15" s="1"/>
  <c r="P54" i="114"/>
  <c r="P25" i="15" s="1"/>
  <c r="P36" i="114"/>
  <c r="P7" i="15" s="1"/>
  <c r="P40" i="114"/>
  <c r="P11" i="15" s="1"/>
  <c r="P34" i="114"/>
  <c r="P5" i="15" s="1"/>
  <c r="P35" i="114"/>
  <c r="P6" i="15" s="1"/>
  <c r="P44" i="114"/>
  <c r="P15" i="15" s="1"/>
  <c r="P31" i="114"/>
  <c r="P2" i="15" s="1"/>
  <c r="P43" i="114"/>
  <c r="P14" i="15" s="1"/>
  <c r="P38" i="114"/>
  <c r="P9" i="15" s="1"/>
  <c r="P51" i="114"/>
  <c r="P22" i="15" s="1"/>
  <c r="P49" i="114"/>
  <c r="P20" i="15" s="1"/>
  <c r="P33" i="114"/>
  <c r="P4" i="15" s="1"/>
  <c r="S5" i="114"/>
  <c r="P48" i="114"/>
  <c r="P19" i="15" s="1"/>
  <c r="P52" i="114"/>
  <c r="P23" i="15" s="1"/>
  <c r="P45" i="114"/>
  <c r="P16" i="15" s="1"/>
  <c r="P42" i="114"/>
  <c r="P13" i="15" s="1"/>
  <c r="P41" i="114"/>
  <c r="P12" i="15" s="1"/>
  <c r="P46" i="114"/>
  <c r="P17" i="15" s="1"/>
  <c r="Q26" i="114"/>
  <c r="P55" i="114"/>
  <c r="P26" i="15" s="1"/>
  <c r="S7" i="114"/>
  <c r="S9" i="114"/>
  <c r="R19" i="114"/>
  <c r="R18" i="114"/>
  <c r="R22" i="114"/>
  <c r="R21" i="114"/>
  <c r="R20" i="114"/>
  <c r="S6" i="114"/>
  <c r="R23" i="114"/>
  <c r="S15" i="114"/>
  <c r="R17" i="114"/>
  <c r="R16" i="114"/>
  <c r="S11" i="114"/>
  <c r="R13" i="114"/>
  <c r="R12" i="114"/>
  <c r="S2" i="114"/>
  <c r="R4" i="114"/>
  <c r="O56" i="122" l="1"/>
  <c r="P42" i="122"/>
  <c r="P13" i="23" s="1"/>
  <c r="P33" i="122"/>
  <c r="P4" i="23" s="1"/>
  <c r="P53" i="122"/>
  <c r="P24" i="23" s="1"/>
  <c r="P40" i="122"/>
  <c r="P11" i="23" s="1"/>
  <c r="P32" i="122"/>
  <c r="P3" i="23" s="1"/>
  <c r="P31" i="122"/>
  <c r="P2" i="23" s="1"/>
  <c r="P41" i="122"/>
  <c r="P12" i="23" s="1"/>
  <c r="P44" i="122"/>
  <c r="P15" i="23" s="1"/>
  <c r="P35" i="122"/>
  <c r="P6" i="23" s="1"/>
  <c r="P34" i="122"/>
  <c r="P5" i="23" s="1"/>
  <c r="P39" i="122"/>
  <c r="P10" i="23" s="1"/>
  <c r="P43" i="122"/>
  <c r="P14" i="23" s="1"/>
  <c r="P36" i="122"/>
  <c r="P7" i="23" s="1"/>
  <c r="P52" i="122"/>
  <c r="P23" i="23" s="1"/>
  <c r="P45" i="122"/>
  <c r="P16" i="23" s="1"/>
  <c r="P55" i="122"/>
  <c r="P26" i="23" s="1"/>
  <c r="P37" i="122"/>
  <c r="P8" i="23" s="1"/>
  <c r="T7" i="122"/>
  <c r="P48" i="122"/>
  <c r="P19" i="23" s="1"/>
  <c r="P47" i="122"/>
  <c r="P18" i="23" s="1"/>
  <c r="P49" i="122"/>
  <c r="P20" i="23" s="1"/>
  <c r="P54" i="122"/>
  <c r="P25" i="23" s="1"/>
  <c r="R9" i="122"/>
  <c r="Q25" i="122"/>
  <c r="Q27" i="122" s="1"/>
  <c r="Q46" i="122" s="1"/>
  <c r="Q17" i="23" s="1"/>
  <c r="P50" i="122"/>
  <c r="P21" i="23" s="1"/>
  <c r="P46" i="122"/>
  <c r="P17" i="23" s="1"/>
  <c r="S26" i="122"/>
  <c r="P38" i="122"/>
  <c r="P9" i="23" s="1"/>
  <c r="T5" i="122"/>
  <c r="S16" i="122"/>
  <c r="T10" i="122"/>
  <c r="R20" i="122"/>
  <c r="R22" i="122"/>
  <c r="R17" i="122"/>
  <c r="R18" i="122"/>
  <c r="R21" i="122"/>
  <c r="R19" i="122"/>
  <c r="T6" i="122"/>
  <c r="S23" i="122"/>
  <c r="T14" i="122"/>
  <c r="S8" i="122"/>
  <c r="P56" i="121"/>
  <c r="Q42" i="121"/>
  <c r="Q13" i="22" s="1"/>
  <c r="Q46" i="121"/>
  <c r="Q17" i="22" s="1"/>
  <c r="Q33" i="121"/>
  <c r="Q4" i="22" s="1"/>
  <c r="Q37" i="121"/>
  <c r="Q8" i="22" s="1"/>
  <c r="Q41" i="121"/>
  <c r="Q12" i="22" s="1"/>
  <c r="Q45" i="121"/>
  <c r="Q16" i="22" s="1"/>
  <c r="Q53" i="121"/>
  <c r="Q24" i="22" s="1"/>
  <c r="Q54" i="121"/>
  <c r="Q25" i="22" s="1"/>
  <c r="Q31" i="121"/>
  <c r="Q2" i="22" s="1"/>
  <c r="Q39" i="121"/>
  <c r="Q10" i="22" s="1"/>
  <c r="Q47" i="121"/>
  <c r="Q18" i="22" s="1"/>
  <c r="Q48" i="121"/>
  <c r="Q19" i="22" s="1"/>
  <c r="Q32" i="121"/>
  <c r="Q3" i="22" s="1"/>
  <c r="Q43" i="121"/>
  <c r="Q14" i="22" s="1"/>
  <c r="Q34" i="121"/>
  <c r="Q5" i="22" s="1"/>
  <c r="Q36" i="121"/>
  <c r="Q7" i="22" s="1"/>
  <c r="Q40" i="121"/>
  <c r="Q11" i="22" s="1"/>
  <c r="Q44" i="121"/>
  <c r="Q15" i="22" s="1"/>
  <c r="Q35" i="121"/>
  <c r="Q6" i="22" s="1"/>
  <c r="Q38" i="121"/>
  <c r="Q9" i="22" s="1"/>
  <c r="T11" i="121"/>
  <c r="T9" i="121"/>
  <c r="Q49" i="121"/>
  <c r="Q20" i="22" s="1"/>
  <c r="T6" i="121"/>
  <c r="Q52" i="121"/>
  <c r="Q23" i="22" s="1"/>
  <c r="T7" i="121"/>
  <c r="Q51" i="121"/>
  <c r="Q22" i="22" s="1"/>
  <c r="Q55" i="121"/>
  <c r="Q26" i="22" s="1"/>
  <c r="Q50" i="121"/>
  <c r="Q21" i="22" s="1"/>
  <c r="R27" i="121"/>
  <c r="R49" i="121" s="1"/>
  <c r="R20" i="22" s="1"/>
  <c r="T14" i="121"/>
  <c r="S20" i="121"/>
  <c r="S26" i="121"/>
  <c r="T15" i="121"/>
  <c r="S23" i="121"/>
  <c r="T5" i="121"/>
  <c r="S22" i="121"/>
  <c r="S21" i="121"/>
  <c r="P56" i="118"/>
  <c r="T7" i="118"/>
  <c r="Q42" i="118"/>
  <c r="Q13" i="19" s="1"/>
  <c r="Q46" i="118"/>
  <c r="Q17" i="19" s="1"/>
  <c r="Q33" i="118"/>
  <c r="Q4" i="19" s="1"/>
  <c r="Q37" i="118"/>
  <c r="Q8" i="19" s="1"/>
  <c r="Q41" i="118"/>
  <c r="Q12" i="19" s="1"/>
  <c r="Q45" i="118"/>
  <c r="Q16" i="19" s="1"/>
  <c r="Q53" i="118"/>
  <c r="Q24" i="19" s="1"/>
  <c r="Q35" i="118"/>
  <c r="Q6" i="19" s="1"/>
  <c r="Q39" i="118"/>
  <c r="Q10" i="19" s="1"/>
  <c r="Q54" i="118"/>
  <c r="Q25" i="19" s="1"/>
  <c r="Q32" i="118"/>
  <c r="Q3" i="19" s="1"/>
  <c r="Q40" i="118"/>
  <c r="Q11" i="19" s="1"/>
  <c r="Q47" i="118"/>
  <c r="Q18" i="19" s="1"/>
  <c r="Q48" i="118"/>
  <c r="Q19" i="19" s="1"/>
  <c r="Q38" i="118"/>
  <c r="Q9" i="19" s="1"/>
  <c r="Q44" i="118"/>
  <c r="Q15" i="19" s="1"/>
  <c r="Q34" i="118"/>
  <c r="Q5" i="19" s="1"/>
  <c r="Q43" i="118"/>
  <c r="Q14" i="19" s="1"/>
  <c r="Q31" i="118"/>
  <c r="Q2" i="19" s="1"/>
  <c r="Q36" i="118"/>
  <c r="Q7" i="19" s="1"/>
  <c r="Q55" i="118"/>
  <c r="Q26" i="19" s="1"/>
  <c r="T9" i="118"/>
  <c r="Q52" i="118"/>
  <c r="Q23" i="19" s="1"/>
  <c r="Q51" i="118"/>
  <c r="Q22" i="19" s="1"/>
  <c r="Q49" i="118"/>
  <c r="Q20" i="19" s="1"/>
  <c r="R27" i="118"/>
  <c r="R49" i="118" s="1"/>
  <c r="R20" i="19" s="1"/>
  <c r="T2" i="118"/>
  <c r="T14" i="118"/>
  <c r="S20" i="118"/>
  <c r="S26" i="118"/>
  <c r="T15" i="118"/>
  <c r="S23" i="118"/>
  <c r="T5" i="118"/>
  <c r="S22" i="118"/>
  <c r="S21" i="118"/>
  <c r="Q56" i="117"/>
  <c r="R44" i="117"/>
  <c r="R15" i="18" s="1"/>
  <c r="R40" i="117"/>
  <c r="R11" i="18" s="1"/>
  <c r="R36" i="117"/>
  <c r="R7" i="18" s="1"/>
  <c r="R34" i="117"/>
  <c r="R5" i="18" s="1"/>
  <c r="R35" i="117"/>
  <c r="R6" i="18" s="1"/>
  <c r="R31" i="117"/>
  <c r="R2" i="18" s="1"/>
  <c r="T15" i="117"/>
  <c r="T11" i="117"/>
  <c r="T7" i="117"/>
  <c r="T6" i="117"/>
  <c r="T5" i="117"/>
  <c r="R43" i="117"/>
  <c r="R14" i="18" s="1"/>
  <c r="R42" i="117"/>
  <c r="R13" i="18" s="1"/>
  <c r="R46" i="117"/>
  <c r="R17" i="18" s="1"/>
  <c r="R50" i="117"/>
  <c r="R21" i="18" s="1"/>
  <c r="R39" i="117"/>
  <c r="R10" i="18" s="1"/>
  <c r="R48" i="117"/>
  <c r="R19" i="18" s="1"/>
  <c r="R55" i="117"/>
  <c r="R26" i="18" s="1"/>
  <c r="R47" i="117"/>
  <c r="R18" i="18" s="1"/>
  <c r="R52" i="117"/>
  <c r="R23" i="18" s="1"/>
  <c r="R54" i="117"/>
  <c r="R25" i="18" s="1"/>
  <c r="R33" i="117"/>
  <c r="R4" i="18" s="1"/>
  <c r="R41" i="117"/>
  <c r="R12" i="18" s="1"/>
  <c r="R51" i="117"/>
  <c r="R22" i="18" s="1"/>
  <c r="R53" i="117"/>
  <c r="R24" i="18" s="1"/>
  <c r="R32" i="117"/>
  <c r="R3" i="18" s="1"/>
  <c r="R49" i="117"/>
  <c r="R20" i="18" s="1"/>
  <c r="R37" i="117"/>
  <c r="R8" i="18" s="1"/>
  <c r="R45" i="117"/>
  <c r="R16" i="18" s="1"/>
  <c r="T14" i="117"/>
  <c r="T9" i="117"/>
  <c r="T2" i="117"/>
  <c r="S27" i="117"/>
  <c r="S43" i="117" s="1"/>
  <c r="S14" i="18" s="1"/>
  <c r="Q45" i="116"/>
  <c r="Q16" i="17" s="1"/>
  <c r="P56" i="116"/>
  <c r="Q49" i="116"/>
  <c r="Q20" i="17" s="1"/>
  <c r="Q51" i="116"/>
  <c r="Q22" i="17" s="1"/>
  <c r="Q55" i="116"/>
  <c r="Q26" i="17" s="1"/>
  <c r="T14" i="116"/>
  <c r="Q33" i="116"/>
  <c r="Q4" i="17" s="1"/>
  <c r="Q37" i="116"/>
  <c r="Q8" i="17" s="1"/>
  <c r="Q53" i="116"/>
  <c r="Q24" i="17" s="1"/>
  <c r="Q54" i="116"/>
  <c r="Q25" i="17" s="1"/>
  <c r="Q31" i="116"/>
  <c r="Q2" i="17" s="1"/>
  <c r="Q39" i="116"/>
  <c r="Q10" i="17" s="1"/>
  <c r="Q32" i="116"/>
  <c r="Q3" i="17" s="1"/>
  <c r="Q43" i="116"/>
  <c r="Q14" i="17" s="1"/>
  <c r="Q35" i="116"/>
  <c r="Q6" i="17" s="1"/>
  <c r="Q40" i="116"/>
  <c r="Q11" i="17" s="1"/>
  <c r="Q38" i="116"/>
  <c r="Q9" i="17" s="1"/>
  <c r="Q34" i="116"/>
  <c r="Q5" i="17" s="1"/>
  <c r="Q44" i="116"/>
  <c r="Q15" i="17" s="1"/>
  <c r="Q36" i="116"/>
  <c r="Q7" i="17" s="1"/>
  <c r="T7" i="116"/>
  <c r="R26" i="116"/>
  <c r="R27" i="116" s="1"/>
  <c r="Q46" i="116"/>
  <c r="Q17" i="17" s="1"/>
  <c r="Q50" i="116"/>
  <c r="Q21" i="17" s="1"/>
  <c r="Q41" i="116"/>
  <c r="Q12" i="17" s="1"/>
  <c r="Q47" i="116"/>
  <c r="Q18" i="17" s="1"/>
  <c r="Q52" i="116"/>
  <c r="Q23" i="17" s="1"/>
  <c r="Q48" i="116"/>
  <c r="Q19" i="17" s="1"/>
  <c r="T5" i="116"/>
  <c r="T6" i="116"/>
  <c r="S23" i="116"/>
  <c r="T15" i="116"/>
  <c r="S16" i="116"/>
  <c r="S17" i="116"/>
  <c r="T9" i="116"/>
  <c r="S20" i="116"/>
  <c r="S22" i="116"/>
  <c r="S18" i="116"/>
  <c r="S19" i="116"/>
  <c r="S21" i="116"/>
  <c r="T11" i="116"/>
  <c r="S12" i="116"/>
  <c r="S13" i="116"/>
  <c r="P56" i="115"/>
  <c r="Q42" i="115"/>
  <c r="Q13" i="16" s="1"/>
  <c r="Q46" i="115"/>
  <c r="Q17" i="16" s="1"/>
  <c r="Q50" i="115"/>
  <c r="Q21" i="16" s="1"/>
  <c r="Q33" i="115"/>
  <c r="Q4" i="16" s="1"/>
  <c r="Q37" i="115"/>
  <c r="Q8" i="16" s="1"/>
  <c r="Q41" i="115"/>
  <c r="Q12" i="16" s="1"/>
  <c r="Q45" i="115"/>
  <c r="Q16" i="16" s="1"/>
  <c r="Q49" i="115"/>
  <c r="Q20" i="16" s="1"/>
  <c r="Q53" i="115"/>
  <c r="Q24" i="16" s="1"/>
  <c r="Q36" i="115"/>
  <c r="Q7" i="16" s="1"/>
  <c r="Q51" i="115"/>
  <c r="Q22" i="16" s="1"/>
  <c r="Q39" i="115"/>
  <c r="Q10" i="16" s="1"/>
  <c r="Q35" i="115"/>
  <c r="Q6" i="16" s="1"/>
  <c r="Q55" i="115"/>
  <c r="Q26" i="16" s="1"/>
  <c r="Q32" i="115"/>
  <c r="Q3" i="16" s="1"/>
  <c r="Q47" i="115"/>
  <c r="Q18" i="16" s="1"/>
  <c r="Q54" i="115"/>
  <c r="Q25" i="16" s="1"/>
  <c r="Q31" i="115"/>
  <c r="Q2" i="16" s="1"/>
  <c r="Q48" i="115"/>
  <c r="Q19" i="16" s="1"/>
  <c r="Q40" i="115"/>
  <c r="Q11" i="16" s="1"/>
  <c r="Q38" i="115"/>
  <c r="Q9" i="16" s="1"/>
  <c r="Q44" i="115"/>
  <c r="Q15" i="16" s="1"/>
  <c r="Q34" i="115"/>
  <c r="Q5" i="16" s="1"/>
  <c r="Q43" i="115"/>
  <c r="Q14" i="16" s="1"/>
  <c r="Q52" i="115"/>
  <c r="Q23" i="16" s="1"/>
  <c r="T11" i="115"/>
  <c r="R27" i="115"/>
  <c r="T9" i="115"/>
  <c r="T14" i="115"/>
  <c r="T5" i="115"/>
  <c r="T15" i="115"/>
  <c r="S23" i="115"/>
  <c r="P56" i="114"/>
  <c r="R26" i="114"/>
  <c r="T5" i="114"/>
  <c r="T7" i="114"/>
  <c r="T14" i="114"/>
  <c r="Q27" i="114"/>
  <c r="T6" i="114"/>
  <c r="S23" i="114"/>
  <c r="T15" i="114"/>
  <c r="S16" i="114"/>
  <c r="S17" i="114"/>
  <c r="T9" i="114"/>
  <c r="S20" i="114"/>
  <c r="S18" i="114"/>
  <c r="S22" i="114"/>
  <c r="S19" i="114"/>
  <c r="S21" i="114"/>
  <c r="T11" i="114"/>
  <c r="S12" i="114"/>
  <c r="S13" i="114"/>
  <c r="T2" i="114"/>
  <c r="S4" i="114"/>
  <c r="P56" i="122" l="1"/>
  <c r="Q51" i="122"/>
  <c r="Q22" i="23" s="1"/>
  <c r="Q50" i="122"/>
  <c r="Q21" i="23" s="1"/>
  <c r="Q47" i="122"/>
  <c r="Q18" i="23" s="1"/>
  <c r="Q33" i="122"/>
  <c r="Q4" i="23" s="1"/>
  <c r="Q41" i="122"/>
  <c r="Q12" i="23" s="1"/>
  <c r="Q53" i="122"/>
  <c r="Q24" i="23" s="1"/>
  <c r="Q32" i="122"/>
  <c r="Q3" i="23" s="1"/>
  <c r="Q40" i="122"/>
  <c r="Q11" i="23" s="1"/>
  <c r="Q31" i="122"/>
  <c r="Q2" i="23" s="1"/>
  <c r="Q44" i="122"/>
  <c r="Q15" i="23" s="1"/>
  <c r="Q42" i="122"/>
  <c r="Q13" i="23" s="1"/>
  <c r="Q35" i="122"/>
  <c r="Q6" i="23" s="1"/>
  <c r="Q36" i="122"/>
  <c r="Q7" i="23" s="1"/>
  <c r="Q34" i="122"/>
  <c r="Q5" i="23" s="1"/>
  <c r="Q43" i="122"/>
  <c r="Q14" i="23" s="1"/>
  <c r="Q39" i="122"/>
  <c r="Q10" i="23" s="1"/>
  <c r="Q52" i="122"/>
  <c r="Q23" i="23" s="1"/>
  <c r="Q45" i="122"/>
  <c r="Q16" i="23" s="1"/>
  <c r="Q37" i="122"/>
  <c r="Q8" i="23" s="1"/>
  <c r="Q55" i="122"/>
  <c r="Q26" i="23" s="1"/>
  <c r="Q49" i="122"/>
  <c r="Q20" i="23" s="1"/>
  <c r="Q54" i="122"/>
  <c r="Q25" i="23" s="1"/>
  <c r="Q38" i="122"/>
  <c r="Q9" i="23" s="1"/>
  <c r="S9" i="122"/>
  <c r="Q48" i="122"/>
  <c r="Q19" i="23" s="1"/>
  <c r="U7" i="122"/>
  <c r="T26" i="122"/>
  <c r="R25" i="122"/>
  <c r="R27" i="122" s="1"/>
  <c r="R47" i="122" s="1"/>
  <c r="R18" i="23" s="1"/>
  <c r="U5" i="122"/>
  <c r="T16" i="122"/>
  <c r="U10" i="122"/>
  <c r="S17" i="122"/>
  <c r="S18" i="122"/>
  <c r="S21" i="122"/>
  <c r="S20" i="122"/>
  <c r="S22" i="122"/>
  <c r="S19" i="122"/>
  <c r="U6" i="122"/>
  <c r="T23" i="122"/>
  <c r="U14" i="122"/>
  <c r="T8" i="122"/>
  <c r="R51" i="121"/>
  <c r="R22" i="22" s="1"/>
  <c r="Q56" i="121"/>
  <c r="R52" i="121"/>
  <c r="R23" i="22" s="1"/>
  <c r="U6" i="121"/>
  <c r="U11" i="121"/>
  <c r="U7" i="121"/>
  <c r="R50" i="121"/>
  <c r="R21" i="22" s="1"/>
  <c r="R42" i="121"/>
  <c r="R13" i="22" s="1"/>
  <c r="R46" i="121"/>
  <c r="R17" i="22" s="1"/>
  <c r="R32" i="121"/>
  <c r="R3" i="22" s="1"/>
  <c r="R48" i="121"/>
  <c r="R19" i="22" s="1"/>
  <c r="R37" i="121"/>
  <c r="R8" i="22" s="1"/>
  <c r="R45" i="121"/>
  <c r="R16" i="22" s="1"/>
  <c r="R54" i="121"/>
  <c r="R25" i="22" s="1"/>
  <c r="R31" i="121"/>
  <c r="R2" i="22" s="1"/>
  <c r="R39" i="121"/>
  <c r="R10" i="22" s="1"/>
  <c r="R47" i="121"/>
  <c r="R18" i="22" s="1"/>
  <c r="R33" i="121"/>
  <c r="R4" i="22" s="1"/>
  <c r="R53" i="121"/>
  <c r="R24" i="22" s="1"/>
  <c r="R41" i="121"/>
  <c r="R12" i="22" s="1"/>
  <c r="R43" i="121"/>
  <c r="R14" i="22" s="1"/>
  <c r="R34" i="121"/>
  <c r="R5" i="22" s="1"/>
  <c r="R36" i="121"/>
  <c r="R7" i="22" s="1"/>
  <c r="R35" i="121"/>
  <c r="R6" i="22" s="1"/>
  <c r="R44" i="121"/>
  <c r="R15" i="22" s="1"/>
  <c r="R38" i="121"/>
  <c r="R9" i="22" s="1"/>
  <c r="R40" i="121"/>
  <c r="R11" i="22" s="1"/>
  <c r="R55" i="121"/>
  <c r="R26" i="22" s="1"/>
  <c r="U9" i="121"/>
  <c r="S27" i="121"/>
  <c r="S55" i="121" s="1"/>
  <c r="S26" i="22" s="1"/>
  <c r="U5" i="121"/>
  <c r="T22" i="121"/>
  <c r="T21" i="121"/>
  <c r="U15" i="121"/>
  <c r="T23" i="121"/>
  <c r="U14" i="121"/>
  <c r="T20" i="121"/>
  <c r="T26" i="121"/>
  <c r="Q56" i="118"/>
  <c r="R50" i="118"/>
  <c r="R21" i="19" s="1"/>
  <c r="U9" i="118"/>
  <c r="R42" i="118"/>
  <c r="R13" i="19" s="1"/>
  <c r="R46" i="118"/>
  <c r="R17" i="19" s="1"/>
  <c r="R32" i="118"/>
  <c r="R3" i="19" s="1"/>
  <c r="R40" i="118"/>
  <c r="R11" i="19" s="1"/>
  <c r="R48" i="118"/>
  <c r="R19" i="19" s="1"/>
  <c r="R39" i="118"/>
  <c r="R10" i="19" s="1"/>
  <c r="R54" i="118"/>
  <c r="R25" i="19" s="1"/>
  <c r="R37" i="118"/>
  <c r="R8" i="19" s="1"/>
  <c r="R33" i="118"/>
  <c r="R4" i="19" s="1"/>
  <c r="R41" i="118"/>
  <c r="R12" i="19" s="1"/>
  <c r="R47" i="118"/>
  <c r="R18" i="19" s="1"/>
  <c r="R45" i="118"/>
  <c r="R16" i="19" s="1"/>
  <c r="R35" i="118"/>
  <c r="R6" i="19" s="1"/>
  <c r="R53" i="118"/>
  <c r="R24" i="19" s="1"/>
  <c r="R44" i="118"/>
  <c r="R15" i="19" s="1"/>
  <c r="R38" i="118"/>
  <c r="R9" i="19" s="1"/>
  <c r="R43" i="118"/>
  <c r="R14" i="19" s="1"/>
  <c r="R31" i="118"/>
  <c r="R2" i="19" s="1"/>
  <c r="R34" i="118"/>
  <c r="R5" i="19" s="1"/>
  <c r="R36" i="118"/>
  <c r="R7" i="19" s="1"/>
  <c r="R52" i="118"/>
  <c r="R23" i="19" s="1"/>
  <c r="U7" i="118"/>
  <c r="R51" i="118"/>
  <c r="R22" i="19" s="1"/>
  <c r="R55" i="118"/>
  <c r="R26" i="19" s="1"/>
  <c r="S27" i="118"/>
  <c r="S51" i="118" s="1"/>
  <c r="S22" i="19" s="1"/>
  <c r="U2" i="118"/>
  <c r="U5" i="118"/>
  <c r="T22" i="118"/>
  <c r="T21" i="118"/>
  <c r="U15" i="118"/>
  <c r="T23" i="118"/>
  <c r="U14" i="118"/>
  <c r="T20" i="118"/>
  <c r="T26" i="118"/>
  <c r="R56" i="117"/>
  <c r="S40" i="117"/>
  <c r="S11" i="18" s="1"/>
  <c r="S35" i="117"/>
  <c r="S6" i="18" s="1"/>
  <c r="S38" i="117"/>
  <c r="S9" i="18" s="1"/>
  <c r="S36" i="117"/>
  <c r="S7" i="18" s="1"/>
  <c r="U9" i="117"/>
  <c r="U6" i="117"/>
  <c r="U14" i="117"/>
  <c r="U7" i="117"/>
  <c r="S42" i="117"/>
  <c r="S13" i="18" s="1"/>
  <c r="S46" i="117"/>
  <c r="S17" i="18" s="1"/>
  <c r="S50" i="117"/>
  <c r="S21" i="18" s="1"/>
  <c r="S32" i="117"/>
  <c r="S3" i="18" s="1"/>
  <c r="S37" i="117"/>
  <c r="S8" i="18" s="1"/>
  <c r="S45" i="117"/>
  <c r="S16" i="18" s="1"/>
  <c r="S52" i="117"/>
  <c r="S23" i="18" s="1"/>
  <c r="S48" i="117"/>
  <c r="S19" i="18" s="1"/>
  <c r="S55" i="117"/>
  <c r="S26" i="18" s="1"/>
  <c r="S47" i="117"/>
  <c r="S18" i="18" s="1"/>
  <c r="S54" i="117"/>
  <c r="S25" i="18" s="1"/>
  <c r="S33" i="117"/>
  <c r="S4" i="18" s="1"/>
  <c r="S41" i="117"/>
  <c r="S12" i="18" s="1"/>
  <c r="S53" i="117"/>
  <c r="S24" i="18" s="1"/>
  <c r="S51" i="117"/>
  <c r="S22" i="18" s="1"/>
  <c r="S39" i="117"/>
  <c r="S10" i="18" s="1"/>
  <c r="S49" i="117"/>
  <c r="S20" i="18" s="1"/>
  <c r="U11" i="117"/>
  <c r="S34" i="117"/>
  <c r="S5" i="18" s="1"/>
  <c r="S44" i="117"/>
  <c r="S15" i="18" s="1"/>
  <c r="S31" i="117"/>
  <c r="S2" i="18" s="1"/>
  <c r="U5" i="117"/>
  <c r="U15" i="117"/>
  <c r="U2" i="117"/>
  <c r="T27" i="117"/>
  <c r="T43" i="117" s="1"/>
  <c r="T14" i="18" s="1"/>
  <c r="Q56" i="116"/>
  <c r="R41" i="116"/>
  <c r="R12" i="17" s="1"/>
  <c r="R47" i="116"/>
  <c r="R18" i="17" s="1"/>
  <c r="R46" i="116"/>
  <c r="R17" i="17" s="1"/>
  <c r="R50" i="116"/>
  <c r="R21" i="17" s="1"/>
  <c r="R52" i="116"/>
  <c r="R23" i="17" s="1"/>
  <c r="R49" i="116"/>
  <c r="R20" i="17" s="1"/>
  <c r="S26" i="116"/>
  <c r="S27" i="116" s="1"/>
  <c r="U14" i="116"/>
  <c r="R55" i="116"/>
  <c r="R26" i="17" s="1"/>
  <c r="R31" i="116"/>
  <c r="R2" i="17" s="1"/>
  <c r="R39" i="116"/>
  <c r="R10" i="17" s="1"/>
  <c r="R37" i="116"/>
  <c r="R8" i="17" s="1"/>
  <c r="R53" i="116"/>
  <c r="R24" i="17" s="1"/>
  <c r="R33" i="116"/>
  <c r="R4" i="17" s="1"/>
  <c r="R32" i="116"/>
  <c r="R3" i="17" s="1"/>
  <c r="R54" i="116"/>
  <c r="R25" i="17" s="1"/>
  <c r="R43" i="116"/>
  <c r="R14" i="17" s="1"/>
  <c r="R40" i="116"/>
  <c r="R11" i="17" s="1"/>
  <c r="R34" i="116"/>
  <c r="R5" i="17" s="1"/>
  <c r="R38" i="116"/>
  <c r="R9" i="17" s="1"/>
  <c r="R35" i="116"/>
  <c r="R6" i="17" s="1"/>
  <c r="R36" i="116"/>
  <c r="R7" i="17" s="1"/>
  <c r="R44" i="116"/>
  <c r="R15" i="17" s="1"/>
  <c r="R51" i="116"/>
  <c r="R22" i="17" s="1"/>
  <c r="R48" i="116"/>
  <c r="R19" i="17" s="1"/>
  <c r="R42" i="116"/>
  <c r="R13" i="17" s="1"/>
  <c r="U7" i="116"/>
  <c r="R45" i="116"/>
  <c r="R16" i="17" s="1"/>
  <c r="U5" i="116"/>
  <c r="U9" i="116"/>
  <c r="T20" i="116"/>
  <c r="T18" i="116"/>
  <c r="T19" i="116"/>
  <c r="T22" i="116"/>
  <c r="T21" i="116"/>
  <c r="U15" i="116"/>
  <c r="T16" i="116"/>
  <c r="T17" i="116"/>
  <c r="U6" i="116"/>
  <c r="T23" i="116"/>
  <c r="U11" i="116"/>
  <c r="T12" i="116"/>
  <c r="T13" i="116"/>
  <c r="Q56" i="115"/>
  <c r="R42" i="115"/>
  <c r="R13" i="16" s="1"/>
  <c r="R46" i="115"/>
  <c r="R17" i="16" s="1"/>
  <c r="R50" i="115"/>
  <c r="R21" i="16" s="1"/>
  <c r="R31" i="115"/>
  <c r="R2" i="16" s="1"/>
  <c r="R35" i="115"/>
  <c r="R6" i="16" s="1"/>
  <c r="R37" i="115"/>
  <c r="R8" i="16" s="1"/>
  <c r="R51" i="115"/>
  <c r="R22" i="16" s="1"/>
  <c r="R45" i="115"/>
  <c r="R16" i="16" s="1"/>
  <c r="R48" i="115"/>
  <c r="R19" i="16" s="1"/>
  <c r="R36" i="115"/>
  <c r="R7" i="16" s="1"/>
  <c r="R49" i="115"/>
  <c r="R20" i="16" s="1"/>
  <c r="R33" i="115"/>
  <c r="R4" i="16" s="1"/>
  <c r="R41" i="115"/>
  <c r="R12" i="16" s="1"/>
  <c r="R55" i="115"/>
  <c r="R26" i="16" s="1"/>
  <c r="R39" i="115"/>
  <c r="R10" i="16" s="1"/>
  <c r="R53" i="115"/>
  <c r="R24" i="16" s="1"/>
  <c r="R32" i="115"/>
  <c r="R3" i="16" s="1"/>
  <c r="R47" i="115"/>
  <c r="R18" i="16" s="1"/>
  <c r="R54" i="115"/>
  <c r="R25" i="16" s="1"/>
  <c r="R44" i="115"/>
  <c r="R15" i="16" s="1"/>
  <c r="R34" i="115"/>
  <c r="R5" i="16" s="1"/>
  <c r="R43" i="115"/>
  <c r="R14" i="16" s="1"/>
  <c r="R40" i="115"/>
  <c r="R11" i="16" s="1"/>
  <c r="R38" i="115"/>
  <c r="R9" i="16" s="1"/>
  <c r="R52" i="115"/>
  <c r="R23" i="16" s="1"/>
  <c r="U9" i="115"/>
  <c r="S27" i="115"/>
  <c r="S52" i="115" s="1"/>
  <c r="S23" i="16" s="1"/>
  <c r="U14" i="115"/>
  <c r="U11" i="115"/>
  <c r="U5" i="115"/>
  <c r="U15" i="115"/>
  <c r="T23" i="115"/>
  <c r="U7" i="114"/>
  <c r="U14" i="114"/>
  <c r="S26" i="114"/>
  <c r="S27" i="114" s="1"/>
  <c r="S48" i="114" s="1"/>
  <c r="S19" i="15" s="1"/>
  <c r="Q37" i="114"/>
  <c r="Q8" i="15" s="1"/>
  <c r="Q53" i="114"/>
  <c r="Q24" i="15" s="1"/>
  <c r="Q32" i="114"/>
  <c r="Q3" i="15" s="1"/>
  <c r="Q39" i="114"/>
  <c r="Q10" i="15" s="1"/>
  <c r="Q54" i="114"/>
  <c r="Q25" i="15" s="1"/>
  <c r="Q43" i="114"/>
  <c r="Q14" i="15" s="1"/>
  <c r="Q34" i="114"/>
  <c r="Q5" i="15" s="1"/>
  <c r="Q38" i="114"/>
  <c r="Q9" i="15" s="1"/>
  <c r="Q36" i="114"/>
  <c r="Q7" i="15" s="1"/>
  <c r="Q35" i="114"/>
  <c r="Q6" i="15" s="1"/>
  <c r="Q31" i="114"/>
  <c r="Q2" i="15" s="1"/>
  <c r="Q44" i="114"/>
  <c r="Q15" i="15" s="1"/>
  <c r="Q40" i="114"/>
  <c r="Q11" i="15" s="1"/>
  <c r="Q49" i="114"/>
  <c r="Q20" i="15" s="1"/>
  <c r="Q33" i="114"/>
  <c r="Q4" i="15" s="1"/>
  <c r="Q52" i="114"/>
  <c r="Q23" i="15" s="1"/>
  <c r="Q51" i="114"/>
  <c r="Q22" i="15" s="1"/>
  <c r="Q42" i="114"/>
  <c r="Q13" i="15" s="1"/>
  <c r="Q45" i="114"/>
  <c r="Q16" i="15" s="1"/>
  <c r="Q41" i="114"/>
  <c r="Q12" i="15" s="1"/>
  <c r="Q47" i="114"/>
  <c r="Q18" i="15" s="1"/>
  <c r="Q50" i="114"/>
  <c r="Q21" i="15" s="1"/>
  <c r="Q46" i="114"/>
  <c r="Q17" i="15" s="1"/>
  <c r="Q48" i="114"/>
  <c r="Q19" i="15" s="1"/>
  <c r="Q55" i="114"/>
  <c r="Q26" i="15" s="1"/>
  <c r="U5" i="114"/>
  <c r="R27" i="114"/>
  <c r="R55" i="114" s="1"/>
  <c r="R26" i="15" s="1"/>
  <c r="U9" i="114"/>
  <c r="T22" i="114"/>
  <c r="T20" i="114"/>
  <c r="T18" i="114"/>
  <c r="T19" i="114"/>
  <c r="T21" i="114"/>
  <c r="U15" i="114"/>
  <c r="T16" i="114"/>
  <c r="T17" i="114"/>
  <c r="U6" i="114"/>
  <c r="T23" i="114"/>
  <c r="U11" i="114"/>
  <c r="T12" i="114"/>
  <c r="T13" i="114"/>
  <c r="U2" i="114"/>
  <c r="T4" i="114"/>
  <c r="R46" i="122" l="1"/>
  <c r="R17" i="23" s="1"/>
  <c r="Q56" i="122"/>
  <c r="R48" i="122"/>
  <c r="R19" i="23" s="1"/>
  <c r="U26" i="122"/>
  <c r="V7" i="122"/>
  <c r="R38" i="122"/>
  <c r="R9" i="23" s="1"/>
  <c r="R31" i="122"/>
  <c r="R2" i="23" s="1"/>
  <c r="R42" i="122"/>
  <c r="R13" i="23" s="1"/>
  <c r="R53" i="122"/>
  <c r="R24" i="23" s="1"/>
  <c r="R33" i="122"/>
  <c r="R4" i="23" s="1"/>
  <c r="R32" i="122"/>
  <c r="R3" i="23" s="1"/>
  <c r="R40" i="122"/>
  <c r="R11" i="23" s="1"/>
  <c r="R41" i="122"/>
  <c r="R12" i="23" s="1"/>
  <c r="R44" i="122"/>
  <c r="R15" i="23" s="1"/>
  <c r="R43" i="122"/>
  <c r="R14" i="23" s="1"/>
  <c r="R35" i="122"/>
  <c r="R6" i="23" s="1"/>
  <c r="R36" i="122"/>
  <c r="R7" i="23" s="1"/>
  <c r="R39" i="122"/>
  <c r="R10" i="23" s="1"/>
  <c r="R34" i="122"/>
  <c r="R5" i="23" s="1"/>
  <c r="R52" i="122"/>
  <c r="R23" i="23" s="1"/>
  <c r="R55" i="122"/>
  <c r="R26" i="23" s="1"/>
  <c r="R37" i="122"/>
  <c r="R8" i="23" s="1"/>
  <c r="R45" i="122"/>
  <c r="R16" i="23" s="1"/>
  <c r="S25" i="122"/>
  <c r="R49" i="122"/>
  <c r="R20" i="23" s="1"/>
  <c r="R51" i="122"/>
  <c r="R22" i="23" s="1"/>
  <c r="R54" i="122"/>
  <c r="R25" i="23" s="1"/>
  <c r="R50" i="122"/>
  <c r="R21" i="23" s="1"/>
  <c r="T9" i="122"/>
  <c r="V5" i="122"/>
  <c r="V10" i="122"/>
  <c r="U16" i="122"/>
  <c r="T17" i="122"/>
  <c r="T18" i="122"/>
  <c r="T21" i="122"/>
  <c r="T22" i="122"/>
  <c r="T20" i="122"/>
  <c r="T19" i="122"/>
  <c r="V6" i="122"/>
  <c r="U23" i="122"/>
  <c r="V14" i="122"/>
  <c r="U8" i="122"/>
  <c r="R56" i="121"/>
  <c r="S31" i="121"/>
  <c r="S2" i="22" s="1"/>
  <c r="S39" i="121"/>
  <c r="S10" i="22" s="1"/>
  <c r="S47" i="121"/>
  <c r="S18" i="22" s="1"/>
  <c r="S42" i="121"/>
  <c r="S13" i="22" s="1"/>
  <c r="S46" i="121"/>
  <c r="S17" i="22" s="1"/>
  <c r="S37" i="121"/>
  <c r="S8" i="22" s="1"/>
  <c r="S45" i="121"/>
  <c r="S16" i="22" s="1"/>
  <c r="S32" i="121"/>
  <c r="S3" i="22" s="1"/>
  <c r="S48" i="121"/>
  <c r="S19" i="22" s="1"/>
  <c r="S33" i="121"/>
  <c r="S4" i="22" s="1"/>
  <c r="S53" i="121"/>
  <c r="S24" i="22" s="1"/>
  <c r="S54" i="121"/>
  <c r="S25" i="22" s="1"/>
  <c r="S41" i="121"/>
  <c r="S12" i="22" s="1"/>
  <c r="S34" i="121"/>
  <c r="S5" i="22" s="1"/>
  <c r="S44" i="121"/>
  <c r="S15" i="22" s="1"/>
  <c r="S38" i="121"/>
  <c r="S9" i="22" s="1"/>
  <c r="S43" i="121"/>
  <c r="S14" i="22" s="1"/>
  <c r="S36" i="121"/>
  <c r="S7" i="22" s="1"/>
  <c r="S40" i="121"/>
  <c r="S11" i="22" s="1"/>
  <c r="S35" i="121"/>
  <c r="S6" i="22" s="1"/>
  <c r="S50" i="121"/>
  <c r="S21" i="22" s="1"/>
  <c r="V9" i="121"/>
  <c r="V11" i="121"/>
  <c r="S51" i="121"/>
  <c r="S22" i="22" s="1"/>
  <c r="V6" i="121"/>
  <c r="V7" i="121"/>
  <c r="S52" i="121"/>
  <c r="S23" i="22" s="1"/>
  <c r="S49" i="121"/>
  <c r="S20" i="22" s="1"/>
  <c r="T27" i="121"/>
  <c r="T55" i="121" s="1"/>
  <c r="T26" i="22" s="1"/>
  <c r="V14" i="121"/>
  <c r="U20" i="121"/>
  <c r="U26" i="121"/>
  <c r="V15" i="121"/>
  <c r="U23" i="121"/>
  <c r="V5" i="121"/>
  <c r="U21" i="121"/>
  <c r="U22" i="121"/>
  <c r="R56" i="118"/>
  <c r="V7" i="118"/>
  <c r="S35" i="118"/>
  <c r="S6" i="19" s="1"/>
  <c r="S39" i="118"/>
  <c r="S10" i="19" s="1"/>
  <c r="S47" i="118"/>
  <c r="S18" i="19" s="1"/>
  <c r="S42" i="118"/>
  <c r="S13" i="19" s="1"/>
  <c r="S46" i="118"/>
  <c r="S17" i="19" s="1"/>
  <c r="S32" i="118"/>
  <c r="S3" i="19" s="1"/>
  <c r="S40" i="118"/>
  <c r="S11" i="19" s="1"/>
  <c r="S45" i="118"/>
  <c r="S16" i="19" s="1"/>
  <c r="S48" i="118"/>
  <c r="S19" i="19" s="1"/>
  <c r="S37" i="118"/>
  <c r="S8" i="19" s="1"/>
  <c r="S53" i="118"/>
  <c r="S24" i="19" s="1"/>
  <c r="S33" i="118"/>
  <c r="S4" i="19" s="1"/>
  <c r="S41" i="118"/>
  <c r="S12" i="19" s="1"/>
  <c r="S54" i="118"/>
  <c r="S25" i="19" s="1"/>
  <c r="S34" i="118"/>
  <c r="S5" i="19" s="1"/>
  <c r="S38" i="118"/>
  <c r="S9" i="19" s="1"/>
  <c r="S31" i="118"/>
  <c r="S2" i="19" s="1"/>
  <c r="S43" i="118"/>
  <c r="S14" i="19" s="1"/>
  <c r="S36" i="118"/>
  <c r="S7" i="19" s="1"/>
  <c r="S44" i="118"/>
  <c r="S15" i="19" s="1"/>
  <c r="S49" i="118"/>
  <c r="S20" i="19" s="1"/>
  <c r="S52" i="118"/>
  <c r="S23" i="19" s="1"/>
  <c r="S50" i="118"/>
  <c r="S21" i="19" s="1"/>
  <c r="V9" i="118"/>
  <c r="S55" i="118"/>
  <c r="S26" i="19" s="1"/>
  <c r="T27" i="118"/>
  <c r="T49" i="118" s="1"/>
  <c r="T20" i="19" s="1"/>
  <c r="V2" i="118"/>
  <c r="V14" i="118"/>
  <c r="U20" i="118"/>
  <c r="U26" i="118"/>
  <c r="V15" i="118"/>
  <c r="U23" i="118"/>
  <c r="V5" i="118"/>
  <c r="U21" i="118"/>
  <c r="U22" i="118"/>
  <c r="S56" i="117"/>
  <c r="V5" i="117"/>
  <c r="T36" i="117"/>
  <c r="T7" i="18" s="1"/>
  <c r="V7" i="117"/>
  <c r="T39" i="117"/>
  <c r="T10" i="18" s="1"/>
  <c r="T47" i="117"/>
  <c r="T18" i="18" s="1"/>
  <c r="T51" i="117"/>
  <c r="T22" i="18" s="1"/>
  <c r="T32" i="117"/>
  <c r="T3" i="18" s="1"/>
  <c r="T49" i="117"/>
  <c r="T20" i="18" s="1"/>
  <c r="T37" i="117"/>
  <c r="T8" i="18" s="1"/>
  <c r="T45" i="117"/>
  <c r="T16" i="18" s="1"/>
  <c r="T48" i="117"/>
  <c r="T19" i="18" s="1"/>
  <c r="T55" i="117"/>
  <c r="T26" i="18" s="1"/>
  <c r="T42" i="117"/>
  <c r="T13" i="18" s="1"/>
  <c r="T46" i="117"/>
  <c r="T17" i="18" s="1"/>
  <c r="T52" i="117"/>
  <c r="T23" i="18" s="1"/>
  <c r="T54" i="117"/>
  <c r="T25" i="18" s="1"/>
  <c r="T33" i="117"/>
  <c r="T4" i="18" s="1"/>
  <c r="T41" i="117"/>
  <c r="T12" i="18" s="1"/>
  <c r="T53" i="117"/>
  <c r="T24" i="18" s="1"/>
  <c r="T50" i="117"/>
  <c r="T21" i="18" s="1"/>
  <c r="V14" i="117"/>
  <c r="T31" i="117"/>
  <c r="T2" i="18" s="1"/>
  <c r="T35" i="117"/>
  <c r="T6" i="18" s="1"/>
  <c r="T44" i="117"/>
  <c r="T15" i="18" s="1"/>
  <c r="T40" i="117"/>
  <c r="T11" i="18" s="1"/>
  <c r="V6" i="117"/>
  <c r="V15" i="117"/>
  <c r="V11" i="117"/>
  <c r="T38" i="117"/>
  <c r="T9" i="18" s="1"/>
  <c r="T34" i="117"/>
  <c r="T5" i="18" s="1"/>
  <c r="V9" i="117"/>
  <c r="V2" i="117"/>
  <c r="U27" i="117"/>
  <c r="U34" i="117" s="1"/>
  <c r="U5" i="18" s="1"/>
  <c r="R56" i="116"/>
  <c r="S48" i="116"/>
  <c r="S19" i="17" s="1"/>
  <c r="S51" i="116"/>
  <c r="S22" i="17" s="1"/>
  <c r="S45" i="116"/>
  <c r="S16" i="17" s="1"/>
  <c r="S50" i="116"/>
  <c r="S21" i="17" s="1"/>
  <c r="S31" i="116"/>
  <c r="S2" i="17" s="1"/>
  <c r="S39" i="116"/>
  <c r="S10" i="17" s="1"/>
  <c r="S54" i="116"/>
  <c r="S25" i="17" s="1"/>
  <c r="S37" i="116"/>
  <c r="S8" i="17" s="1"/>
  <c r="S53" i="116"/>
  <c r="S24" i="17" s="1"/>
  <c r="S33" i="116"/>
  <c r="S4" i="17" s="1"/>
  <c r="S32" i="116"/>
  <c r="S3" i="17" s="1"/>
  <c r="S38" i="116"/>
  <c r="S9" i="17" s="1"/>
  <c r="S35" i="116"/>
  <c r="S6" i="17" s="1"/>
  <c r="S36" i="116"/>
  <c r="S7" i="17" s="1"/>
  <c r="S43" i="116"/>
  <c r="S14" i="17" s="1"/>
  <c r="S34" i="116"/>
  <c r="S5" i="17" s="1"/>
  <c r="S40" i="116"/>
  <c r="S11" i="17" s="1"/>
  <c r="S44" i="116"/>
  <c r="S15" i="17" s="1"/>
  <c r="S55" i="116"/>
  <c r="S26" i="17" s="1"/>
  <c r="V7" i="116"/>
  <c r="T26" i="116"/>
  <c r="T27" i="116" s="1"/>
  <c r="V14" i="116"/>
  <c r="S42" i="116"/>
  <c r="S13" i="17" s="1"/>
  <c r="S47" i="116"/>
  <c r="S18" i="17" s="1"/>
  <c r="S46" i="116"/>
  <c r="S17" i="17" s="1"/>
  <c r="S49" i="116"/>
  <c r="S20" i="17" s="1"/>
  <c r="S52" i="116"/>
  <c r="S23" i="17" s="1"/>
  <c r="S41" i="116"/>
  <c r="S12" i="17" s="1"/>
  <c r="V5" i="116"/>
  <c r="V15" i="116"/>
  <c r="U17" i="116"/>
  <c r="U16" i="116"/>
  <c r="V6" i="116"/>
  <c r="U23" i="116"/>
  <c r="V9" i="116"/>
  <c r="U21" i="116"/>
  <c r="U20" i="116"/>
  <c r="U19" i="116"/>
  <c r="U18" i="116"/>
  <c r="U22" i="116"/>
  <c r="V11" i="116"/>
  <c r="U13" i="116"/>
  <c r="U12" i="116"/>
  <c r="R56" i="115"/>
  <c r="S31" i="115"/>
  <c r="S2" i="16" s="1"/>
  <c r="S35" i="115"/>
  <c r="S6" i="16" s="1"/>
  <c r="S39" i="115"/>
  <c r="S10" i="16" s="1"/>
  <c r="S47" i="115"/>
  <c r="S18" i="16" s="1"/>
  <c r="S51" i="115"/>
  <c r="S22" i="16" s="1"/>
  <c r="S42" i="115"/>
  <c r="S13" i="16" s="1"/>
  <c r="S46" i="115"/>
  <c r="S17" i="16" s="1"/>
  <c r="S50" i="115"/>
  <c r="S21" i="16" s="1"/>
  <c r="S48" i="115"/>
  <c r="S19" i="16" s="1"/>
  <c r="S53" i="115"/>
  <c r="S24" i="16" s="1"/>
  <c r="S37" i="115"/>
  <c r="S8" i="16" s="1"/>
  <c r="S32" i="115"/>
  <c r="S3" i="16" s="1"/>
  <c r="S45" i="115"/>
  <c r="S16" i="16" s="1"/>
  <c r="S36" i="115"/>
  <c r="S7" i="16" s="1"/>
  <c r="S49" i="115"/>
  <c r="S20" i="16" s="1"/>
  <c r="S54" i="115"/>
  <c r="S25" i="16" s="1"/>
  <c r="S33" i="115"/>
  <c r="S4" i="16" s="1"/>
  <c r="S41" i="115"/>
  <c r="S12" i="16" s="1"/>
  <c r="S55" i="115"/>
  <c r="S26" i="16" s="1"/>
  <c r="S38" i="115"/>
  <c r="S9" i="16" s="1"/>
  <c r="S34" i="115"/>
  <c r="S5" i="16" s="1"/>
  <c r="S40" i="115"/>
  <c r="S11" i="16" s="1"/>
  <c r="S44" i="115"/>
  <c r="S15" i="16" s="1"/>
  <c r="S43" i="115"/>
  <c r="S14" i="16" s="1"/>
  <c r="V11" i="115"/>
  <c r="T27" i="115"/>
  <c r="T52" i="115" s="1"/>
  <c r="T23" i="16" s="1"/>
  <c r="V14" i="115"/>
  <c r="V9" i="115"/>
  <c r="V5" i="115"/>
  <c r="V15" i="115"/>
  <c r="U23" i="115"/>
  <c r="Q56" i="114"/>
  <c r="S41" i="114"/>
  <c r="S12" i="15" s="1"/>
  <c r="S50" i="114"/>
  <c r="S21" i="15" s="1"/>
  <c r="S46" i="114"/>
  <c r="S17" i="15" s="1"/>
  <c r="S45" i="114"/>
  <c r="S16" i="15" s="1"/>
  <c r="S51" i="114"/>
  <c r="S22" i="15" s="1"/>
  <c r="S42" i="114"/>
  <c r="S13" i="15" s="1"/>
  <c r="V14" i="114"/>
  <c r="S39" i="114"/>
  <c r="S10" i="15" s="1"/>
  <c r="S53" i="114"/>
  <c r="S24" i="15" s="1"/>
  <c r="S32" i="114"/>
  <c r="S3" i="15" s="1"/>
  <c r="S37" i="114"/>
  <c r="S8" i="15" s="1"/>
  <c r="S54" i="114"/>
  <c r="S25" i="15" s="1"/>
  <c r="S44" i="114"/>
  <c r="S15" i="15" s="1"/>
  <c r="S43" i="114"/>
  <c r="S14" i="15" s="1"/>
  <c r="S36" i="114"/>
  <c r="S7" i="15" s="1"/>
  <c r="S38" i="114"/>
  <c r="S9" i="15" s="1"/>
  <c r="S35" i="114"/>
  <c r="S6" i="15" s="1"/>
  <c r="S34" i="114"/>
  <c r="S5" i="15" s="1"/>
  <c r="S31" i="114"/>
  <c r="S2" i="15" s="1"/>
  <c r="S40" i="114"/>
  <c r="S11" i="15" s="1"/>
  <c r="S47" i="114"/>
  <c r="S18" i="15" s="1"/>
  <c r="R53" i="114"/>
  <c r="R24" i="15" s="1"/>
  <c r="R54" i="114"/>
  <c r="R25" i="15" s="1"/>
  <c r="R39" i="114"/>
  <c r="R10" i="15" s="1"/>
  <c r="R37" i="114"/>
  <c r="R8" i="15" s="1"/>
  <c r="R32" i="114"/>
  <c r="R3" i="15" s="1"/>
  <c r="R31" i="114"/>
  <c r="R2" i="15" s="1"/>
  <c r="R44" i="114"/>
  <c r="R15" i="15" s="1"/>
  <c r="R35" i="114"/>
  <c r="R6" i="15" s="1"/>
  <c r="R38" i="114"/>
  <c r="R9" i="15" s="1"/>
  <c r="R36" i="114"/>
  <c r="R7" i="15" s="1"/>
  <c r="R34" i="114"/>
  <c r="R5" i="15" s="1"/>
  <c r="R43" i="114"/>
  <c r="R14" i="15" s="1"/>
  <c r="R40" i="114"/>
  <c r="R11" i="15" s="1"/>
  <c r="R51" i="114"/>
  <c r="R22" i="15" s="1"/>
  <c r="R48" i="114"/>
  <c r="R19" i="15" s="1"/>
  <c r="R41" i="114"/>
  <c r="R12" i="15" s="1"/>
  <c r="R49" i="114"/>
  <c r="R20" i="15" s="1"/>
  <c r="R42" i="114"/>
  <c r="R13" i="15" s="1"/>
  <c r="R45" i="114"/>
  <c r="R16" i="15" s="1"/>
  <c r="R50" i="114"/>
  <c r="R21" i="15" s="1"/>
  <c r="R33" i="114"/>
  <c r="R4" i="15" s="1"/>
  <c r="R52" i="114"/>
  <c r="R23" i="15" s="1"/>
  <c r="R47" i="114"/>
  <c r="R18" i="15" s="1"/>
  <c r="R46" i="114"/>
  <c r="R17" i="15" s="1"/>
  <c r="V5" i="114"/>
  <c r="S33" i="114"/>
  <c r="S4" i="15" s="1"/>
  <c r="S52" i="114"/>
  <c r="S23" i="15" s="1"/>
  <c r="V7" i="114"/>
  <c r="T26" i="114"/>
  <c r="S49" i="114"/>
  <c r="S20" i="15" s="1"/>
  <c r="S55" i="114"/>
  <c r="S26" i="15" s="1"/>
  <c r="V6" i="114"/>
  <c r="U23" i="114"/>
  <c r="V15" i="114"/>
  <c r="U17" i="114"/>
  <c r="U16" i="114"/>
  <c r="V9" i="114"/>
  <c r="U21" i="114"/>
  <c r="U20" i="114"/>
  <c r="U18" i="114"/>
  <c r="U22" i="114"/>
  <c r="U19" i="114"/>
  <c r="V11" i="114"/>
  <c r="U13" i="114"/>
  <c r="U12" i="114"/>
  <c r="V2" i="114"/>
  <c r="U4" i="114"/>
  <c r="R56" i="122" l="1"/>
  <c r="U9" i="122"/>
  <c r="V26" i="122"/>
  <c r="T25" i="122"/>
  <c r="T27" i="122" s="1"/>
  <c r="S27" i="122"/>
  <c r="S54" i="122" s="1"/>
  <c r="S25" i="23" s="1"/>
  <c r="W7" i="122"/>
  <c r="W5" i="122"/>
  <c r="U17" i="122"/>
  <c r="U22" i="122"/>
  <c r="U18" i="122"/>
  <c r="U20" i="122"/>
  <c r="U21" i="122"/>
  <c r="U19" i="122"/>
  <c r="W10" i="122"/>
  <c r="V16" i="122"/>
  <c r="T50" i="121"/>
  <c r="T21" i="22" s="1"/>
  <c r="T49" i="121"/>
  <c r="T20" i="22" s="1"/>
  <c r="W6" i="122"/>
  <c r="V23" i="122"/>
  <c r="T51" i="121"/>
  <c r="T22" i="22" s="1"/>
  <c r="W14" i="122"/>
  <c r="V8" i="122"/>
  <c r="S56" i="121"/>
  <c r="T52" i="121"/>
  <c r="T23" i="22" s="1"/>
  <c r="W7" i="121"/>
  <c r="W11" i="121"/>
  <c r="W9" i="121"/>
  <c r="T31" i="121"/>
  <c r="T2" i="22" s="1"/>
  <c r="T39" i="121"/>
  <c r="T10" i="22" s="1"/>
  <c r="T47" i="121"/>
  <c r="T18" i="22" s="1"/>
  <c r="T33" i="121"/>
  <c r="T4" i="22" s="1"/>
  <c r="T37" i="121"/>
  <c r="T8" i="22" s="1"/>
  <c r="T41" i="121"/>
  <c r="T12" i="22" s="1"/>
  <c r="T45" i="121"/>
  <c r="T16" i="22" s="1"/>
  <c r="T46" i="121"/>
  <c r="T17" i="22" s="1"/>
  <c r="T53" i="121"/>
  <c r="T24" i="22" s="1"/>
  <c r="T32" i="121"/>
  <c r="T3" i="22" s="1"/>
  <c r="T42" i="121"/>
  <c r="T13" i="22" s="1"/>
  <c r="T48" i="121"/>
  <c r="T19" i="22" s="1"/>
  <c r="T54" i="121"/>
  <c r="T25" i="22" s="1"/>
  <c r="T34" i="121"/>
  <c r="T5" i="22" s="1"/>
  <c r="T36" i="121"/>
  <c r="T7" i="22" s="1"/>
  <c r="T35" i="121"/>
  <c r="T6" i="22" s="1"/>
  <c r="T43" i="121"/>
  <c r="T14" i="22" s="1"/>
  <c r="T40" i="121"/>
  <c r="T11" i="22" s="1"/>
  <c r="T38" i="121"/>
  <c r="T9" i="22" s="1"/>
  <c r="T44" i="121"/>
  <c r="T15" i="22" s="1"/>
  <c r="W6" i="121"/>
  <c r="U27" i="121"/>
  <c r="U51" i="121" s="1"/>
  <c r="U22" i="22" s="1"/>
  <c r="W5" i="121"/>
  <c r="V21" i="121"/>
  <c r="V22" i="121"/>
  <c r="W15" i="121"/>
  <c r="V23" i="121"/>
  <c r="W14" i="121"/>
  <c r="V20" i="121"/>
  <c r="V26" i="121"/>
  <c r="S56" i="118"/>
  <c r="T50" i="118"/>
  <c r="T21" i="19" s="1"/>
  <c r="T52" i="118"/>
  <c r="T23" i="19" s="1"/>
  <c r="T35" i="118"/>
  <c r="T6" i="19" s="1"/>
  <c r="T39" i="118"/>
  <c r="T10" i="19" s="1"/>
  <c r="T47" i="118"/>
  <c r="T18" i="19" s="1"/>
  <c r="T33" i="118"/>
  <c r="T4" i="19" s="1"/>
  <c r="T41" i="118"/>
  <c r="T12" i="19" s="1"/>
  <c r="T37" i="118"/>
  <c r="T8" i="19" s="1"/>
  <c r="T32" i="118"/>
  <c r="T3" i="19" s="1"/>
  <c r="T40" i="118"/>
  <c r="T11" i="19" s="1"/>
  <c r="T45" i="118"/>
  <c r="T16" i="19" s="1"/>
  <c r="T46" i="118"/>
  <c r="T17" i="19" s="1"/>
  <c r="T48" i="118"/>
  <c r="T19" i="19" s="1"/>
  <c r="T42" i="118"/>
  <c r="T13" i="19" s="1"/>
  <c r="T53" i="118"/>
  <c r="T24" i="19" s="1"/>
  <c r="T54" i="118"/>
  <c r="T25" i="19" s="1"/>
  <c r="T43" i="118"/>
  <c r="T14" i="19" s="1"/>
  <c r="T38" i="118"/>
  <c r="T9" i="19" s="1"/>
  <c r="T34" i="118"/>
  <c r="T5" i="19" s="1"/>
  <c r="T31" i="118"/>
  <c r="T2" i="19" s="1"/>
  <c r="T36" i="118"/>
  <c r="T7" i="19" s="1"/>
  <c r="T44" i="118"/>
  <c r="T15" i="19" s="1"/>
  <c r="W7" i="118"/>
  <c r="T55" i="118"/>
  <c r="T26" i="19" s="1"/>
  <c r="W9" i="118"/>
  <c r="T51" i="118"/>
  <c r="T22" i="19" s="1"/>
  <c r="U27" i="118"/>
  <c r="U55" i="118" s="1"/>
  <c r="U26" i="19" s="1"/>
  <c r="W2" i="118"/>
  <c r="W5" i="118"/>
  <c r="V21" i="118"/>
  <c r="V22" i="118"/>
  <c r="W15" i="118"/>
  <c r="V23" i="118"/>
  <c r="W14" i="118"/>
  <c r="V20" i="118"/>
  <c r="V26" i="118"/>
  <c r="U43" i="117"/>
  <c r="U14" i="18" s="1"/>
  <c r="U35" i="117"/>
  <c r="U6" i="18" s="1"/>
  <c r="U38" i="117"/>
  <c r="U9" i="18" s="1"/>
  <c r="U36" i="117"/>
  <c r="U7" i="18" s="1"/>
  <c r="U40" i="117"/>
  <c r="U11" i="18" s="1"/>
  <c r="T56" i="117"/>
  <c r="W15" i="117"/>
  <c r="W14" i="117"/>
  <c r="W9" i="117"/>
  <c r="W6" i="117"/>
  <c r="W7" i="117"/>
  <c r="W11" i="117"/>
  <c r="U39" i="117"/>
  <c r="U10" i="18" s="1"/>
  <c r="U47" i="117"/>
  <c r="U18" i="18" s="1"/>
  <c r="U51" i="117"/>
  <c r="U22" i="18" s="1"/>
  <c r="U33" i="117"/>
  <c r="U4" i="18" s="1"/>
  <c r="U37" i="117"/>
  <c r="U8" i="18" s="1"/>
  <c r="U41" i="117"/>
  <c r="U12" i="18" s="1"/>
  <c r="U45" i="117"/>
  <c r="U16" i="18" s="1"/>
  <c r="U49" i="117"/>
  <c r="U20" i="18" s="1"/>
  <c r="U48" i="117"/>
  <c r="U19" i="18" s="1"/>
  <c r="U55" i="117"/>
  <c r="U26" i="18" s="1"/>
  <c r="U42" i="117"/>
  <c r="U13" i="18" s="1"/>
  <c r="U50" i="117"/>
  <c r="U21" i="18" s="1"/>
  <c r="U52" i="117"/>
  <c r="U23" i="18" s="1"/>
  <c r="U32" i="117"/>
  <c r="U3" i="18" s="1"/>
  <c r="U46" i="117"/>
  <c r="U17" i="18" s="1"/>
  <c r="U53" i="117"/>
  <c r="U24" i="18" s="1"/>
  <c r="U54" i="117"/>
  <c r="U25" i="18" s="1"/>
  <c r="U44" i="117"/>
  <c r="U15" i="18" s="1"/>
  <c r="U31" i="117"/>
  <c r="U2" i="18" s="1"/>
  <c r="W5" i="117"/>
  <c r="W2" i="117"/>
  <c r="V27" i="117"/>
  <c r="V36" i="117" s="1"/>
  <c r="V7" i="18" s="1"/>
  <c r="S56" i="116"/>
  <c r="T41" i="116"/>
  <c r="T12" i="17" s="1"/>
  <c r="T49" i="116"/>
  <c r="T20" i="17" s="1"/>
  <c r="T46" i="116"/>
  <c r="T17" i="17" s="1"/>
  <c r="T51" i="116"/>
  <c r="T22" i="17" s="1"/>
  <c r="T48" i="116"/>
  <c r="T19" i="17" s="1"/>
  <c r="T45" i="116"/>
  <c r="T16" i="17" s="1"/>
  <c r="U26" i="116"/>
  <c r="U27" i="116" s="1"/>
  <c r="W7" i="116"/>
  <c r="W14" i="116"/>
  <c r="T47" i="116"/>
  <c r="T18" i="17" s="1"/>
  <c r="T31" i="116"/>
  <c r="T2" i="17" s="1"/>
  <c r="T39" i="116"/>
  <c r="T10" i="17" s="1"/>
  <c r="T32" i="116"/>
  <c r="T3" i="17" s="1"/>
  <c r="T54" i="116"/>
  <c r="T25" i="17" s="1"/>
  <c r="T37" i="116"/>
  <c r="T8" i="17" s="1"/>
  <c r="T33" i="116"/>
  <c r="T4" i="17" s="1"/>
  <c r="T53" i="116"/>
  <c r="T24" i="17" s="1"/>
  <c r="T40" i="116"/>
  <c r="T11" i="17" s="1"/>
  <c r="T35" i="116"/>
  <c r="T6" i="17" s="1"/>
  <c r="T38" i="116"/>
  <c r="T9" i="17" s="1"/>
  <c r="T43" i="116"/>
  <c r="T14" i="17" s="1"/>
  <c r="T44" i="116"/>
  <c r="T15" i="17" s="1"/>
  <c r="T36" i="116"/>
  <c r="T7" i="17" s="1"/>
  <c r="T34" i="116"/>
  <c r="T5" i="17" s="1"/>
  <c r="T52" i="116"/>
  <c r="T23" i="17" s="1"/>
  <c r="T50" i="116"/>
  <c r="T21" i="17" s="1"/>
  <c r="T55" i="116"/>
  <c r="T26" i="17" s="1"/>
  <c r="T42" i="116"/>
  <c r="T13" i="17" s="1"/>
  <c r="W5" i="116"/>
  <c r="W9" i="116"/>
  <c r="V20" i="116"/>
  <c r="V21" i="116"/>
  <c r="V19" i="116"/>
  <c r="V18" i="116"/>
  <c r="V22" i="116"/>
  <c r="W6" i="116"/>
  <c r="V23" i="116"/>
  <c r="W15" i="116"/>
  <c r="V17" i="116"/>
  <c r="V16" i="116"/>
  <c r="W11" i="116"/>
  <c r="V13" i="116"/>
  <c r="V12" i="116"/>
  <c r="S56" i="115"/>
  <c r="T31" i="115"/>
  <c r="T2" i="16" s="1"/>
  <c r="T35" i="115"/>
  <c r="T6" i="16" s="1"/>
  <c r="T39" i="115"/>
  <c r="T10" i="16" s="1"/>
  <c r="T47" i="115"/>
  <c r="T18" i="16" s="1"/>
  <c r="T51" i="115"/>
  <c r="T22" i="16" s="1"/>
  <c r="T32" i="115"/>
  <c r="T3" i="16" s="1"/>
  <c r="T36" i="115"/>
  <c r="T7" i="16" s="1"/>
  <c r="T45" i="115"/>
  <c r="T16" i="16" s="1"/>
  <c r="T48" i="115"/>
  <c r="T19" i="16" s="1"/>
  <c r="T53" i="115"/>
  <c r="T24" i="16" s="1"/>
  <c r="T54" i="115"/>
  <c r="T25" i="16" s="1"/>
  <c r="T37" i="115"/>
  <c r="T8" i="16" s="1"/>
  <c r="T46" i="115"/>
  <c r="T17" i="16" s="1"/>
  <c r="T49" i="115"/>
  <c r="T20" i="16" s="1"/>
  <c r="T33" i="115"/>
  <c r="T4" i="16" s="1"/>
  <c r="T41" i="115"/>
  <c r="T12" i="16" s="1"/>
  <c r="T50" i="115"/>
  <c r="T21" i="16" s="1"/>
  <c r="T55" i="115"/>
  <c r="T26" i="16" s="1"/>
  <c r="T42" i="115"/>
  <c r="T13" i="16" s="1"/>
  <c r="T44" i="115"/>
  <c r="T15" i="16" s="1"/>
  <c r="T43" i="115"/>
  <c r="T14" i="16" s="1"/>
  <c r="T40" i="115"/>
  <c r="T11" i="16" s="1"/>
  <c r="T38" i="115"/>
  <c r="T9" i="16" s="1"/>
  <c r="T34" i="115"/>
  <c r="T5" i="16" s="1"/>
  <c r="W9" i="115"/>
  <c r="W14" i="115"/>
  <c r="U27" i="115"/>
  <c r="U52" i="115" s="1"/>
  <c r="U23" i="16" s="1"/>
  <c r="W11" i="115"/>
  <c r="W5" i="115"/>
  <c r="W15" i="115"/>
  <c r="V23" i="115"/>
  <c r="S56" i="114"/>
  <c r="R56" i="114"/>
  <c r="U26" i="114"/>
  <c r="W7" i="114"/>
  <c r="W5" i="114"/>
  <c r="W14" i="114"/>
  <c r="T27" i="114"/>
  <c r="W15" i="114"/>
  <c r="V16" i="114"/>
  <c r="V17" i="114"/>
  <c r="W9" i="114"/>
  <c r="V21" i="114"/>
  <c r="V19" i="114"/>
  <c r="V20" i="114"/>
  <c r="V18" i="114"/>
  <c r="V22" i="114"/>
  <c r="W6" i="114"/>
  <c r="V23" i="114"/>
  <c r="W11" i="114"/>
  <c r="V13" i="114"/>
  <c r="V12" i="114"/>
  <c r="W2" i="114"/>
  <c r="V4" i="114"/>
  <c r="T38" i="122" l="1"/>
  <c r="T9" i="23" s="1"/>
  <c r="T48" i="122"/>
  <c r="T19" i="23" s="1"/>
  <c r="T51" i="122"/>
  <c r="T22" i="23" s="1"/>
  <c r="T49" i="122"/>
  <c r="T20" i="23" s="1"/>
  <c r="V9" i="122"/>
  <c r="T32" i="122"/>
  <c r="T3" i="23" s="1"/>
  <c r="T40" i="122"/>
  <c r="T11" i="23" s="1"/>
  <c r="T44" i="122"/>
  <c r="T15" i="23" s="1"/>
  <c r="T42" i="122"/>
  <c r="T13" i="23" s="1"/>
  <c r="T33" i="122"/>
  <c r="T4" i="23" s="1"/>
  <c r="T53" i="122"/>
  <c r="T24" i="23" s="1"/>
  <c r="T31" i="122"/>
  <c r="T2" i="23" s="1"/>
  <c r="T41" i="122"/>
  <c r="T12" i="23" s="1"/>
  <c r="T43" i="122"/>
  <c r="T14" i="23" s="1"/>
  <c r="T39" i="122"/>
  <c r="T10" i="23" s="1"/>
  <c r="T35" i="122"/>
  <c r="T6" i="23" s="1"/>
  <c r="T36" i="122"/>
  <c r="T7" i="23" s="1"/>
  <c r="T34" i="122"/>
  <c r="T5" i="23" s="1"/>
  <c r="T55" i="122"/>
  <c r="T26" i="23" s="1"/>
  <c r="T52" i="122"/>
  <c r="T23" i="23" s="1"/>
  <c r="T45" i="122"/>
  <c r="T16" i="23" s="1"/>
  <c r="T37" i="122"/>
  <c r="T8" i="23" s="1"/>
  <c r="T54" i="122"/>
  <c r="T25" i="23" s="1"/>
  <c r="T46" i="122"/>
  <c r="T17" i="23" s="1"/>
  <c r="W26" i="122"/>
  <c r="U25" i="122"/>
  <c r="U27" i="122" s="1"/>
  <c r="X7" i="122"/>
  <c r="T50" i="122"/>
  <c r="T21" i="23" s="1"/>
  <c r="T47" i="122"/>
  <c r="T18" i="23" s="1"/>
  <c r="S42" i="122"/>
  <c r="S13" i="23" s="1"/>
  <c r="S33" i="122"/>
  <c r="S4" i="23" s="1"/>
  <c r="S32" i="122"/>
  <c r="S3" i="23" s="1"/>
  <c r="S40" i="122"/>
  <c r="S11" i="23" s="1"/>
  <c r="S44" i="122"/>
  <c r="S15" i="23" s="1"/>
  <c r="S53" i="122"/>
  <c r="S24" i="23" s="1"/>
  <c r="S31" i="122"/>
  <c r="S2" i="23" s="1"/>
  <c r="S41" i="122"/>
  <c r="S12" i="23" s="1"/>
  <c r="S43" i="122"/>
  <c r="S14" i="23" s="1"/>
  <c r="S39" i="122"/>
  <c r="S10" i="23" s="1"/>
  <c r="S36" i="122"/>
  <c r="S7" i="23" s="1"/>
  <c r="S35" i="122"/>
  <c r="S6" i="23" s="1"/>
  <c r="S34" i="122"/>
  <c r="S5" i="23" s="1"/>
  <c r="S52" i="122"/>
  <c r="S23" i="23" s="1"/>
  <c r="S37" i="122"/>
  <c r="S8" i="23" s="1"/>
  <c r="S55" i="122"/>
  <c r="S26" i="23" s="1"/>
  <c r="S45" i="122"/>
  <c r="S16" i="23" s="1"/>
  <c r="S49" i="122"/>
  <c r="S20" i="23" s="1"/>
  <c r="S47" i="122"/>
  <c r="S18" i="23" s="1"/>
  <c r="S38" i="122"/>
  <c r="S9" i="23" s="1"/>
  <c r="S46" i="122"/>
  <c r="S17" i="23" s="1"/>
  <c r="S48" i="122"/>
  <c r="S19" i="23" s="1"/>
  <c r="S50" i="122"/>
  <c r="S21" i="23" s="1"/>
  <c r="S51" i="122"/>
  <c r="S22" i="23" s="1"/>
  <c r="X5" i="122"/>
  <c r="V17" i="122"/>
  <c r="V20" i="122"/>
  <c r="V22" i="122"/>
  <c r="V18" i="122"/>
  <c r="V19" i="122"/>
  <c r="V21" i="122"/>
  <c r="X10" i="122"/>
  <c r="W16" i="122"/>
  <c r="X6" i="122"/>
  <c r="W23" i="122"/>
  <c r="X14" i="122"/>
  <c r="W8" i="122"/>
  <c r="T56" i="121"/>
  <c r="X11" i="121"/>
  <c r="X7" i="121"/>
  <c r="U32" i="121"/>
  <c r="U3" i="22" s="1"/>
  <c r="U48" i="121"/>
  <c r="U19" i="22" s="1"/>
  <c r="U31" i="121"/>
  <c r="U2" i="22" s="1"/>
  <c r="U39" i="121"/>
  <c r="U10" i="22" s="1"/>
  <c r="U47" i="121"/>
  <c r="U18" i="22" s="1"/>
  <c r="U46" i="121"/>
  <c r="U17" i="22" s="1"/>
  <c r="U37" i="121"/>
  <c r="U8" i="22" s="1"/>
  <c r="U45" i="121"/>
  <c r="U16" i="22" s="1"/>
  <c r="U33" i="121"/>
  <c r="U4" i="22" s="1"/>
  <c r="U41" i="121"/>
  <c r="U12" i="22" s="1"/>
  <c r="U54" i="121"/>
  <c r="U25" i="22" s="1"/>
  <c r="U42" i="121"/>
  <c r="U13" i="22" s="1"/>
  <c r="U53" i="121"/>
  <c r="U24" i="22" s="1"/>
  <c r="U34" i="121"/>
  <c r="U5" i="22" s="1"/>
  <c r="U43" i="121"/>
  <c r="U14" i="22" s="1"/>
  <c r="U35" i="121"/>
  <c r="U6" i="22" s="1"/>
  <c r="U38" i="121"/>
  <c r="U9" i="22" s="1"/>
  <c r="U40" i="121"/>
  <c r="U11" i="22" s="1"/>
  <c r="U36" i="121"/>
  <c r="U7" i="22" s="1"/>
  <c r="U44" i="121"/>
  <c r="U15" i="22" s="1"/>
  <c r="U55" i="121"/>
  <c r="U26" i="22" s="1"/>
  <c r="X9" i="121"/>
  <c r="X6" i="121"/>
  <c r="U52" i="121"/>
  <c r="U23" i="22" s="1"/>
  <c r="U49" i="121"/>
  <c r="U20" i="22" s="1"/>
  <c r="U50" i="121"/>
  <c r="U21" i="22" s="1"/>
  <c r="V27" i="121"/>
  <c r="V50" i="121" s="1"/>
  <c r="V21" i="22" s="1"/>
  <c r="X14" i="121"/>
  <c r="W26" i="121"/>
  <c r="W20" i="121"/>
  <c r="X15" i="121"/>
  <c r="W23" i="121"/>
  <c r="X5" i="121"/>
  <c r="W22" i="121"/>
  <c r="W21" i="121"/>
  <c r="T56" i="118"/>
  <c r="X9" i="118"/>
  <c r="U32" i="118"/>
  <c r="U3" i="19" s="1"/>
  <c r="U40" i="118"/>
  <c r="U11" i="19" s="1"/>
  <c r="U48" i="118"/>
  <c r="U19" i="19" s="1"/>
  <c r="U35" i="118"/>
  <c r="U6" i="19" s="1"/>
  <c r="U39" i="118"/>
  <c r="U10" i="19" s="1"/>
  <c r="U47" i="118"/>
  <c r="U18" i="19" s="1"/>
  <c r="U33" i="118"/>
  <c r="U4" i="19" s="1"/>
  <c r="U37" i="118"/>
  <c r="U8" i="19" s="1"/>
  <c r="U41" i="118"/>
  <c r="U12" i="19" s="1"/>
  <c r="U53" i="118"/>
  <c r="U24" i="19" s="1"/>
  <c r="U45" i="118"/>
  <c r="U16" i="19" s="1"/>
  <c r="U46" i="118"/>
  <c r="U17" i="19" s="1"/>
  <c r="U54" i="118"/>
  <c r="U25" i="19" s="1"/>
  <c r="U42" i="118"/>
  <c r="U13" i="19" s="1"/>
  <c r="U44" i="118"/>
  <c r="U15" i="19" s="1"/>
  <c r="U34" i="118"/>
  <c r="U5" i="19" s="1"/>
  <c r="U38" i="118"/>
  <c r="U9" i="19" s="1"/>
  <c r="U31" i="118"/>
  <c r="U2" i="19" s="1"/>
  <c r="U43" i="118"/>
  <c r="U14" i="19" s="1"/>
  <c r="U36" i="118"/>
  <c r="U7" i="19" s="1"/>
  <c r="U52" i="118"/>
  <c r="U23" i="19" s="1"/>
  <c r="U50" i="118"/>
  <c r="U21" i="19" s="1"/>
  <c r="U49" i="118"/>
  <c r="U20" i="19" s="1"/>
  <c r="X7" i="118"/>
  <c r="U51" i="118"/>
  <c r="U22" i="19" s="1"/>
  <c r="V27" i="118"/>
  <c r="V49" i="118" s="1"/>
  <c r="V20" i="19" s="1"/>
  <c r="X2" i="118"/>
  <c r="X14" i="118"/>
  <c r="W20" i="118"/>
  <c r="W26" i="118"/>
  <c r="X15" i="118"/>
  <c r="W23" i="118"/>
  <c r="X5" i="118"/>
  <c r="W22" i="118"/>
  <c r="W21" i="118"/>
  <c r="V40" i="117"/>
  <c r="V11" i="18" s="1"/>
  <c r="V38" i="117"/>
  <c r="V9" i="18" s="1"/>
  <c r="U56" i="117"/>
  <c r="V43" i="117"/>
  <c r="V14" i="18" s="1"/>
  <c r="V44" i="117"/>
  <c r="V15" i="18" s="1"/>
  <c r="X6" i="117"/>
  <c r="X9" i="117"/>
  <c r="V32" i="117"/>
  <c r="V3" i="18" s="1"/>
  <c r="V48" i="117"/>
  <c r="V19" i="18" s="1"/>
  <c r="V33" i="117"/>
  <c r="V4" i="18" s="1"/>
  <c r="V37" i="117"/>
  <c r="V8" i="18" s="1"/>
  <c r="V41" i="117"/>
  <c r="V12" i="18" s="1"/>
  <c r="V45" i="117"/>
  <c r="V16" i="18" s="1"/>
  <c r="V50" i="117"/>
  <c r="V21" i="18" s="1"/>
  <c r="V53" i="117"/>
  <c r="V24" i="18" s="1"/>
  <c r="V49" i="117"/>
  <c r="V20" i="18" s="1"/>
  <c r="V47" i="117"/>
  <c r="V18" i="18" s="1"/>
  <c r="V55" i="117"/>
  <c r="V26" i="18" s="1"/>
  <c r="V42" i="117"/>
  <c r="V13" i="18" s="1"/>
  <c r="V51" i="117"/>
  <c r="V22" i="18" s="1"/>
  <c r="V52" i="117"/>
  <c r="V23" i="18" s="1"/>
  <c r="V54" i="117"/>
  <c r="V25" i="18" s="1"/>
  <c r="V39" i="117"/>
  <c r="V10" i="18" s="1"/>
  <c r="V46" i="117"/>
  <c r="V17" i="18" s="1"/>
  <c r="X11" i="117"/>
  <c r="X14" i="117"/>
  <c r="V34" i="117"/>
  <c r="V5" i="18" s="1"/>
  <c r="X7" i="117"/>
  <c r="X15" i="117"/>
  <c r="X5" i="117"/>
  <c r="V35" i="117"/>
  <c r="V6" i="18" s="1"/>
  <c r="V31" i="117"/>
  <c r="V2" i="18" s="1"/>
  <c r="X2" i="117"/>
  <c r="W27" i="117"/>
  <c r="W40" i="117" s="1"/>
  <c r="W11" i="18" s="1"/>
  <c r="U48" i="116"/>
  <c r="U19" i="17" s="1"/>
  <c r="U41" i="116"/>
  <c r="U12" i="17" s="1"/>
  <c r="T56" i="116"/>
  <c r="U32" i="116"/>
  <c r="U3" i="17" s="1"/>
  <c r="U31" i="116"/>
  <c r="U2" i="17" s="1"/>
  <c r="U39" i="116"/>
  <c r="U10" i="17" s="1"/>
  <c r="U54" i="116"/>
  <c r="U25" i="17" s="1"/>
  <c r="U37" i="116"/>
  <c r="U8" i="17" s="1"/>
  <c r="U53" i="116"/>
  <c r="U24" i="17" s="1"/>
  <c r="U33" i="116"/>
  <c r="U4" i="17" s="1"/>
  <c r="U44" i="116"/>
  <c r="U15" i="17" s="1"/>
  <c r="U38" i="116"/>
  <c r="U9" i="17" s="1"/>
  <c r="U40" i="116"/>
  <c r="U11" i="17" s="1"/>
  <c r="U43" i="116"/>
  <c r="U14" i="17" s="1"/>
  <c r="U35" i="116"/>
  <c r="U6" i="17" s="1"/>
  <c r="U34" i="116"/>
  <c r="U5" i="17" s="1"/>
  <c r="U36" i="116"/>
  <c r="U7" i="17" s="1"/>
  <c r="U49" i="116"/>
  <c r="U20" i="17" s="1"/>
  <c r="U51" i="116"/>
  <c r="U22" i="17" s="1"/>
  <c r="X14" i="116"/>
  <c r="X7" i="116"/>
  <c r="U50" i="116"/>
  <c r="U21" i="17" s="1"/>
  <c r="U46" i="116"/>
  <c r="U17" i="17" s="1"/>
  <c r="U52" i="116"/>
  <c r="U23" i="17" s="1"/>
  <c r="U47" i="116"/>
  <c r="U18" i="17" s="1"/>
  <c r="U55" i="116"/>
  <c r="U26" i="17" s="1"/>
  <c r="V26" i="116"/>
  <c r="U45" i="116"/>
  <c r="U16" i="17" s="1"/>
  <c r="U42" i="116"/>
  <c r="U13" i="17" s="1"/>
  <c r="X5" i="116"/>
  <c r="X6" i="116"/>
  <c r="W23" i="116"/>
  <c r="X15" i="116"/>
  <c r="W16" i="116"/>
  <c r="W17" i="116"/>
  <c r="X9" i="116"/>
  <c r="W18" i="116"/>
  <c r="W22" i="116"/>
  <c r="W21" i="116"/>
  <c r="W19" i="116"/>
  <c r="W20" i="116"/>
  <c r="X11" i="116"/>
  <c r="W12" i="116"/>
  <c r="W13" i="116"/>
  <c r="T56" i="115"/>
  <c r="U32" i="115"/>
  <c r="U3" i="16" s="1"/>
  <c r="U36" i="115"/>
  <c r="U7" i="16" s="1"/>
  <c r="U48" i="115"/>
  <c r="U19" i="16" s="1"/>
  <c r="U31" i="115"/>
  <c r="U2" i="16" s="1"/>
  <c r="U35" i="115"/>
  <c r="U6" i="16" s="1"/>
  <c r="U39" i="115"/>
  <c r="U10" i="16" s="1"/>
  <c r="U47" i="115"/>
  <c r="U18" i="16" s="1"/>
  <c r="U51" i="115"/>
  <c r="U22" i="16" s="1"/>
  <c r="U42" i="115"/>
  <c r="U13" i="16" s="1"/>
  <c r="U54" i="115"/>
  <c r="U25" i="16" s="1"/>
  <c r="U50" i="115"/>
  <c r="U21" i="16" s="1"/>
  <c r="U45" i="115"/>
  <c r="U16" i="16" s="1"/>
  <c r="U41" i="115"/>
  <c r="U12" i="16" s="1"/>
  <c r="U53" i="115"/>
  <c r="U24" i="16" s="1"/>
  <c r="U37" i="115"/>
  <c r="U8" i="16" s="1"/>
  <c r="U46" i="115"/>
  <c r="U17" i="16" s="1"/>
  <c r="U49" i="115"/>
  <c r="U20" i="16" s="1"/>
  <c r="U33" i="115"/>
  <c r="U4" i="16" s="1"/>
  <c r="U55" i="115"/>
  <c r="U26" i="16" s="1"/>
  <c r="U38" i="115"/>
  <c r="U9" i="16" s="1"/>
  <c r="U34" i="115"/>
  <c r="U5" i="16" s="1"/>
  <c r="U44" i="115"/>
  <c r="U15" i="16" s="1"/>
  <c r="U43" i="115"/>
  <c r="U14" i="16" s="1"/>
  <c r="U40" i="115"/>
  <c r="U11" i="16" s="1"/>
  <c r="X11" i="115"/>
  <c r="X14" i="115"/>
  <c r="V27" i="115"/>
  <c r="V52" i="115" s="1"/>
  <c r="V23" i="16" s="1"/>
  <c r="X9" i="115"/>
  <c r="X5" i="115"/>
  <c r="X15" i="115"/>
  <c r="W23" i="115"/>
  <c r="T39" i="114"/>
  <c r="T10" i="15" s="1"/>
  <c r="T32" i="114"/>
  <c r="T3" i="15" s="1"/>
  <c r="T54" i="114"/>
  <c r="T25" i="15" s="1"/>
  <c r="T53" i="114"/>
  <c r="T24" i="15" s="1"/>
  <c r="T37" i="114"/>
  <c r="T8" i="15" s="1"/>
  <c r="T40" i="114"/>
  <c r="T11" i="15" s="1"/>
  <c r="T35" i="114"/>
  <c r="T6" i="15" s="1"/>
  <c r="T31" i="114"/>
  <c r="T2" i="15" s="1"/>
  <c r="T38" i="114"/>
  <c r="T9" i="15" s="1"/>
  <c r="T43" i="114"/>
  <c r="T14" i="15" s="1"/>
  <c r="T36" i="114"/>
  <c r="T7" i="15" s="1"/>
  <c r="T34" i="114"/>
  <c r="T5" i="15" s="1"/>
  <c r="T44" i="114"/>
  <c r="T15" i="15" s="1"/>
  <c r="T41" i="114"/>
  <c r="T12" i="15" s="1"/>
  <c r="T49" i="114"/>
  <c r="T20" i="15" s="1"/>
  <c r="T46" i="114"/>
  <c r="T17" i="15" s="1"/>
  <c r="T45" i="114"/>
  <c r="T16" i="15" s="1"/>
  <c r="T51" i="114"/>
  <c r="T22" i="15" s="1"/>
  <c r="T50" i="114"/>
  <c r="T21" i="15" s="1"/>
  <c r="T47" i="114"/>
  <c r="T18" i="15" s="1"/>
  <c r="T48" i="114"/>
  <c r="T19" i="15" s="1"/>
  <c r="T42" i="114"/>
  <c r="T13" i="15" s="1"/>
  <c r="T52" i="114"/>
  <c r="T23" i="15" s="1"/>
  <c r="T33" i="114"/>
  <c r="T4" i="15" s="1"/>
  <c r="V26" i="114"/>
  <c r="V27" i="114" s="1"/>
  <c r="V51" i="114" s="1"/>
  <c r="V22" i="15" s="1"/>
  <c r="X5" i="114"/>
  <c r="U27" i="114"/>
  <c r="T55" i="114"/>
  <c r="T26" i="15" s="1"/>
  <c r="X7" i="114"/>
  <c r="X14" i="114"/>
  <c r="X9" i="114"/>
  <c r="W18" i="114"/>
  <c r="W22" i="114"/>
  <c r="W20" i="114"/>
  <c r="W21" i="114"/>
  <c r="W19" i="114"/>
  <c r="X6" i="114"/>
  <c r="W23" i="114"/>
  <c r="X15" i="114"/>
  <c r="W17" i="114"/>
  <c r="W16" i="114"/>
  <c r="X11" i="114"/>
  <c r="W12" i="114"/>
  <c r="W13" i="114"/>
  <c r="X2" i="114"/>
  <c r="W4" i="114"/>
  <c r="S56" i="122" l="1"/>
  <c r="T56" i="122"/>
  <c r="U51" i="122"/>
  <c r="U22" i="23" s="1"/>
  <c r="U48" i="122"/>
  <c r="U19" i="23" s="1"/>
  <c r="U50" i="122"/>
  <c r="U21" i="23" s="1"/>
  <c r="U47" i="122"/>
  <c r="U18" i="23" s="1"/>
  <c r="W9" i="122"/>
  <c r="U54" i="122"/>
  <c r="U25" i="23" s="1"/>
  <c r="X26" i="122"/>
  <c r="V25" i="122"/>
  <c r="V27" i="122" s="1"/>
  <c r="U31" i="122"/>
  <c r="U2" i="23" s="1"/>
  <c r="U33" i="122"/>
  <c r="U4" i="23" s="1"/>
  <c r="U41" i="122"/>
  <c r="U12" i="23" s="1"/>
  <c r="U42" i="122"/>
  <c r="U13" i="23" s="1"/>
  <c r="U32" i="122"/>
  <c r="U3" i="23" s="1"/>
  <c r="U40" i="122"/>
  <c r="U11" i="23" s="1"/>
  <c r="U53" i="122"/>
  <c r="U24" i="23" s="1"/>
  <c r="U44" i="122"/>
  <c r="U15" i="23" s="1"/>
  <c r="U43" i="122"/>
  <c r="U14" i="23" s="1"/>
  <c r="U36" i="122"/>
  <c r="U7" i="23" s="1"/>
  <c r="U34" i="122"/>
  <c r="U5" i="23" s="1"/>
  <c r="U39" i="122"/>
  <c r="U10" i="23" s="1"/>
  <c r="U35" i="122"/>
  <c r="U6" i="23" s="1"/>
  <c r="U52" i="122"/>
  <c r="U23" i="23" s="1"/>
  <c r="U37" i="122"/>
  <c r="U8" i="23" s="1"/>
  <c r="U45" i="122"/>
  <c r="U16" i="23" s="1"/>
  <c r="U55" i="122"/>
  <c r="U26" i="23" s="1"/>
  <c r="U38" i="122"/>
  <c r="U9" i="23" s="1"/>
  <c r="Y7" i="122"/>
  <c r="U46" i="122"/>
  <c r="U17" i="23" s="1"/>
  <c r="U49" i="122"/>
  <c r="U20" i="23" s="1"/>
  <c r="Y5" i="122"/>
  <c r="W18" i="122"/>
  <c r="W19" i="122"/>
  <c r="W17" i="122"/>
  <c r="W21" i="122"/>
  <c r="W20" i="122"/>
  <c r="W22" i="122"/>
  <c r="Y10" i="122"/>
  <c r="X16" i="122"/>
  <c r="Y6" i="122"/>
  <c r="X23" i="122"/>
  <c r="Y14" i="122"/>
  <c r="X8" i="122"/>
  <c r="V52" i="121"/>
  <c r="V23" i="22" s="1"/>
  <c r="V55" i="121"/>
  <c r="V26" i="22" s="1"/>
  <c r="V49" i="121"/>
  <c r="V20" i="22" s="1"/>
  <c r="U56" i="121"/>
  <c r="Y9" i="121"/>
  <c r="Y7" i="121"/>
  <c r="Y6" i="121"/>
  <c r="Y11" i="121"/>
  <c r="V32" i="121"/>
  <c r="V3" i="22" s="1"/>
  <c r="V48" i="121"/>
  <c r="V19" i="22" s="1"/>
  <c r="V42" i="121"/>
  <c r="V13" i="22" s="1"/>
  <c r="V46" i="121"/>
  <c r="V17" i="22" s="1"/>
  <c r="V31" i="121"/>
  <c r="V2" i="22" s="1"/>
  <c r="V39" i="121"/>
  <c r="V10" i="22" s="1"/>
  <c r="V47" i="121"/>
  <c r="V18" i="22" s="1"/>
  <c r="V53" i="121"/>
  <c r="V24" i="22" s="1"/>
  <c r="V37" i="121"/>
  <c r="V8" i="22" s="1"/>
  <c r="V45" i="121"/>
  <c r="V16" i="22" s="1"/>
  <c r="V54" i="121"/>
  <c r="V25" i="22" s="1"/>
  <c r="V33" i="121"/>
  <c r="V4" i="22" s="1"/>
  <c r="V41" i="121"/>
  <c r="V12" i="22" s="1"/>
  <c r="V40" i="121"/>
  <c r="V11" i="22" s="1"/>
  <c r="V34" i="121"/>
  <c r="V5" i="22" s="1"/>
  <c r="V43" i="121"/>
  <c r="V14" i="22" s="1"/>
  <c r="V44" i="121"/>
  <c r="V15" i="22" s="1"/>
  <c r="V35" i="121"/>
  <c r="V6" i="22" s="1"/>
  <c r="V38" i="121"/>
  <c r="V9" i="22" s="1"/>
  <c r="V36" i="121"/>
  <c r="V7" i="22" s="1"/>
  <c r="V51" i="121"/>
  <c r="V22" i="22" s="1"/>
  <c r="W27" i="121"/>
  <c r="W52" i="121" s="1"/>
  <c r="W23" i="22" s="1"/>
  <c r="Y5" i="121"/>
  <c r="X22" i="121"/>
  <c r="X21" i="121"/>
  <c r="Y15" i="121"/>
  <c r="X23" i="121"/>
  <c r="Y14" i="121"/>
  <c r="X20" i="121"/>
  <c r="X26" i="121"/>
  <c r="U56" i="118"/>
  <c r="V52" i="118"/>
  <c r="V23" i="19" s="1"/>
  <c r="V32" i="118"/>
  <c r="V3" i="19" s="1"/>
  <c r="V40" i="118"/>
  <c r="V11" i="19" s="1"/>
  <c r="V48" i="118"/>
  <c r="V19" i="19" s="1"/>
  <c r="V42" i="118"/>
  <c r="V13" i="19" s="1"/>
  <c r="V45" i="118"/>
  <c r="V16" i="19" s="1"/>
  <c r="V33" i="118"/>
  <c r="V4" i="19" s="1"/>
  <c r="V41" i="118"/>
  <c r="V12" i="19" s="1"/>
  <c r="V53" i="118"/>
  <c r="V24" i="19" s="1"/>
  <c r="V39" i="118"/>
  <c r="V10" i="19" s="1"/>
  <c r="V35" i="118"/>
  <c r="V6" i="19" s="1"/>
  <c r="V54" i="118"/>
  <c r="V25" i="19" s="1"/>
  <c r="V37" i="118"/>
  <c r="V8" i="19" s="1"/>
  <c r="V47" i="118"/>
  <c r="V18" i="19" s="1"/>
  <c r="V46" i="118"/>
  <c r="V17" i="19" s="1"/>
  <c r="V43" i="118"/>
  <c r="V14" i="19" s="1"/>
  <c r="V34" i="118"/>
  <c r="V5" i="19" s="1"/>
  <c r="V38" i="118"/>
  <c r="V9" i="19" s="1"/>
  <c r="V31" i="118"/>
  <c r="V2" i="19" s="1"/>
  <c r="V36" i="118"/>
  <c r="V7" i="19" s="1"/>
  <c r="V44" i="118"/>
  <c r="V15" i="19" s="1"/>
  <c r="V55" i="118"/>
  <c r="V26" i="19" s="1"/>
  <c r="V50" i="118"/>
  <c r="V21" i="19" s="1"/>
  <c r="Y7" i="118"/>
  <c r="Y9" i="118"/>
  <c r="V51" i="118"/>
  <c r="V22" i="19" s="1"/>
  <c r="W27" i="118"/>
  <c r="W55" i="118" s="1"/>
  <c r="W26" i="19" s="1"/>
  <c r="Y2" i="118"/>
  <c r="Y5" i="118"/>
  <c r="X22" i="118"/>
  <c r="X21" i="118"/>
  <c r="Y15" i="118"/>
  <c r="X23" i="118"/>
  <c r="Y14" i="118"/>
  <c r="X20" i="118"/>
  <c r="X26" i="118"/>
  <c r="V56" i="117"/>
  <c r="W38" i="117"/>
  <c r="W9" i="18" s="1"/>
  <c r="Y5" i="117"/>
  <c r="Y14" i="117"/>
  <c r="W44" i="117"/>
  <c r="W15" i="18" s="1"/>
  <c r="Y15" i="117"/>
  <c r="Y11" i="117"/>
  <c r="W32" i="117"/>
  <c r="W3" i="18" s="1"/>
  <c r="W48" i="117"/>
  <c r="W19" i="18" s="1"/>
  <c r="W52" i="117"/>
  <c r="W23" i="18" s="1"/>
  <c r="W42" i="117"/>
  <c r="W13" i="18" s="1"/>
  <c r="W39" i="117"/>
  <c r="W10" i="18" s="1"/>
  <c r="W50" i="117"/>
  <c r="W21" i="18" s="1"/>
  <c r="W53" i="117"/>
  <c r="W24" i="18" s="1"/>
  <c r="W37" i="117"/>
  <c r="W8" i="18" s="1"/>
  <c r="W45" i="117"/>
  <c r="W16" i="18" s="1"/>
  <c r="W49" i="117"/>
  <c r="W20" i="18" s="1"/>
  <c r="W33" i="117"/>
  <c r="W4" i="18" s="1"/>
  <c r="W51" i="117"/>
  <c r="W22" i="18" s="1"/>
  <c r="W55" i="117"/>
  <c r="W26" i="18" s="1"/>
  <c r="W54" i="117"/>
  <c r="W25" i="18" s="1"/>
  <c r="W41" i="117"/>
  <c r="W12" i="18" s="1"/>
  <c r="W47" i="117"/>
  <c r="W18" i="18" s="1"/>
  <c r="W46" i="117"/>
  <c r="W17" i="18" s="1"/>
  <c r="W36" i="117"/>
  <c r="W7" i="18" s="1"/>
  <c r="Y7" i="117"/>
  <c r="Y9" i="117"/>
  <c r="W31" i="117"/>
  <c r="W2" i="18" s="1"/>
  <c r="W35" i="117"/>
  <c r="W6" i="18" s="1"/>
  <c r="W34" i="117"/>
  <c r="W5" i="18" s="1"/>
  <c r="W43" i="117"/>
  <c r="W14" i="18" s="1"/>
  <c r="Y6" i="117"/>
  <c r="Y2" i="117"/>
  <c r="X27" i="117"/>
  <c r="X31" i="117" s="1"/>
  <c r="X2" i="18" s="1"/>
  <c r="U56" i="116"/>
  <c r="W26" i="116"/>
  <c r="W27" i="116" s="1"/>
  <c r="Y7" i="116"/>
  <c r="Y14" i="116"/>
  <c r="V27" i="116"/>
  <c r="Y5" i="116"/>
  <c r="Y9" i="116"/>
  <c r="X18" i="116"/>
  <c r="X22" i="116"/>
  <c r="X21" i="116"/>
  <c r="X20" i="116"/>
  <c r="X19" i="116"/>
  <c r="Y15" i="116"/>
  <c r="X16" i="116"/>
  <c r="X17" i="116"/>
  <c r="Y6" i="116"/>
  <c r="X23" i="116"/>
  <c r="Y11" i="116"/>
  <c r="X12" i="116"/>
  <c r="X13" i="116"/>
  <c r="V32" i="115"/>
  <c r="V3" i="16" s="1"/>
  <c r="V36" i="115"/>
  <c r="V7" i="16" s="1"/>
  <c r="V48" i="115"/>
  <c r="V19" i="16" s="1"/>
  <c r="V33" i="115"/>
  <c r="V4" i="16" s="1"/>
  <c r="V39" i="115"/>
  <c r="V10" i="16" s="1"/>
  <c r="V41" i="115"/>
  <c r="V12" i="16" s="1"/>
  <c r="V50" i="115"/>
  <c r="V21" i="16" s="1"/>
  <c r="V42" i="115"/>
  <c r="V13" i="16" s="1"/>
  <c r="V51" i="115"/>
  <c r="V22" i="16" s="1"/>
  <c r="V54" i="115"/>
  <c r="V25" i="16" s="1"/>
  <c r="V45" i="115"/>
  <c r="V16" i="16" s="1"/>
  <c r="V47" i="115"/>
  <c r="V18" i="16" s="1"/>
  <c r="V31" i="115"/>
  <c r="V2" i="16" s="1"/>
  <c r="V35" i="115"/>
  <c r="V6" i="16" s="1"/>
  <c r="V53" i="115"/>
  <c r="V24" i="16" s="1"/>
  <c r="V37" i="115"/>
  <c r="V8" i="16" s="1"/>
  <c r="V46" i="115"/>
  <c r="V17" i="16" s="1"/>
  <c r="V49" i="115"/>
  <c r="V20" i="16" s="1"/>
  <c r="V55" i="115"/>
  <c r="V26" i="16" s="1"/>
  <c r="V40" i="115"/>
  <c r="V11" i="16" s="1"/>
  <c r="V34" i="115"/>
  <c r="V5" i="16" s="1"/>
  <c r="V44" i="115"/>
  <c r="V15" i="16" s="1"/>
  <c r="V38" i="115"/>
  <c r="V9" i="16" s="1"/>
  <c r="V43" i="115"/>
  <c r="V14" i="16" s="1"/>
  <c r="U56" i="115"/>
  <c r="Y9" i="115"/>
  <c r="W27" i="115"/>
  <c r="W52" i="115" s="1"/>
  <c r="W23" i="16" s="1"/>
  <c r="Y14" i="115"/>
  <c r="Y11" i="115"/>
  <c r="Y5" i="115"/>
  <c r="Y15" i="115"/>
  <c r="X23" i="115"/>
  <c r="T56" i="114"/>
  <c r="V46" i="114"/>
  <c r="V17" i="15" s="1"/>
  <c r="V48" i="114"/>
  <c r="V19" i="15" s="1"/>
  <c r="V49" i="114"/>
  <c r="V20" i="15" s="1"/>
  <c r="V45" i="114"/>
  <c r="V16" i="15" s="1"/>
  <c r="V47" i="114"/>
  <c r="V18" i="15" s="1"/>
  <c r="V33" i="114"/>
  <c r="V4" i="15" s="1"/>
  <c r="U32" i="114"/>
  <c r="U3" i="15" s="1"/>
  <c r="U39" i="114"/>
  <c r="U10" i="15" s="1"/>
  <c r="U54" i="114"/>
  <c r="U25" i="15" s="1"/>
  <c r="U37" i="114"/>
  <c r="U8" i="15" s="1"/>
  <c r="U53" i="114"/>
  <c r="U24" i="15" s="1"/>
  <c r="U31" i="114"/>
  <c r="U2" i="15" s="1"/>
  <c r="U34" i="114"/>
  <c r="U5" i="15" s="1"/>
  <c r="U44" i="114"/>
  <c r="U15" i="15" s="1"/>
  <c r="U35" i="114"/>
  <c r="U6" i="15" s="1"/>
  <c r="U43" i="114"/>
  <c r="U14" i="15" s="1"/>
  <c r="U36" i="114"/>
  <c r="U7" i="15" s="1"/>
  <c r="U40" i="114"/>
  <c r="U11" i="15" s="1"/>
  <c r="U38" i="114"/>
  <c r="U9" i="15" s="1"/>
  <c r="U41" i="114"/>
  <c r="U12" i="15" s="1"/>
  <c r="U42" i="114"/>
  <c r="U13" i="15" s="1"/>
  <c r="U50" i="114"/>
  <c r="U21" i="15" s="1"/>
  <c r="U49" i="114"/>
  <c r="U20" i="15" s="1"/>
  <c r="U46" i="114"/>
  <c r="U17" i="15" s="1"/>
  <c r="U51" i="114"/>
  <c r="U22" i="15" s="1"/>
  <c r="U48" i="114"/>
  <c r="U19" i="15" s="1"/>
  <c r="U45" i="114"/>
  <c r="U16" i="15" s="1"/>
  <c r="U47" i="114"/>
  <c r="U18" i="15" s="1"/>
  <c r="U52" i="114"/>
  <c r="U23" i="15" s="1"/>
  <c r="U33" i="114"/>
  <c r="U4" i="15" s="1"/>
  <c r="W26" i="114"/>
  <c r="V32" i="114"/>
  <c r="V3" i="15" s="1"/>
  <c r="V37" i="114"/>
  <c r="V8" i="15" s="1"/>
  <c r="V54" i="114"/>
  <c r="V25" i="15" s="1"/>
  <c r="V53" i="114"/>
  <c r="V24" i="15" s="1"/>
  <c r="V39" i="114"/>
  <c r="V10" i="15" s="1"/>
  <c r="V38" i="114"/>
  <c r="V9" i="15" s="1"/>
  <c r="V34" i="114"/>
  <c r="V5" i="15" s="1"/>
  <c r="V43" i="114"/>
  <c r="V14" i="15" s="1"/>
  <c r="V36" i="114"/>
  <c r="V7" i="15" s="1"/>
  <c r="V44" i="114"/>
  <c r="V15" i="15" s="1"/>
  <c r="V40" i="114"/>
  <c r="V11" i="15" s="1"/>
  <c r="V35" i="114"/>
  <c r="V6" i="15" s="1"/>
  <c r="V31" i="114"/>
  <c r="V2" i="15" s="1"/>
  <c r="V52" i="114"/>
  <c r="V23" i="15" s="1"/>
  <c r="Y5" i="114"/>
  <c r="Y7" i="114"/>
  <c r="V55" i="114"/>
  <c r="V26" i="15" s="1"/>
  <c r="U55" i="114"/>
  <c r="U26" i="15" s="1"/>
  <c r="V50" i="114"/>
  <c r="V21" i="15" s="1"/>
  <c r="Y14" i="114"/>
  <c r="V41" i="114"/>
  <c r="V12" i="15" s="1"/>
  <c r="V42" i="114"/>
  <c r="V13" i="15" s="1"/>
  <c r="Y6" i="114"/>
  <c r="X23" i="114"/>
  <c r="Y15" i="114"/>
  <c r="X16" i="114"/>
  <c r="X17" i="114"/>
  <c r="Y9" i="114"/>
  <c r="X18" i="114"/>
  <c r="X22" i="114"/>
  <c r="X21" i="114"/>
  <c r="X19" i="114"/>
  <c r="X20" i="114"/>
  <c r="Y11" i="114"/>
  <c r="X12" i="114"/>
  <c r="X13" i="114"/>
  <c r="Y2" i="114"/>
  <c r="X4" i="114"/>
  <c r="V51" i="122" l="1"/>
  <c r="V22" i="23" s="1"/>
  <c r="V48" i="122"/>
  <c r="V19" i="23" s="1"/>
  <c r="V38" i="122"/>
  <c r="V9" i="23" s="1"/>
  <c r="V47" i="122"/>
  <c r="V18" i="23" s="1"/>
  <c r="U56" i="122"/>
  <c r="V46" i="122"/>
  <c r="V17" i="23" s="1"/>
  <c r="W25" i="122"/>
  <c r="W27" i="122" s="1"/>
  <c r="W49" i="122" s="1"/>
  <c r="W20" i="23" s="1"/>
  <c r="X9" i="122"/>
  <c r="Y26" i="122"/>
  <c r="Z7" i="122"/>
  <c r="V33" i="122"/>
  <c r="V4" i="23" s="1"/>
  <c r="V41" i="122"/>
  <c r="V12" i="23" s="1"/>
  <c r="V44" i="122"/>
  <c r="V15" i="23" s="1"/>
  <c r="V42" i="122"/>
  <c r="V13" i="23" s="1"/>
  <c r="V32" i="122"/>
  <c r="V3" i="23" s="1"/>
  <c r="V40" i="122"/>
  <c r="V11" i="23" s="1"/>
  <c r="V31" i="122"/>
  <c r="V2" i="23" s="1"/>
  <c r="V53" i="122"/>
  <c r="V24" i="23" s="1"/>
  <c r="V35" i="122"/>
  <c r="V6" i="23" s="1"/>
  <c r="V39" i="122"/>
  <c r="V10" i="23" s="1"/>
  <c r="V36" i="122"/>
  <c r="V7" i="23" s="1"/>
  <c r="V43" i="122"/>
  <c r="V14" i="23" s="1"/>
  <c r="V34" i="122"/>
  <c r="V5" i="23" s="1"/>
  <c r="V45" i="122"/>
  <c r="V16" i="23" s="1"/>
  <c r="V37" i="122"/>
  <c r="V8" i="23" s="1"/>
  <c r="V55" i="122"/>
  <c r="V26" i="23" s="1"/>
  <c r="V52" i="122"/>
  <c r="V23" i="23" s="1"/>
  <c r="V50" i="122"/>
  <c r="V21" i="23" s="1"/>
  <c r="V49" i="122"/>
  <c r="V20" i="23" s="1"/>
  <c r="V54" i="122"/>
  <c r="V25" i="23" s="1"/>
  <c r="Z5" i="122"/>
  <c r="X18" i="122"/>
  <c r="X17" i="122"/>
  <c r="X21" i="122"/>
  <c r="X20" i="122"/>
  <c r="X22" i="122"/>
  <c r="X19" i="122"/>
  <c r="Y16" i="122"/>
  <c r="Z10" i="122"/>
  <c r="Z6" i="122"/>
  <c r="Y23" i="122"/>
  <c r="Z14" i="122"/>
  <c r="Y8" i="122"/>
  <c r="V56" i="121"/>
  <c r="W50" i="121"/>
  <c r="W21" i="22" s="1"/>
  <c r="W33" i="121"/>
  <c r="W4" i="22" s="1"/>
  <c r="W37" i="121"/>
  <c r="W8" i="22" s="1"/>
  <c r="W41" i="121"/>
  <c r="W12" i="22" s="1"/>
  <c r="W45" i="121"/>
  <c r="W16" i="22" s="1"/>
  <c r="W32" i="121"/>
  <c r="W3" i="22" s="1"/>
  <c r="W48" i="121"/>
  <c r="W19" i="22" s="1"/>
  <c r="W31" i="121"/>
  <c r="W2" i="22" s="1"/>
  <c r="W39" i="121"/>
  <c r="W10" i="22" s="1"/>
  <c r="W47" i="121"/>
  <c r="W18" i="22" s="1"/>
  <c r="W53" i="121"/>
  <c r="W24" i="22" s="1"/>
  <c r="W46" i="121"/>
  <c r="W17" i="22" s="1"/>
  <c r="W42" i="121"/>
  <c r="W13" i="22" s="1"/>
  <c r="W54" i="121"/>
  <c r="W25" i="22" s="1"/>
  <c r="W43" i="121"/>
  <c r="W14" i="22" s="1"/>
  <c r="W40" i="121"/>
  <c r="W11" i="22" s="1"/>
  <c r="W35" i="121"/>
  <c r="W6" i="22" s="1"/>
  <c r="W34" i="121"/>
  <c r="W5" i="22" s="1"/>
  <c r="W36" i="121"/>
  <c r="W7" i="22" s="1"/>
  <c r="W44" i="121"/>
  <c r="W15" i="22" s="1"/>
  <c r="W38" i="121"/>
  <c r="W9" i="22" s="1"/>
  <c r="Z11" i="121"/>
  <c r="Z7" i="121"/>
  <c r="Z6" i="121"/>
  <c r="Z9" i="121"/>
  <c r="W55" i="121"/>
  <c r="W26" i="22" s="1"/>
  <c r="W49" i="121"/>
  <c r="W20" i="22" s="1"/>
  <c r="W51" i="121"/>
  <c r="W22" i="22" s="1"/>
  <c r="X27" i="121"/>
  <c r="X49" i="121" s="1"/>
  <c r="X20" i="22" s="1"/>
  <c r="Z14" i="121"/>
  <c r="Y20" i="121"/>
  <c r="Y26" i="121"/>
  <c r="Z15" i="121"/>
  <c r="Y23" i="121"/>
  <c r="Z5" i="121"/>
  <c r="Y22" i="121"/>
  <c r="Y21" i="121"/>
  <c r="V56" i="118"/>
  <c r="W49" i="118"/>
  <c r="W20" i="19" s="1"/>
  <c r="W52" i="118"/>
  <c r="W23" i="19" s="1"/>
  <c r="W51" i="118"/>
  <c r="W22" i="19" s="1"/>
  <c r="Z7" i="118"/>
  <c r="W33" i="118"/>
  <c r="W4" i="19" s="1"/>
  <c r="W37" i="118"/>
  <c r="W8" i="19" s="1"/>
  <c r="W41" i="118"/>
  <c r="W12" i="19" s="1"/>
  <c r="W45" i="118"/>
  <c r="W16" i="19" s="1"/>
  <c r="W32" i="118"/>
  <c r="W3" i="19" s="1"/>
  <c r="W40" i="118"/>
  <c r="W11" i="19" s="1"/>
  <c r="W48" i="118"/>
  <c r="W19" i="19" s="1"/>
  <c r="W42" i="118"/>
  <c r="W13" i="19" s="1"/>
  <c r="W47" i="118"/>
  <c r="W18" i="19" s="1"/>
  <c r="W54" i="118"/>
  <c r="W25" i="19" s="1"/>
  <c r="W53" i="118"/>
  <c r="W24" i="19" s="1"/>
  <c r="W39" i="118"/>
  <c r="W10" i="19" s="1"/>
  <c r="W46" i="118"/>
  <c r="W17" i="19" s="1"/>
  <c r="W35" i="118"/>
  <c r="W6" i="19" s="1"/>
  <c r="W38" i="118"/>
  <c r="W9" i="19" s="1"/>
  <c r="W36" i="118"/>
  <c r="W7" i="19" s="1"/>
  <c r="W34" i="118"/>
  <c r="W5" i="19" s="1"/>
  <c r="W44" i="118"/>
  <c r="W15" i="19" s="1"/>
  <c r="W31" i="118"/>
  <c r="W2" i="19" s="1"/>
  <c r="W43" i="118"/>
  <c r="W14" i="19" s="1"/>
  <c r="W50" i="118"/>
  <c r="W21" i="19" s="1"/>
  <c r="Z9" i="118"/>
  <c r="X27" i="118"/>
  <c r="X52" i="118" s="1"/>
  <c r="X23" i="19" s="1"/>
  <c r="Z2" i="118"/>
  <c r="Z14" i="118"/>
  <c r="Y20" i="118"/>
  <c r="Y26" i="118"/>
  <c r="Z15" i="118"/>
  <c r="Y23" i="118"/>
  <c r="Z5" i="118"/>
  <c r="Y22" i="118"/>
  <c r="Y21" i="118"/>
  <c r="X43" i="117"/>
  <c r="X14" i="18" s="1"/>
  <c r="W56" i="117"/>
  <c r="X33" i="117"/>
  <c r="X4" i="18" s="1"/>
  <c r="X37" i="117"/>
  <c r="X8" i="18" s="1"/>
  <c r="X41" i="117"/>
  <c r="X12" i="18" s="1"/>
  <c r="X45" i="117"/>
  <c r="X16" i="18" s="1"/>
  <c r="X49" i="117"/>
  <c r="X20" i="18" s="1"/>
  <c r="X42" i="117"/>
  <c r="X13" i="18" s="1"/>
  <c r="X46" i="117"/>
  <c r="X17" i="18" s="1"/>
  <c r="X51" i="117"/>
  <c r="X22" i="18" s="1"/>
  <c r="X54" i="117"/>
  <c r="X25" i="18" s="1"/>
  <c r="X39" i="117"/>
  <c r="X10" i="18" s="1"/>
  <c r="X50" i="117"/>
  <c r="X21" i="18" s="1"/>
  <c r="X53" i="117"/>
  <c r="X24" i="18" s="1"/>
  <c r="X48" i="117"/>
  <c r="X19" i="18" s="1"/>
  <c r="X52" i="117"/>
  <c r="X23" i="18" s="1"/>
  <c r="X55" i="117"/>
  <c r="X26" i="18" s="1"/>
  <c r="X32" i="117"/>
  <c r="X3" i="18" s="1"/>
  <c r="X47" i="117"/>
  <c r="X18" i="18" s="1"/>
  <c r="X38" i="117"/>
  <c r="X9" i="18" s="1"/>
  <c r="Z11" i="117"/>
  <c r="Z9" i="117"/>
  <c r="X44" i="117"/>
  <c r="X15" i="18" s="1"/>
  <c r="X35" i="117"/>
  <c r="X6" i="18" s="1"/>
  <c r="X36" i="117"/>
  <c r="X7" i="18" s="1"/>
  <c r="Z15" i="117"/>
  <c r="Z6" i="117"/>
  <c r="Z7" i="117"/>
  <c r="Z14" i="117"/>
  <c r="X34" i="117"/>
  <c r="X5" i="18" s="1"/>
  <c r="X40" i="117"/>
  <c r="X11" i="18" s="1"/>
  <c r="Z5" i="117"/>
  <c r="Z2" i="117"/>
  <c r="Y27" i="117"/>
  <c r="Y44" i="117" s="1"/>
  <c r="Y15" i="18" s="1"/>
  <c r="V32" i="116"/>
  <c r="V3" i="17" s="1"/>
  <c r="V33" i="116"/>
  <c r="V4" i="17" s="1"/>
  <c r="V37" i="116"/>
  <c r="V8" i="17" s="1"/>
  <c r="V31" i="116"/>
  <c r="V2" i="17" s="1"/>
  <c r="V39" i="116"/>
  <c r="V10" i="17" s="1"/>
  <c r="V54" i="116"/>
  <c r="V25" i="17" s="1"/>
  <c r="V53" i="116"/>
  <c r="V24" i="17" s="1"/>
  <c r="V34" i="116"/>
  <c r="V5" i="17" s="1"/>
  <c r="V40" i="116"/>
  <c r="V11" i="17" s="1"/>
  <c r="V35" i="116"/>
  <c r="V6" i="17" s="1"/>
  <c r="V44" i="116"/>
  <c r="V15" i="17" s="1"/>
  <c r="V38" i="116"/>
  <c r="V9" i="17" s="1"/>
  <c r="V43" i="116"/>
  <c r="V14" i="17" s="1"/>
  <c r="V36" i="116"/>
  <c r="V7" i="17" s="1"/>
  <c r="V51" i="116"/>
  <c r="V22" i="17" s="1"/>
  <c r="V48" i="116"/>
  <c r="V19" i="17" s="1"/>
  <c r="V42" i="116"/>
  <c r="V13" i="17" s="1"/>
  <c r="V45" i="116"/>
  <c r="V16" i="17" s="1"/>
  <c r="V47" i="116"/>
  <c r="V18" i="17" s="1"/>
  <c r="V50" i="116"/>
  <c r="V21" i="17" s="1"/>
  <c r="V41" i="116"/>
  <c r="V12" i="17" s="1"/>
  <c r="V46" i="116"/>
  <c r="V17" i="17" s="1"/>
  <c r="V49" i="116"/>
  <c r="V20" i="17" s="1"/>
  <c r="V52" i="116"/>
  <c r="V23" i="17" s="1"/>
  <c r="W33" i="116"/>
  <c r="W4" i="17" s="1"/>
  <c r="W37" i="116"/>
  <c r="W8" i="17" s="1"/>
  <c r="W32" i="116"/>
  <c r="W3" i="17" s="1"/>
  <c r="W31" i="116"/>
  <c r="W2" i="17" s="1"/>
  <c r="W39" i="116"/>
  <c r="W10" i="17" s="1"/>
  <c r="W54" i="116"/>
  <c r="W25" i="17" s="1"/>
  <c r="W53" i="116"/>
  <c r="W24" i="17" s="1"/>
  <c r="W40" i="116"/>
  <c r="W11" i="17" s="1"/>
  <c r="W34" i="116"/>
  <c r="W5" i="17" s="1"/>
  <c r="W35" i="116"/>
  <c r="W6" i="17" s="1"/>
  <c r="W44" i="116"/>
  <c r="W15" i="17" s="1"/>
  <c r="W38" i="116"/>
  <c r="W9" i="17" s="1"/>
  <c r="W43" i="116"/>
  <c r="W14" i="17" s="1"/>
  <c r="W36" i="116"/>
  <c r="W7" i="17" s="1"/>
  <c r="W47" i="116"/>
  <c r="W18" i="17" s="1"/>
  <c r="Z7" i="116"/>
  <c r="W45" i="116"/>
  <c r="W16" i="17" s="1"/>
  <c r="V55" i="116"/>
  <c r="V26" i="17" s="1"/>
  <c r="Z14" i="116"/>
  <c r="W52" i="116"/>
  <c r="W23" i="17" s="1"/>
  <c r="W46" i="116"/>
  <c r="W17" i="17" s="1"/>
  <c r="W55" i="116"/>
  <c r="W26" i="17" s="1"/>
  <c r="X26" i="116"/>
  <c r="X27" i="116" s="1"/>
  <c r="X48" i="116" s="1"/>
  <c r="X19" i="17" s="1"/>
  <c r="W41" i="116"/>
  <c r="W12" i="17" s="1"/>
  <c r="W51" i="116"/>
  <c r="W22" i="17" s="1"/>
  <c r="W48" i="116"/>
  <c r="W19" i="17" s="1"/>
  <c r="W42" i="116"/>
  <c r="W13" i="17" s="1"/>
  <c r="W50" i="116"/>
  <c r="W21" i="17" s="1"/>
  <c r="W49" i="116"/>
  <c r="W20" i="17" s="1"/>
  <c r="Z5" i="116"/>
  <c r="Z15" i="116"/>
  <c r="Y17" i="116"/>
  <c r="Y16" i="116"/>
  <c r="Z6" i="116"/>
  <c r="Y23" i="116"/>
  <c r="Z9" i="116"/>
  <c r="Y19" i="116"/>
  <c r="Y21" i="116"/>
  <c r="Y18" i="116"/>
  <c r="Y22" i="116"/>
  <c r="Y20" i="116"/>
  <c r="Z11" i="116"/>
  <c r="Y13" i="116"/>
  <c r="Y12" i="116"/>
  <c r="W33" i="115"/>
  <c r="W4" i="16" s="1"/>
  <c r="W37" i="115"/>
  <c r="W8" i="16" s="1"/>
  <c r="W41" i="115"/>
  <c r="W12" i="16" s="1"/>
  <c r="W45" i="115"/>
  <c r="W16" i="16" s="1"/>
  <c r="W49" i="115"/>
  <c r="W20" i="16" s="1"/>
  <c r="W32" i="115"/>
  <c r="W3" i="16" s="1"/>
  <c r="W36" i="115"/>
  <c r="W7" i="16" s="1"/>
  <c r="W48" i="115"/>
  <c r="W19" i="16" s="1"/>
  <c r="W31" i="115"/>
  <c r="W2" i="16" s="1"/>
  <c r="W50" i="115"/>
  <c r="W21" i="16" s="1"/>
  <c r="W55" i="115"/>
  <c r="W26" i="16" s="1"/>
  <c r="W39" i="115"/>
  <c r="W10" i="16" s="1"/>
  <c r="W42" i="115"/>
  <c r="W13" i="16" s="1"/>
  <c r="W51" i="115"/>
  <c r="W22" i="16" s="1"/>
  <c r="W54" i="115"/>
  <c r="W25" i="16" s="1"/>
  <c r="W35" i="115"/>
  <c r="W6" i="16" s="1"/>
  <c r="W53" i="115"/>
  <c r="W24" i="16" s="1"/>
  <c r="W46" i="115"/>
  <c r="W17" i="16" s="1"/>
  <c r="W47" i="115"/>
  <c r="W18" i="16" s="1"/>
  <c r="W38" i="115"/>
  <c r="W9" i="16" s="1"/>
  <c r="W34" i="115"/>
  <c r="W5" i="16" s="1"/>
  <c r="W44" i="115"/>
  <c r="W15" i="16" s="1"/>
  <c r="W40" i="115"/>
  <c r="W11" i="16" s="1"/>
  <c r="W43" i="115"/>
  <c r="W14" i="16" s="1"/>
  <c r="V56" i="115"/>
  <c r="Z11" i="115"/>
  <c r="Z14" i="115"/>
  <c r="X27" i="115"/>
  <c r="Z9" i="115"/>
  <c r="Z5" i="115"/>
  <c r="Z15" i="115"/>
  <c r="Y23" i="115"/>
  <c r="U56" i="114"/>
  <c r="V56" i="114"/>
  <c r="Z5" i="114"/>
  <c r="W27" i="114"/>
  <c r="W55" i="114" s="1"/>
  <c r="W26" i="15" s="1"/>
  <c r="Z14" i="114"/>
  <c r="X26" i="114"/>
  <c r="Z7" i="114"/>
  <c r="Z15" i="114"/>
  <c r="Y17" i="114"/>
  <c r="Y16" i="114"/>
  <c r="Z9" i="114"/>
  <c r="Y19" i="114"/>
  <c r="Y18" i="114"/>
  <c r="Y22" i="114"/>
  <c r="Y20" i="114"/>
  <c r="Y21" i="114"/>
  <c r="Z6" i="114"/>
  <c r="Y23" i="114"/>
  <c r="Z11" i="114"/>
  <c r="Y13" i="114"/>
  <c r="Y12" i="114"/>
  <c r="Z2" i="114"/>
  <c r="Y4" i="114"/>
  <c r="V56" i="122" l="1"/>
  <c r="W51" i="122"/>
  <c r="W22" i="23" s="1"/>
  <c r="W47" i="122"/>
  <c r="W18" i="23" s="1"/>
  <c r="W38" i="122"/>
  <c r="W9" i="23" s="1"/>
  <c r="W46" i="122"/>
  <c r="W17" i="23" s="1"/>
  <c r="W50" i="122"/>
  <c r="W21" i="23" s="1"/>
  <c r="Y9" i="122"/>
  <c r="X25" i="122"/>
  <c r="X27" i="122" s="1"/>
  <c r="AA7" i="122"/>
  <c r="Z26" i="122"/>
  <c r="W48" i="122"/>
  <c r="W19" i="23" s="1"/>
  <c r="W32" i="122"/>
  <c r="W3" i="23" s="1"/>
  <c r="W40" i="122"/>
  <c r="W11" i="23" s="1"/>
  <c r="W44" i="122"/>
  <c r="W15" i="23" s="1"/>
  <c r="W31" i="122"/>
  <c r="W2" i="23" s="1"/>
  <c r="W42" i="122"/>
  <c r="W13" i="23" s="1"/>
  <c r="W41" i="122"/>
  <c r="W12" i="23" s="1"/>
  <c r="W53" i="122"/>
  <c r="W24" i="23" s="1"/>
  <c r="W33" i="122"/>
  <c r="W4" i="23" s="1"/>
  <c r="W34" i="122"/>
  <c r="W5" i="23" s="1"/>
  <c r="W43" i="122"/>
  <c r="W14" i="23" s="1"/>
  <c r="W36" i="122"/>
  <c r="W7" i="23" s="1"/>
  <c r="W35" i="122"/>
  <c r="W6" i="23" s="1"/>
  <c r="W39" i="122"/>
  <c r="W10" i="23" s="1"/>
  <c r="W37" i="122"/>
  <c r="W8" i="23" s="1"/>
  <c r="W45" i="122"/>
  <c r="W16" i="23" s="1"/>
  <c r="W55" i="122"/>
  <c r="W26" i="23" s="1"/>
  <c r="W52" i="122"/>
  <c r="W23" i="23" s="1"/>
  <c r="W54" i="122"/>
  <c r="W25" i="23" s="1"/>
  <c r="AA5" i="122"/>
  <c r="AA10" i="122"/>
  <c r="Z16" i="122"/>
  <c r="Y19" i="122"/>
  <c r="Y20" i="122"/>
  <c r="Y18" i="122"/>
  <c r="Y22" i="122"/>
  <c r="Y21" i="122"/>
  <c r="Y17" i="122"/>
  <c r="AA6" i="122"/>
  <c r="Z23" i="122"/>
  <c r="AA14" i="122"/>
  <c r="Z8" i="122"/>
  <c r="W56" i="121"/>
  <c r="X33" i="121"/>
  <c r="X4" i="22" s="1"/>
  <c r="X37" i="121"/>
  <c r="X8" i="22" s="1"/>
  <c r="X41" i="121"/>
  <c r="X12" i="22" s="1"/>
  <c r="X45" i="121"/>
  <c r="X16" i="22" s="1"/>
  <c r="X31" i="121"/>
  <c r="X2" i="22" s="1"/>
  <c r="X39" i="121"/>
  <c r="X10" i="22" s="1"/>
  <c r="X47" i="121"/>
  <c r="X18" i="22" s="1"/>
  <c r="X32" i="121"/>
  <c r="X3" i="22" s="1"/>
  <c r="X48" i="121"/>
  <c r="X19" i="22" s="1"/>
  <c r="X54" i="121"/>
  <c r="X25" i="22" s="1"/>
  <c r="X46" i="121"/>
  <c r="X17" i="22" s="1"/>
  <c r="X53" i="121"/>
  <c r="X24" i="22" s="1"/>
  <c r="X42" i="121"/>
  <c r="X13" i="22" s="1"/>
  <c r="X34" i="121"/>
  <c r="X5" i="22" s="1"/>
  <c r="X43" i="121"/>
  <c r="X14" i="22" s="1"/>
  <c r="X38" i="121"/>
  <c r="X9" i="22" s="1"/>
  <c r="X35" i="121"/>
  <c r="X6" i="22" s="1"/>
  <c r="X36" i="121"/>
  <c r="X7" i="22" s="1"/>
  <c r="X40" i="121"/>
  <c r="X11" i="22" s="1"/>
  <c r="X44" i="121"/>
  <c r="X15" i="22" s="1"/>
  <c r="X52" i="121"/>
  <c r="X23" i="22" s="1"/>
  <c r="AA11" i="121"/>
  <c r="AA6" i="121"/>
  <c r="X50" i="121"/>
  <c r="X21" i="22" s="1"/>
  <c r="X55" i="121"/>
  <c r="X26" i="22" s="1"/>
  <c r="AA7" i="121"/>
  <c r="AA9" i="121"/>
  <c r="X51" i="121"/>
  <c r="X22" i="22" s="1"/>
  <c r="Y27" i="121"/>
  <c r="Y55" i="121" s="1"/>
  <c r="Y26" i="22" s="1"/>
  <c r="AA5" i="121"/>
  <c r="Z22" i="121"/>
  <c r="Z21" i="121"/>
  <c r="AA15" i="121"/>
  <c r="Z23" i="121"/>
  <c r="AA14" i="121"/>
  <c r="Z20" i="121"/>
  <c r="Z26" i="121"/>
  <c r="W56" i="118"/>
  <c r="X49" i="118"/>
  <c r="X20" i="19" s="1"/>
  <c r="X50" i="118"/>
  <c r="X21" i="19" s="1"/>
  <c r="X55" i="118"/>
  <c r="X26" i="19" s="1"/>
  <c r="AA9" i="118"/>
  <c r="X33" i="118"/>
  <c r="X4" i="19" s="1"/>
  <c r="X37" i="118"/>
  <c r="X8" i="19" s="1"/>
  <c r="X41" i="118"/>
  <c r="X12" i="19" s="1"/>
  <c r="X45" i="118"/>
  <c r="X16" i="19" s="1"/>
  <c r="X35" i="118"/>
  <c r="X6" i="19" s="1"/>
  <c r="X42" i="118"/>
  <c r="X13" i="19" s="1"/>
  <c r="X47" i="118"/>
  <c r="X18" i="19" s="1"/>
  <c r="X54" i="118"/>
  <c r="X25" i="19" s="1"/>
  <c r="X53" i="118"/>
  <c r="X24" i="19" s="1"/>
  <c r="X32" i="118"/>
  <c r="X3" i="19" s="1"/>
  <c r="X40" i="118"/>
  <c r="X11" i="19" s="1"/>
  <c r="X48" i="118"/>
  <c r="X19" i="19" s="1"/>
  <c r="X39" i="118"/>
  <c r="X10" i="19" s="1"/>
  <c r="X46" i="118"/>
  <c r="X17" i="19" s="1"/>
  <c r="X43" i="118"/>
  <c r="X14" i="19" s="1"/>
  <c r="X36" i="118"/>
  <c r="X7" i="19" s="1"/>
  <c r="X34" i="118"/>
  <c r="X5" i="19" s="1"/>
  <c r="X38" i="118"/>
  <c r="X9" i="19" s="1"/>
  <c r="X31" i="118"/>
  <c r="X2" i="19" s="1"/>
  <c r="X44" i="118"/>
  <c r="X15" i="19" s="1"/>
  <c r="X51" i="118"/>
  <c r="X22" i="19" s="1"/>
  <c r="AA7" i="118"/>
  <c r="Y27" i="118"/>
  <c r="Y50" i="118" s="1"/>
  <c r="Y21" i="19" s="1"/>
  <c r="AA2" i="118"/>
  <c r="AA5" i="118"/>
  <c r="Z22" i="118"/>
  <c r="Z21" i="118"/>
  <c r="AA15" i="118"/>
  <c r="Z23" i="118"/>
  <c r="AA14" i="118"/>
  <c r="Z20" i="118"/>
  <c r="Z26" i="118"/>
  <c r="Y38" i="117"/>
  <c r="Y9" i="18" s="1"/>
  <c r="X56" i="117"/>
  <c r="Y35" i="117"/>
  <c r="Y6" i="18" s="1"/>
  <c r="Y40" i="117"/>
  <c r="Y11" i="18" s="1"/>
  <c r="Y34" i="117"/>
  <c r="Y5" i="18" s="1"/>
  <c r="Y33" i="117"/>
  <c r="Y4" i="18" s="1"/>
  <c r="Y37" i="117"/>
  <c r="Y8" i="18" s="1"/>
  <c r="Y41" i="117"/>
  <c r="Y12" i="18" s="1"/>
  <c r="Y45" i="117"/>
  <c r="Y16" i="18" s="1"/>
  <c r="Y49" i="117"/>
  <c r="Y20" i="18" s="1"/>
  <c r="Y39" i="117"/>
  <c r="Y10" i="18" s="1"/>
  <c r="Y32" i="117"/>
  <c r="Y3" i="18" s="1"/>
  <c r="Y52" i="117"/>
  <c r="Y23" i="18" s="1"/>
  <c r="Y46" i="117"/>
  <c r="Y17" i="18" s="1"/>
  <c r="Y51" i="117"/>
  <c r="Y22" i="18" s="1"/>
  <c r="Y54" i="117"/>
  <c r="Y25" i="18" s="1"/>
  <c r="Y50" i="117"/>
  <c r="Y21" i="18" s="1"/>
  <c r="Y53" i="117"/>
  <c r="Y24" i="18" s="1"/>
  <c r="Y47" i="117"/>
  <c r="Y18" i="18" s="1"/>
  <c r="Y55" i="117"/>
  <c r="Y26" i="18" s="1"/>
  <c r="Y42" i="117"/>
  <c r="Y13" i="18" s="1"/>
  <c r="Y48" i="117"/>
  <c r="Y19" i="18" s="1"/>
  <c r="Y36" i="117"/>
  <c r="Y7" i="18" s="1"/>
  <c r="AA7" i="117"/>
  <c r="AA9" i="117"/>
  <c r="AA5" i="117"/>
  <c r="AA6" i="117"/>
  <c r="Y31" i="117"/>
  <c r="Y2" i="18" s="1"/>
  <c r="AA15" i="117"/>
  <c r="AA11" i="117"/>
  <c r="Y43" i="117"/>
  <c r="Y14" i="18" s="1"/>
  <c r="AA14" i="117"/>
  <c r="AA2" i="117"/>
  <c r="Z27" i="117"/>
  <c r="Z40" i="117" s="1"/>
  <c r="Z11" i="18" s="1"/>
  <c r="W56" i="116"/>
  <c r="V56" i="116"/>
  <c r="X33" i="116"/>
  <c r="X4" i="17" s="1"/>
  <c r="X37" i="116"/>
  <c r="X8" i="17" s="1"/>
  <c r="X32" i="116"/>
  <c r="X3" i="17" s="1"/>
  <c r="X31" i="116"/>
  <c r="X2" i="17" s="1"/>
  <c r="X39" i="116"/>
  <c r="X10" i="17" s="1"/>
  <c r="X54" i="116"/>
  <c r="X25" i="17" s="1"/>
  <c r="X53" i="116"/>
  <c r="X24" i="17" s="1"/>
  <c r="X44" i="116"/>
  <c r="X15" i="17" s="1"/>
  <c r="X35" i="116"/>
  <c r="X6" i="17" s="1"/>
  <c r="X38" i="116"/>
  <c r="X9" i="17" s="1"/>
  <c r="X34" i="116"/>
  <c r="X5" i="17" s="1"/>
  <c r="X40" i="116"/>
  <c r="X11" i="17" s="1"/>
  <c r="X43" i="116"/>
  <c r="X14" i="17" s="1"/>
  <c r="X36" i="116"/>
  <c r="X7" i="17" s="1"/>
  <c r="X50" i="116"/>
  <c r="X21" i="17" s="1"/>
  <c r="Y26" i="116"/>
  <c r="Y27" i="116" s="1"/>
  <c r="Y52" i="116" s="1"/>
  <c r="Y23" i="17" s="1"/>
  <c r="X42" i="116"/>
  <c r="X13" i="17" s="1"/>
  <c r="X51" i="116"/>
  <c r="X22" i="17" s="1"/>
  <c r="X52" i="116"/>
  <c r="X23" i="17" s="1"/>
  <c r="AA14" i="116"/>
  <c r="AA7" i="116"/>
  <c r="X46" i="116"/>
  <c r="X17" i="17" s="1"/>
  <c r="X55" i="116"/>
  <c r="X26" i="17" s="1"/>
  <c r="X49" i="116"/>
  <c r="X20" i="17" s="1"/>
  <c r="X47" i="116"/>
  <c r="X18" i="17" s="1"/>
  <c r="X41" i="116"/>
  <c r="X12" i="17" s="1"/>
  <c r="X45" i="116"/>
  <c r="X16" i="17" s="1"/>
  <c r="AA5" i="116"/>
  <c r="AA9" i="116"/>
  <c r="Z19" i="116"/>
  <c r="Z21" i="116"/>
  <c r="Z18" i="116"/>
  <c r="Z22" i="116"/>
  <c r="Z20" i="116"/>
  <c r="AA6" i="116"/>
  <c r="Z23" i="116"/>
  <c r="AA15" i="116"/>
  <c r="Z17" i="116"/>
  <c r="Z16" i="116"/>
  <c r="AA11" i="116"/>
  <c r="Z12" i="116"/>
  <c r="Z13" i="116"/>
  <c r="W56" i="115"/>
  <c r="X33" i="115"/>
  <c r="X4" i="16" s="1"/>
  <c r="X37" i="115"/>
  <c r="X8" i="16" s="1"/>
  <c r="X41" i="115"/>
  <c r="X12" i="16" s="1"/>
  <c r="X45" i="115"/>
  <c r="X16" i="16" s="1"/>
  <c r="X49" i="115"/>
  <c r="X20" i="16" s="1"/>
  <c r="X47" i="115"/>
  <c r="X18" i="16" s="1"/>
  <c r="X31" i="115"/>
  <c r="X2" i="16" s="1"/>
  <c r="X50" i="115"/>
  <c r="X21" i="16" s="1"/>
  <c r="X55" i="115"/>
  <c r="X26" i="16" s="1"/>
  <c r="X39" i="115"/>
  <c r="X10" i="16" s="1"/>
  <c r="X48" i="115"/>
  <c r="X19" i="16" s="1"/>
  <c r="X36" i="115"/>
  <c r="X7" i="16" s="1"/>
  <c r="X42" i="115"/>
  <c r="X13" i="16" s="1"/>
  <c r="X51" i="115"/>
  <c r="X22" i="16" s="1"/>
  <c r="X54" i="115"/>
  <c r="X25" i="16" s="1"/>
  <c r="X46" i="115"/>
  <c r="X17" i="16" s="1"/>
  <c r="X35" i="115"/>
  <c r="X6" i="16" s="1"/>
  <c r="X53" i="115"/>
  <c r="X24" i="16" s="1"/>
  <c r="X32" i="115"/>
  <c r="X3" i="16" s="1"/>
  <c r="X40" i="115"/>
  <c r="X11" i="16" s="1"/>
  <c r="X38" i="115"/>
  <c r="X9" i="16" s="1"/>
  <c r="X34" i="115"/>
  <c r="X5" i="16" s="1"/>
  <c r="X44" i="115"/>
  <c r="X15" i="16" s="1"/>
  <c r="X43" i="115"/>
  <c r="X14" i="16" s="1"/>
  <c r="X52" i="115"/>
  <c r="X23" i="16" s="1"/>
  <c r="AA9" i="115"/>
  <c r="AA14" i="115"/>
  <c r="Y27" i="115"/>
  <c r="AA11" i="115"/>
  <c r="AA5" i="115"/>
  <c r="AA15" i="115"/>
  <c r="Z23" i="115"/>
  <c r="Y26" i="114"/>
  <c r="Y27" i="114" s="1"/>
  <c r="Y45" i="114" s="1"/>
  <c r="Y16" i="15" s="1"/>
  <c r="AA14" i="114"/>
  <c r="AA5" i="114"/>
  <c r="W37" i="114"/>
  <c r="W8" i="15" s="1"/>
  <c r="W32" i="114"/>
  <c r="W3" i="15" s="1"/>
  <c r="W53" i="114"/>
  <c r="W24" i="15" s="1"/>
  <c r="W39" i="114"/>
  <c r="W10" i="15" s="1"/>
  <c r="W54" i="114"/>
  <c r="W25" i="15" s="1"/>
  <c r="W40" i="114"/>
  <c r="W11" i="15" s="1"/>
  <c r="W43" i="114"/>
  <c r="W14" i="15" s="1"/>
  <c r="W35" i="114"/>
  <c r="W6" i="15" s="1"/>
  <c r="W44" i="114"/>
  <c r="W15" i="15" s="1"/>
  <c r="W31" i="114"/>
  <c r="W2" i="15" s="1"/>
  <c r="W38" i="114"/>
  <c r="W9" i="15" s="1"/>
  <c r="W36" i="114"/>
  <c r="W7" i="15" s="1"/>
  <c r="W34" i="114"/>
  <c r="W5" i="15" s="1"/>
  <c r="W41" i="114"/>
  <c r="W12" i="15" s="1"/>
  <c r="W33" i="114"/>
  <c r="W4" i="15" s="1"/>
  <c r="W52" i="114"/>
  <c r="W23" i="15" s="1"/>
  <c r="W46" i="114"/>
  <c r="W17" i="15" s="1"/>
  <c r="W50" i="114"/>
  <c r="W21" i="15" s="1"/>
  <c r="W45" i="114"/>
  <c r="W16" i="15" s="1"/>
  <c r="W49" i="114"/>
  <c r="W20" i="15" s="1"/>
  <c r="W51" i="114"/>
  <c r="W22" i="15" s="1"/>
  <c r="W47" i="114"/>
  <c r="W18" i="15" s="1"/>
  <c r="W42" i="114"/>
  <c r="W13" i="15" s="1"/>
  <c r="W48" i="114"/>
  <c r="W19" i="15" s="1"/>
  <c r="X27" i="114"/>
  <c r="AA7" i="114"/>
  <c r="AA9" i="114"/>
  <c r="Z22" i="114"/>
  <c r="Z19" i="114"/>
  <c r="Z18" i="114"/>
  <c r="Z20" i="114"/>
  <c r="Z21" i="114"/>
  <c r="AA6" i="114"/>
  <c r="Z23" i="114"/>
  <c r="AA15" i="114"/>
  <c r="Z17" i="114"/>
  <c r="Z16" i="114"/>
  <c r="AA11" i="114"/>
  <c r="Z13" i="114"/>
  <c r="Z12" i="114"/>
  <c r="AA2" i="114"/>
  <c r="Z4" i="114"/>
  <c r="W56" i="122" l="1"/>
  <c r="X42" i="122"/>
  <c r="X13" i="23" s="1"/>
  <c r="X31" i="122"/>
  <c r="X2" i="23" s="1"/>
  <c r="X41" i="122"/>
  <c r="X12" i="23" s="1"/>
  <c r="X44" i="122"/>
  <c r="X15" i="23" s="1"/>
  <c r="X53" i="122"/>
  <c r="X24" i="23" s="1"/>
  <c r="X33" i="122"/>
  <c r="X4" i="23" s="1"/>
  <c r="X32" i="122"/>
  <c r="X3" i="23" s="1"/>
  <c r="X40" i="122"/>
  <c r="X11" i="23" s="1"/>
  <c r="X35" i="122"/>
  <c r="X6" i="23" s="1"/>
  <c r="X36" i="122"/>
  <c r="X7" i="23" s="1"/>
  <c r="X43" i="122"/>
  <c r="X14" i="23" s="1"/>
  <c r="X34" i="122"/>
  <c r="X5" i="23" s="1"/>
  <c r="X39" i="122"/>
  <c r="X10" i="23" s="1"/>
  <c r="X52" i="122"/>
  <c r="X23" i="23" s="1"/>
  <c r="X55" i="122"/>
  <c r="X26" i="23" s="1"/>
  <c r="X37" i="122"/>
  <c r="X8" i="23" s="1"/>
  <c r="X45" i="122"/>
  <c r="X16" i="23" s="1"/>
  <c r="X48" i="122"/>
  <c r="X19" i="23" s="1"/>
  <c r="X38" i="122"/>
  <c r="X9" i="23" s="1"/>
  <c r="X51" i="122"/>
  <c r="X22" i="23" s="1"/>
  <c r="X50" i="122"/>
  <c r="X21" i="23" s="1"/>
  <c r="X49" i="122"/>
  <c r="X20" i="23" s="1"/>
  <c r="X46" i="122"/>
  <c r="X17" i="23" s="1"/>
  <c r="X47" i="122"/>
  <c r="X18" i="23" s="1"/>
  <c r="AB7" i="122"/>
  <c r="Z9" i="122"/>
  <c r="Y25" i="122"/>
  <c r="Y27" i="122" s="1"/>
  <c r="Y38" i="122" s="1"/>
  <c r="Y9" i="23" s="1"/>
  <c r="X54" i="122"/>
  <c r="X25" i="23" s="1"/>
  <c r="AA26" i="122"/>
  <c r="AB5" i="122"/>
  <c r="Z19" i="122"/>
  <c r="Z20" i="122"/>
  <c r="Z17" i="122"/>
  <c r="Z18" i="122"/>
  <c r="Z21" i="122"/>
  <c r="Z22" i="122"/>
  <c r="AA16" i="122"/>
  <c r="AB10" i="122"/>
  <c r="AB6" i="122"/>
  <c r="AA23" i="122"/>
  <c r="AB14" i="122"/>
  <c r="AA8" i="122"/>
  <c r="X56" i="121"/>
  <c r="Y49" i="121"/>
  <c r="Y20" i="22" s="1"/>
  <c r="Y52" i="121"/>
  <c r="Y23" i="22" s="1"/>
  <c r="AB11" i="121"/>
  <c r="AB9" i="121"/>
  <c r="AB7" i="121"/>
  <c r="AB6" i="121"/>
  <c r="Y42" i="121"/>
  <c r="Y13" i="22" s="1"/>
  <c r="Y46" i="121"/>
  <c r="Y17" i="22" s="1"/>
  <c r="Y33" i="121"/>
  <c r="Y4" i="22" s="1"/>
  <c r="Y37" i="121"/>
  <c r="Y8" i="22" s="1"/>
  <c r="Y41" i="121"/>
  <c r="Y12" i="22" s="1"/>
  <c r="Y45" i="121"/>
  <c r="Y16" i="22" s="1"/>
  <c r="Y32" i="121"/>
  <c r="Y3" i="22" s="1"/>
  <c r="Y48" i="121"/>
  <c r="Y19" i="22" s="1"/>
  <c r="Y54" i="121"/>
  <c r="Y25" i="22" s="1"/>
  <c r="Y53" i="121"/>
  <c r="Y24" i="22" s="1"/>
  <c r="Y31" i="121"/>
  <c r="Y2" i="22" s="1"/>
  <c r="Y39" i="121"/>
  <c r="Y10" i="22" s="1"/>
  <c r="Y47" i="121"/>
  <c r="Y18" i="22" s="1"/>
  <c r="Y40" i="121"/>
  <c r="Y11" i="22" s="1"/>
  <c r="Y34" i="121"/>
  <c r="Y5" i="22" s="1"/>
  <c r="Y38" i="121"/>
  <c r="Y9" i="22" s="1"/>
  <c r="Y36" i="121"/>
  <c r="Y7" i="22" s="1"/>
  <c r="Y44" i="121"/>
  <c r="Y15" i="22" s="1"/>
  <c r="Y43" i="121"/>
  <c r="Y14" i="22" s="1"/>
  <c r="Y35" i="121"/>
  <c r="Y6" i="22" s="1"/>
  <c r="Y51" i="121"/>
  <c r="Y22" i="22" s="1"/>
  <c r="Y50" i="121"/>
  <c r="Y21" i="22" s="1"/>
  <c r="Z27" i="121"/>
  <c r="Z52" i="121" s="1"/>
  <c r="Z23" i="22" s="1"/>
  <c r="AB14" i="121"/>
  <c r="AA20" i="121"/>
  <c r="AA26" i="121"/>
  <c r="AB15" i="121"/>
  <c r="AA23" i="121"/>
  <c r="AB5" i="121"/>
  <c r="AA22" i="121"/>
  <c r="AA21" i="121"/>
  <c r="Y49" i="118"/>
  <c r="Y20" i="19" s="1"/>
  <c r="X56" i="118"/>
  <c r="Y55" i="118"/>
  <c r="Y26" i="19" s="1"/>
  <c r="AB7" i="118"/>
  <c r="Y42" i="118"/>
  <c r="Y13" i="19" s="1"/>
  <c r="Y46" i="118"/>
  <c r="Y17" i="19" s="1"/>
  <c r="Y33" i="118"/>
  <c r="Y4" i="19" s="1"/>
  <c r="Y37" i="118"/>
  <c r="Y8" i="19" s="1"/>
  <c r="Y41" i="118"/>
  <c r="Y12" i="19" s="1"/>
  <c r="Y45" i="118"/>
  <c r="Y16" i="19" s="1"/>
  <c r="Y35" i="118"/>
  <c r="Y6" i="19" s="1"/>
  <c r="Y39" i="118"/>
  <c r="Y10" i="19" s="1"/>
  <c r="Y32" i="118"/>
  <c r="Y3" i="19" s="1"/>
  <c r="Y48" i="118"/>
  <c r="Y19" i="19" s="1"/>
  <c r="Y40" i="118"/>
  <c r="Y11" i="19" s="1"/>
  <c r="Y47" i="118"/>
  <c r="Y18" i="19" s="1"/>
  <c r="Y54" i="118"/>
  <c r="Y25" i="19" s="1"/>
  <c r="Y53" i="118"/>
  <c r="Y24" i="19" s="1"/>
  <c r="Y34" i="118"/>
  <c r="Y5" i="19" s="1"/>
  <c r="Y38" i="118"/>
  <c r="Y9" i="19" s="1"/>
  <c r="Y36" i="118"/>
  <c r="Y7" i="19" s="1"/>
  <c r="Y43" i="118"/>
  <c r="Y14" i="19" s="1"/>
  <c r="Y31" i="118"/>
  <c r="Y2" i="19" s="1"/>
  <c r="Y44" i="118"/>
  <c r="Y15" i="19" s="1"/>
  <c r="Y52" i="118"/>
  <c r="Y23" i="19" s="1"/>
  <c r="AB9" i="118"/>
  <c r="Y51" i="118"/>
  <c r="Y22" i="19" s="1"/>
  <c r="Z27" i="118"/>
  <c r="Z51" i="118" s="1"/>
  <c r="Z22" i="19" s="1"/>
  <c r="AB2" i="118"/>
  <c r="AB14" i="118"/>
  <c r="AA20" i="118"/>
  <c r="AA26" i="118"/>
  <c r="AB15" i="118"/>
  <c r="AA23" i="118"/>
  <c r="AB5" i="118"/>
  <c r="AA22" i="118"/>
  <c r="AA21" i="118"/>
  <c r="Z44" i="117"/>
  <c r="Z15" i="18" s="1"/>
  <c r="Z38" i="117"/>
  <c r="Z9" i="18" s="1"/>
  <c r="Y56" i="117"/>
  <c r="AB5" i="117"/>
  <c r="AB11" i="117"/>
  <c r="AB9" i="117"/>
  <c r="Z42" i="117"/>
  <c r="Z13" i="18" s="1"/>
  <c r="Z46" i="117"/>
  <c r="Z17" i="18" s="1"/>
  <c r="Z50" i="117"/>
  <c r="Z21" i="18" s="1"/>
  <c r="Z39" i="117"/>
  <c r="Z10" i="18" s="1"/>
  <c r="Z47" i="117"/>
  <c r="Z18" i="18" s="1"/>
  <c r="Z55" i="117"/>
  <c r="Z26" i="18" s="1"/>
  <c r="Z32" i="117"/>
  <c r="Z3" i="18" s="1"/>
  <c r="Z52" i="117"/>
  <c r="Z23" i="18" s="1"/>
  <c r="Z51" i="117"/>
  <c r="Z22" i="18" s="1"/>
  <c r="Z54" i="117"/>
  <c r="Z25" i="18" s="1"/>
  <c r="Z37" i="117"/>
  <c r="Z8" i="18" s="1"/>
  <c r="Z45" i="117"/>
  <c r="Z16" i="18" s="1"/>
  <c r="Z49" i="117"/>
  <c r="Z20" i="18" s="1"/>
  <c r="Z53" i="117"/>
  <c r="Z24" i="18" s="1"/>
  <c r="Z48" i="117"/>
  <c r="Z19" i="18" s="1"/>
  <c r="Z33" i="117"/>
  <c r="Z4" i="18" s="1"/>
  <c r="Z41" i="117"/>
  <c r="Z12" i="18" s="1"/>
  <c r="AB15" i="117"/>
  <c r="Z36" i="117"/>
  <c r="Z7" i="18" s="1"/>
  <c r="AB7" i="117"/>
  <c r="Z43" i="117"/>
  <c r="Z14" i="18" s="1"/>
  <c r="Z35" i="117"/>
  <c r="Z6" i="18" s="1"/>
  <c r="Z31" i="117"/>
  <c r="Z2" i="18" s="1"/>
  <c r="AB14" i="117"/>
  <c r="AB6" i="117"/>
  <c r="Z34" i="117"/>
  <c r="Z5" i="18" s="1"/>
  <c r="AB2" i="117"/>
  <c r="AA27" i="117"/>
  <c r="AA40" i="117" s="1"/>
  <c r="AA11" i="18" s="1"/>
  <c r="X56" i="116"/>
  <c r="Y47" i="116"/>
  <c r="Y18" i="17" s="1"/>
  <c r="AB14" i="116"/>
  <c r="Z26" i="116"/>
  <c r="Y55" i="116"/>
  <c r="Y26" i="17" s="1"/>
  <c r="Y33" i="116"/>
  <c r="Y4" i="17" s="1"/>
  <c r="Y37" i="116"/>
  <c r="Y8" i="17" s="1"/>
  <c r="Y53" i="116"/>
  <c r="Y24" i="17" s="1"/>
  <c r="Y32" i="116"/>
  <c r="Y3" i="17" s="1"/>
  <c r="Y31" i="116"/>
  <c r="Y2" i="17" s="1"/>
  <c r="Y39" i="116"/>
  <c r="Y10" i="17" s="1"/>
  <c r="Y54" i="116"/>
  <c r="Y25" i="17" s="1"/>
  <c r="Y34" i="116"/>
  <c r="Y5" i="17" s="1"/>
  <c r="Y44" i="116"/>
  <c r="Y15" i="17" s="1"/>
  <c r="Y38" i="116"/>
  <c r="Y9" i="17" s="1"/>
  <c r="Y36" i="116"/>
  <c r="Y7" i="17" s="1"/>
  <c r="Y43" i="116"/>
  <c r="Y14" i="17" s="1"/>
  <c r="Y35" i="116"/>
  <c r="Y6" i="17" s="1"/>
  <c r="Y40" i="116"/>
  <c r="Y11" i="17" s="1"/>
  <c r="Y45" i="116"/>
  <c r="Y16" i="17" s="1"/>
  <c r="Y42" i="116"/>
  <c r="Y13" i="17" s="1"/>
  <c r="Y51" i="116"/>
  <c r="Y22" i="17" s="1"/>
  <c r="Y41" i="116"/>
  <c r="Y12" i="17" s="1"/>
  <c r="Y46" i="116"/>
  <c r="Y17" i="17" s="1"/>
  <c r="Y49" i="116"/>
  <c r="Y20" i="17" s="1"/>
  <c r="Y48" i="116"/>
  <c r="Y19" i="17" s="1"/>
  <c r="AB7" i="116"/>
  <c r="Y50" i="116"/>
  <c r="Y21" i="17" s="1"/>
  <c r="AB5" i="116"/>
  <c r="AB6" i="116"/>
  <c r="AA23" i="116"/>
  <c r="AB15" i="116"/>
  <c r="AA16" i="116"/>
  <c r="AA17" i="116"/>
  <c r="AB9" i="116"/>
  <c r="AA20" i="116"/>
  <c r="AA22" i="116"/>
  <c r="AA19" i="116"/>
  <c r="AA18" i="116"/>
  <c r="AA21" i="116"/>
  <c r="AB11" i="116"/>
  <c r="AA12" i="116"/>
  <c r="AA13" i="116"/>
  <c r="Y42" i="115"/>
  <c r="Y13" i="16" s="1"/>
  <c r="Y46" i="115"/>
  <c r="Y17" i="16" s="1"/>
  <c r="Y50" i="115"/>
  <c r="Y21" i="16" s="1"/>
  <c r="Y33" i="115"/>
  <c r="Y4" i="16" s="1"/>
  <c r="Y37" i="115"/>
  <c r="Y8" i="16" s="1"/>
  <c r="Y41" i="115"/>
  <c r="Y12" i="16" s="1"/>
  <c r="Y45" i="115"/>
  <c r="Y16" i="16" s="1"/>
  <c r="Y49" i="115"/>
  <c r="Y20" i="16" s="1"/>
  <c r="Y32" i="115"/>
  <c r="Y3" i="16" s="1"/>
  <c r="Y47" i="115"/>
  <c r="Y18" i="16" s="1"/>
  <c r="Y31" i="115"/>
  <c r="Y2" i="16" s="1"/>
  <c r="Y55" i="115"/>
  <c r="Y26" i="16" s="1"/>
  <c r="Y39" i="115"/>
  <c r="Y10" i="16" s="1"/>
  <c r="Y48" i="115"/>
  <c r="Y19" i="16" s="1"/>
  <c r="Y35" i="115"/>
  <c r="Y6" i="16" s="1"/>
  <c r="Y36" i="115"/>
  <c r="Y7" i="16" s="1"/>
  <c r="Y51" i="115"/>
  <c r="Y22" i="16" s="1"/>
  <c r="Y54" i="115"/>
  <c r="Y25" i="16" s="1"/>
  <c r="Y53" i="115"/>
  <c r="Y24" i="16" s="1"/>
  <c r="Y38" i="115"/>
  <c r="Y9" i="16" s="1"/>
  <c r="Y34" i="115"/>
  <c r="Y5" i="16" s="1"/>
  <c r="Y40" i="115"/>
  <c r="Y11" i="16" s="1"/>
  <c r="Y44" i="115"/>
  <c r="Y15" i="16" s="1"/>
  <c r="Y43" i="115"/>
  <c r="Y14" i="16" s="1"/>
  <c r="X56" i="115"/>
  <c r="Y52" i="115"/>
  <c r="Y23" i="16" s="1"/>
  <c r="AB11" i="115"/>
  <c r="Z27" i="115"/>
  <c r="AB14" i="115"/>
  <c r="AB9" i="115"/>
  <c r="AB5" i="115"/>
  <c r="AB15" i="115"/>
  <c r="AA23" i="115"/>
  <c r="W56" i="114"/>
  <c r="Y46" i="114"/>
  <c r="Y17" i="15" s="1"/>
  <c r="Y51" i="114"/>
  <c r="Y22" i="15" s="1"/>
  <c r="Y52" i="114"/>
  <c r="Y23" i="15" s="1"/>
  <c r="Y49" i="114"/>
  <c r="Y20" i="15" s="1"/>
  <c r="Y33" i="114"/>
  <c r="Y4" i="15" s="1"/>
  <c r="Y41" i="114"/>
  <c r="Y12" i="15" s="1"/>
  <c r="Y47" i="114"/>
  <c r="Y18" i="15" s="1"/>
  <c r="Y48" i="114"/>
  <c r="Y19" i="15" s="1"/>
  <c r="Y50" i="114"/>
  <c r="Y21" i="15" s="1"/>
  <c r="X37" i="114"/>
  <c r="X8" i="15" s="1"/>
  <c r="X39" i="114"/>
  <c r="X10" i="15" s="1"/>
  <c r="X53" i="114"/>
  <c r="X24" i="15" s="1"/>
  <c r="X54" i="114"/>
  <c r="X25" i="15" s="1"/>
  <c r="X32" i="114"/>
  <c r="X3" i="15" s="1"/>
  <c r="X38" i="114"/>
  <c r="X9" i="15" s="1"/>
  <c r="X43" i="114"/>
  <c r="X14" i="15" s="1"/>
  <c r="X31" i="114"/>
  <c r="X2" i="15" s="1"/>
  <c r="X40" i="114"/>
  <c r="X11" i="15" s="1"/>
  <c r="X44" i="114"/>
  <c r="X15" i="15" s="1"/>
  <c r="X36" i="114"/>
  <c r="X7" i="15" s="1"/>
  <c r="X35" i="114"/>
  <c r="X6" i="15" s="1"/>
  <c r="X34" i="114"/>
  <c r="X5" i="15" s="1"/>
  <c r="X41" i="114"/>
  <c r="X12" i="15" s="1"/>
  <c r="X46" i="114"/>
  <c r="X17" i="15" s="1"/>
  <c r="X50" i="114"/>
  <c r="X21" i="15" s="1"/>
  <c r="X51" i="114"/>
  <c r="X22" i="15" s="1"/>
  <c r="X47" i="114"/>
  <c r="X18" i="15" s="1"/>
  <c r="X49" i="114"/>
  <c r="X20" i="15" s="1"/>
  <c r="X48" i="114"/>
  <c r="X19" i="15" s="1"/>
  <c r="X52" i="114"/>
  <c r="X23" i="15" s="1"/>
  <c r="X45" i="114"/>
  <c r="X16" i="15" s="1"/>
  <c r="X33" i="114"/>
  <c r="X4" i="15" s="1"/>
  <c r="X42" i="114"/>
  <c r="X13" i="15" s="1"/>
  <c r="AB14" i="114"/>
  <c r="X55" i="114"/>
  <c r="X26" i="15" s="1"/>
  <c r="Y37" i="114"/>
  <c r="Y8" i="15" s="1"/>
  <c r="Y32" i="114"/>
  <c r="Y3" i="15" s="1"/>
  <c r="Y39" i="114"/>
  <c r="Y10" i="15" s="1"/>
  <c r="Y54" i="114"/>
  <c r="Y25" i="15" s="1"/>
  <c r="Y53" i="114"/>
  <c r="Y24" i="15" s="1"/>
  <c r="Y38" i="114"/>
  <c r="Y9" i="15" s="1"/>
  <c r="Y36" i="114"/>
  <c r="Y7" i="15" s="1"/>
  <c r="Y44" i="114"/>
  <c r="Y15" i="15" s="1"/>
  <c r="Y31" i="114"/>
  <c r="Y2" i="15" s="1"/>
  <c r="Y34" i="114"/>
  <c r="Y5" i="15" s="1"/>
  <c r="Y43" i="114"/>
  <c r="Y14" i="15" s="1"/>
  <c r="Y40" i="114"/>
  <c r="Y11" i="15" s="1"/>
  <c r="Y35" i="114"/>
  <c r="Y6" i="15" s="1"/>
  <c r="Y55" i="114"/>
  <c r="Y26" i="15" s="1"/>
  <c r="AB7" i="114"/>
  <c r="Z26" i="114"/>
  <c r="Z27" i="114" s="1"/>
  <c r="AB5" i="114"/>
  <c r="Y42" i="114"/>
  <c r="Y13" i="15" s="1"/>
  <c r="AB6" i="114"/>
  <c r="AA23" i="114"/>
  <c r="AB15" i="114"/>
  <c r="AA16" i="114"/>
  <c r="AA17" i="114"/>
  <c r="AB9" i="114"/>
  <c r="AA20" i="114"/>
  <c r="AA19" i="114"/>
  <c r="AA18" i="114"/>
  <c r="AA22" i="114"/>
  <c r="AA21" i="114"/>
  <c r="AB11" i="114"/>
  <c r="AA12" i="114"/>
  <c r="AA13" i="114"/>
  <c r="AB2" i="114"/>
  <c r="AA4" i="114"/>
  <c r="X56" i="122" l="1"/>
  <c r="Y54" i="122"/>
  <c r="Y25" i="23" s="1"/>
  <c r="Y33" i="122"/>
  <c r="Y4" i="23" s="1"/>
  <c r="Y41" i="122"/>
  <c r="Y12" i="23" s="1"/>
  <c r="Y32" i="122"/>
  <c r="Y3" i="23" s="1"/>
  <c r="Y40" i="122"/>
  <c r="Y11" i="23" s="1"/>
  <c r="Y31" i="122"/>
  <c r="Y2" i="23" s="1"/>
  <c r="Y44" i="122"/>
  <c r="Y15" i="23" s="1"/>
  <c r="Y53" i="122"/>
  <c r="Y24" i="23" s="1"/>
  <c r="Y42" i="122"/>
  <c r="Y13" i="23" s="1"/>
  <c r="Y34" i="122"/>
  <c r="Y5" i="23" s="1"/>
  <c r="Y39" i="122"/>
  <c r="Y10" i="23" s="1"/>
  <c r="Y35" i="122"/>
  <c r="Y6" i="23" s="1"/>
  <c r="Y43" i="122"/>
  <c r="Y14" i="23" s="1"/>
  <c r="Y36" i="122"/>
  <c r="Y7" i="23" s="1"/>
  <c r="Y55" i="122"/>
  <c r="Y26" i="23" s="1"/>
  <c r="Y37" i="122"/>
  <c r="Y8" i="23" s="1"/>
  <c r="Y52" i="122"/>
  <c r="Y23" i="23" s="1"/>
  <c r="Y45" i="122"/>
  <c r="Y16" i="23" s="1"/>
  <c r="Y48" i="122"/>
  <c r="Y19" i="23" s="1"/>
  <c r="Y47" i="122"/>
  <c r="Y18" i="23" s="1"/>
  <c r="Y46" i="122"/>
  <c r="Y17" i="23" s="1"/>
  <c r="AA9" i="122"/>
  <c r="AC7" i="122"/>
  <c r="AB26" i="122"/>
  <c r="Y51" i="122"/>
  <c r="Y22" i="23" s="1"/>
  <c r="Z25" i="122"/>
  <c r="Z27" i="122" s="1"/>
  <c r="Z46" i="122" s="1"/>
  <c r="Z17" i="23" s="1"/>
  <c r="Y49" i="122"/>
  <c r="Y20" i="23" s="1"/>
  <c r="Y50" i="122"/>
  <c r="Y21" i="23" s="1"/>
  <c r="AC5" i="122"/>
  <c r="AB16" i="122"/>
  <c r="AC10" i="122"/>
  <c r="AA22" i="122"/>
  <c r="AA18" i="122"/>
  <c r="AA17" i="122"/>
  <c r="AA19" i="122"/>
  <c r="AA20" i="122"/>
  <c r="AA21" i="122"/>
  <c r="AC6" i="122"/>
  <c r="AB23" i="122"/>
  <c r="AC14" i="122"/>
  <c r="AB8" i="122"/>
  <c r="Z55" i="121"/>
  <c r="Z26" i="22" s="1"/>
  <c r="Y56" i="121"/>
  <c r="Z42" i="121"/>
  <c r="Z13" i="22" s="1"/>
  <c r="Z46" i="121"/>
  <c r="Z17" i="22" s="1"/>
  <c r="Z32" i="121"/>
  <c r="Z3" i="22" s="1"/>
  <c r="Z48" i="121"/>
  <c r="Z19" i="22" s="1"/>
  <c r="Z33" i="121"/>
  <c r="Z4" i="22" s="1"/>
  <c r="Z41" i="121"/>
  <c r="Z12" i="22" s="1"/>
  <c r="Z31" i="121"/>
  <c r="Z2" i="22" s="1"/>
  <c r="Z47" i="121"/>
  <c r="Z18" i="22" s="1"/>
  <c r="Z54" i="121"/>
  <c r="Z25" i="22" s="1"/>
  <c r="Z39" i="121"/>
  <c r="Z10" i="22" s="1"/>
  <c r="Z37" i="121"/>
  <c r="Z8" i="22" s="1"/>
  <c r="Z53" i="121"/>
  <c r="Z24" i="22" s="1"/>
  <c r="Z45" i="121"/>
  <c r="Z16" i="22" s="1"/>
  <c r="Z34" i="121"/>
  <c r="Z5" i="22" s="1"/>
  <c r="Z35" i="121"/>
  <c r="Z6" i="22" s="1"/>
  <c r="Z36" i="121"/>
  <c r="Z7" i="22" s="1"/>
  <c r="Z43" i="121"/>
  <c r="Z14" i="22" s="1"/>
  <c r="Z44" i="121"/>
  <c r="Z15" i="22" s="1"/>
  <c r="Z38" i="121"/>
  <c r="Z9" i="22" s="1"/>
  <c r="Z40" i="121"/>
  <c r="Z11" i="22" s="1"/>
  <c r="AC9" i="121"/>
  <c r="AC6" i="121"/>
  <c r="AC7" i="121"/>
  <c r="AC11" i="121"/>
  <c r="Z51" i="121"/>
  <c r="Z22" i="22" s="1"/>
  <c r="Z50" i="121"/>
  <c r="Z21" i="22" s="1"/>
  <c r="Z49" i="121"/>
  <c r="Z20" i="22" s="1"/>
  <c r="AA27" i="121"/>
  <c r="AC5" i="121"/>
  <c r="AB21" i="121"/>
  <c r="AB22" i="121"/>
  <c r="AC15" i="121"/>
  <c r="AB23" i="121"/>
  <c r="AC14" i="121"/>
  <c r="AB20" i="121"/>
  <c r="AB26" i="121"/>
  <c r="Y56" i="118"/>
  <c r="Z55" i="118"/>
  <c r="Z26" i="19" s="1"/>
  <c r="AC9" i="118"/>
  <c r="Z42" i="118"/>
  <c r="Z13" i="19" s="1"/>
  <c r="Z46" i="118"/>
  <c r="Z17" i="19" s="1"/>
  <c r="Z47" i="118"/>
  <c r="Z18" i="19" s="1"/>
  <c r="Z32" i="118"/>
  <c r="Z3" i="19" s="1"/>
  <c r="Z40" i="118"/>
  <c r="Z11" i="19" s="1"/>
  <c r="Z35" i="118"/>
  <c r="Z6" i="19" s="1"/>
  <c r="Z33" i="118"/>
  <c r="Z4" i="19" s="1"/>
  <c r="Z41" i="118"/>
  <c r="Z12" i="19" s="1"/>
  <c r="Z54" i="118"/>
  <c r="Z25" i="19" s="1"/>
  <c r="Z45" i="118"/>
  <c r="Z16" i="19" s="1"/>
  <c r="Z37" i="118"/>
  <c r="Z8" i="19" s="1"/>
  <c r="Z53" i="118"/>
  <c r="Z24" i="19" s="1"/>
  <c r="Z39" i="118"/>
  <c r="Z10" i="19" s="1"/>
  <c r="Z48" i="118"/>
  <c r="Z19" i="19" s="1"/>
  <c r="Z44" i="118"/>
  <c r="Z15" i="19" s="1"/>
  <c r="Z36" i="118"/>
  <c r="Z7" i="19" s="1"/>
  <c r="Z38" i="118"/>
  <c r="Z9" i="19" s="1"/>
  <c r="Z43" i="118"/>
  <c r="Z14" i="19" s="1"/>
  <c r="Z34" i="118"/>
  <c r="Z5" i="19" s="1"/>
  <c r="Z31" i="118"/>
  <c r="Z2" i="19" s="1"/>
  <c r="Z50" i="118"/>
  <c r="Z21" i="19" s="1"/>
  <c r="Z52" i="118"/>
  <c r="Z23" i="19" s="1"/>
  <c r="AC7" i="118"/>
  <c r="Z49" i="118"/>
  <c r="Z20" i="19" s="1"/>
  <c r="AA27" i="118"/>
  <c r="AA50" i="118" s="1"/>
  <c r="AA21" i="19" s="1"/>
  <c r="AC2" i="118"/>
  <c r="AC5" i="118"/>
  <c r="AB22" i="118"/>
  <c r="AB21" i="118"/>
  <c r="AC15" i="118"/>
  <c r="AB23" i="118"/>
  <c r="AC14" i="118"/>
  <c r="AB20" i="118"/>
  <c r="AB26" i="118"/>
  <c r="AA35" i="117"/>
  <c r="AA6" i="18" s="1"/>
  <c r="Z56" i="117"/>
  <c r="AC15" i="117"/>
  <c r="AA42" i="117"/>
  <c r="AA13" i="18" s="1"/>
  <c r="AA46" i="117"/>
  <c r="AA17" i="18" s="1"/>
  <c r="AA50" i="117"/>
  <c r="AA21" i="18" s="1"/>
  <c r="AA32" i="117"/>
  <c r="AA3" i="18" s="1"/>
  <c r="AA33" i="117"/>
  <c r="AA4" i="18" s="1"/>
  <c r="AA41" i="117"/>
  <c r="AA12" i="18" s="1"/>
  <c r="AA47" i="117"/>
  <c r="AA18" i="18" s="1"/>
  <c r="AA55" i="117"/>
  <c r="AA26" i="18" s="1"/>
  <c r="AA39" i="117"/>
  <c r="AA10" i="18" s="1"/>
  <c r="AA52" i="117"/>
  <c r="AA23" i="18" s="1"/>
  <c r="AA51" i="117"/>
  <c r="AA22" i="18" s="1"/>
  <c r="AA54" i="117"/>
  <c r="AA25" i="18" s="1"/>
  <c r="AA37" i="117"/>
  <c r="AA8" i="18" s="1"/>
  <c r="AA45" i="117"/>
  <c r="AA16" i="18" s="1"/>
  <c r="AA49" i="117"/>
  <c r="AA20" i="18" s="1"/>
  <c r="AA48" i="117"/>
  <c r="AA19" i="18" s="1"/>
  <c r="AA53" i="117"/>
  <c r="AA24" i="18" s="1"/>
  <c r="AA38" i="117"/>
  <c r="AA9" i="18" s="1"/>
  <c r="AA36" i="117"/>
  <c r="AA7" i="18" s="1"/>
  <c r="AC9" i="117"/>
  <c r="AC7" i="117"/>
  <c r="AC6" i="117"/>
  <c r="AA31" i="117"/>
  <c r="AA2" i="18" s="1"/>
  <c r="AC11" i="117"/>
  <c r="AA43" i="117"/>
  <c r="AA14" i="18" s="1"/>
  <c r="AA34" i="117"/>
  <c r="AA5" i="18" s="1"/>
  <c r="AC14" i="117"/>
  <c r="AA44" i="117"/>
  <c r="AA15" i="18" s="1"/>
  <c r="AC5" i="117"/>
  <c r="AC2" i="117"/>
  <c r="AB27" i="117"/>
  <c r="AB35" i="117" s="1"/>
  <c r="AB6" i="18" s="1"/>
  <c r="Y56" i="116"/>
  <c r="AA26" i="116"/>
  <c r="AA27" i="116" s="1"/>
  <c r="AA46" i="116" s="1"/>
  <c r="AA17" i="17" s="1"/>
  <c r="AC14" i="116"/>
  <c r="Z27" i="116"/>
  <c r="AC7" i="116"/>
  <c r="AC5" i="116"/>
  <c r="AC9" i="116"/>
  <c r="AB20" i="116"/>
  <c r="AB22" i="116"/>
  <c r="AB19" i="116"/>
  <c r="AB21" i="116"/>
  <c r="AB18" i="116"/>
  <c r="AC15" i="116"/>
  <c r="AB16" i="116"/>
  <c r="AB17" i="116"/>
  <c r="AC6" i="116"/>
  <c r="AB23" i="116"/>
  <c r="AC11" i="116"/>
  <c r="AB13" i="116"/>
  <c r="AB12" i="116"/>
  <c r="Y56" i="115"/>
  <c r="Z42" i="115"/>
  <c r="Z13" i="16" s="1"/>
  <c r="Z46" i="115"/>
  <c r="Z17" i="16" s="1"/>
  <c r="Z50" i="115"/>
  <c r="Z21" i="16" s="1"/>
  <c r="Z31" i="115"/>
  <c r="Z2" i="16" s="1"/>
  <c r="Z35" i="115"/>
  <c r="Z6" i="16" s="1"/>
  <c r="Z41" i="115"/>
  <c r="Z12" i="16" s="1"/>
  <c r="Z32" i="115"/>
  <c r="Z3" i="16" s="1"/>
  <c r="Z49" i="115"/>
  <c r="Z20" i="16" s="1"/>
  <c r="Z33" i="115"/>
  <c r="Z4" i="16" s="1"/>
  <c r="Z53" i="115"/>
  <c r="Z24" i="16" s="1"/>
  <c r="Z47" i="115"/>
  <c r="Z18" i="16" s="1"/>
  <c r="Z45" i="115"/>
  <c r="Z16" i="16" s="1"/>
  <c r="Z55" i="115"/>
  <c r="Z26" i="16" s="1"/>
  <c r="Z39" i="115"/>
  <c r="Z10" i="16" s="1"/>
  <c r="Z48" i="115"/>
  <c r="Z19" i="16" s="1"/>
  <c r="Z36" i="115"/>
  <c r="Z7" i="16" s="1"/>
  <c r="Z37" i="115"/>
  <c r="Z8" i="16" s="1"/>
  <c r="Z51" i="115"/>
  <c r="Z22" i="16" s="1"/>
  <c r="Z54" i="115"/>
  <c r="Z25" i="16" s="1"/>
  <c r="Z40" i="115"/>
  <c r="Z11" i="16" s="1"/>
  <c r="Z44" i="115"/>
  <c r="Z15" i="16" s="1"/>
  <c r="Z38" i="115"/>
  <c r="Z9" i="16" s="1"/>
  <c r="Z34" i="115"/>
  <c r="Z5" i="16" s="1"/>
  <c r="Z43" i="115"/>
  <c r="Z14" i="16" s="1"/>
  <c r="Z52" i="115"/>
  <c r="Z23" i="16" s="1"/>
  <c r="AC9" i="115"/>
  <c r="AC14" i="115"/>
  <c r="AA27" i="115"/>
  <c r="AC11" i="115"/>
  <c r="AC5" i="115"/>
  <c r="AC15" i="115"/>
  <c r="AB23" i="115"/>
  <c r="Y56" i="114"/>
  <c r="X56" i="114"/>
  <c r="Z46" i="114"/>
  <c r="Z17" i="15" s="1"/>
  <c r="Z47" i="114"/>
  <c r="Z18" i="15" s="1"/>
  <c r="Z48" i="114"/>
  <c r="Z19" i="15" s="1"/>
  <c r="Z39" i="114"/>
  <c r="Z10" i="15" s="1"/>
  <c r="Z53" i="114"/>
  <c r="Z24" i="15" s="1"/>
  <c r="Z37" i="114"/>
  <c r="Z8" i="15" s="1"/>
  <c r="Z54" i="114"/>
  <c r="Z25" i="15" s="1"/>
  <c r="Z32" i="114"/>
  <c r="Z3" i="15" s="1"/>
  <c r="Z38" i="114"/>
  <c r="Z9" i="15" s="1"/>
  <c r="Z36" i="114"/>
  <c r="Z7" i="15" s="1"/>
  <c r="Z31" i="114"/>
  <c r="Z2" i="15" s="1"/>
  <c r="Z40" i="114"/>
  <c r="Z11" i="15" s="1"/>
  <c r="Z34" i="114"/>
  <c r="Z5" i="15" s="1"/>
  <c r="Z44" i="114"/>
  <c r="Z15" i="15" s="1"/>
  <c r="Z43" i="114"/>
  <c r="Z14" i="15" s="1"/>
  <c r="Z35" i="114"/>
  <c r="Z6" i="15" s="1"/>
  <c r="Z33" i="114"/>
  <c r="Z4" i="15" s="1"/>
  <c r="Z45" i="114"/>
  <c r="Z16" i="15" s="1"/>
  <c r="AC5" i="114"/>
  <c r="AC14" i="114"/>
  <c r="Z52" i="114"/>
  <c r="Z23" i="15" s="1"/>
  <c r="Z42" i="114"/>
  <c r="Z13" i="15" s="1"/>
  <c r="Z50" i="114"/>
  <c r="Z21" i="15" s="1"/>
  <c r="AA26" i="114"/>
  <c r="AA27" i="114" s="1"/>
  <c r="AA42" i="114" s="1"/>
  <c r="AA13" i="15" s="1"/>
  <c r="AC7" i="114"/>
  <c r="Z49" i="114"/>
  <c r="Z20" i="15" s="1"/>
  <c r="Z55" i="114"/>
  <c r="Z26" i="15" s="1"/>
  <c r="Z51" i="114"/>
  <c r="Z22" i="15" s="1"/>
  <c r="Z41" i="114"/>
  <c r="Z12" i="15" s="1"/>
  <c r="AC9" i="114"/>
  <c r="AB19" i="114"/>
  <c r="AB18" i="114"/>
  <c r="AB20" i="114"/>
  <c r="AB21" i="114"/>
  <c r="AB22" i="114"/>
  <c r="AC15" i="114"/>
  <c r="AB16" i="114"/>
  <c r="AB17" i="114"/>
  <c r="AC6" i="114"/>
  <c r="AB23" i="114"/>
  <c r="AC11" i="114"/>
  <c r="AB13" i="114"/>
  <c r="AB12" i="114"/>
  <c r="AC2" i="114"/>
  <c r="AB4" i="114"/>
  <c r="Y56" i="122" l="1"/>
  <c r="Z47" i="122"/>
  <c r="Z18" i="23" s="1"/>
  <c r="Z38" i="122"/>
  <c r="Z9" i="23" s="1"/>
  <c r="AA25" i="122"/>
  <c r="Z31" i="122"/>
  <c r="Z2" i="23" s="1"/>
  <c r="Z32" i="122"/>
  <c r="Z3" i="23" s="1"/>
  <c r="Z40" i="122"/>
  <c r="Z11" i="23" s="1"/>
  <c r="Z41" i="122"/>
  <c r="Z12" i="23" s="1"/>
  <c r="Z44" i="122"/>
  <c r="Z15" i="23" s="1"/>
  <c r="Z53" i="122"/>
  <c r="Z24" i="23" s="1"/>
  <c r="Z42" i="122"/>
  <c r="Z13" i="23" s="1"/>
  <c r="Z33" i="122"/>
  <c r="Z4" i="23" s="1"/>
  <c r="Z39" i="122"/>
  <c r="Z10" i="23" s="1"/>
  <c r="Z43" i="122"/>
  <c r="Z14" i="23" s="1"/>
  <c r="Z34" i="122"/>
  <c r="Z5" i="23" s="1"/>
  <c r="Z35" i="122"/>
  <c r="Z6" i="23" s="1"/>
  <c r="Z36" i="122"/>
  <c r="Z7" i="23" s="1"/>
  <c r="Z55" i="122"/>
  <c r="Z26" i="23" s="1"/>
  <c r="Z52" i="122"/>
  <c r="Z23" i="23" s="1"/>
  <c r="Z37" i="122"/>
  <c r="Z8" i="23" s="1"/>
  <c r="Z45" i="122"/>
  <c r="Z16" i="23" s="1"/>
  <c r="Z50" i="122"/>
  <c r="Z21" i="23" s="1"/>
  <c r="AB9" i="122"/>
  <c r="Z49" i="122"/>
  <c r="Z20" i="23" s="1"/>
  <c r="AD7" i="122"/>
  <c r="Z48" i="122"/>
  <c r="Z19" i="23" s="1"/>
  <c r="AC26" i="122"/>
  <c r="Z54" i="122"/>
  <c r="Z25" i="23" s="1"/>
  <c r="Z51" i="122"/>
  <c r="Z22" i="23" s="1"/>
  <c r="AD5" i="122"/>
  <c r="AD10" i="122"/>
  <c r="AC16" i="122"/>
  <c r="AB22" i="122"/>
  <c r="AB19" i="122"/>
  <c r="AB20" i="122"/>
  <c r="AB17" i="122"/>
  <c r="AB18" i="122"/>
  <c r="AB21" i="122"/>
  <c r="AD6" i="122"/>
  <c r="AC23" i="122"/>
  <c r="AD14" i="122"/>
  <c r="AC8" i="122"/>
  <c r="Z56" i="121"/>
  <c r="AA31" i="121"/>
  <c r="AA2" i="22" s="1"/>
  <c r="AA39" i="121"/>
  <c r="AA10" i="22" s="1"/>
  <c r="AA47" i="121"/>
  <c r="AA18" i="22" s="1"/>
  <c r="AA42" i="121"/>
  <c r="AA13" i="22" s="1"/>
  <c r="AA46" i="121"/>
  <c r="AA17" i="22" s="1"/>
  <c r="AA33" i="121"/>
  <c r="AA4" i="22" s="1"/>
  <c r="AA41" i="121"/>
  <c r="AA12" i="22" s="1"/>
  <c r="AA32" i="121"/>
  <c r="AA3" i="22" s="1"/>
  <c r="AA48" i="121"/>
  <c r="AA19" i="22" s="1"/>
  <c r="AA37" i="121"/>
  <c r="AA8" i="22" s="1"/>
  <c r="AA54" i="121"/>
  <c r="AA25" i="22" s="1"/>
  <c r="AA53" i="121"/>
  <c r="AA24" i="22" s="1"/>
  <c r="AA45" i="121"/>
  <c r="AA16" i="22" s="1"/>
  <c r="AA43" i="121"/>
  <c r="AA14" i="22" s="1"/>
  <c r="AA40" i="121"/>
  <c r="AA11" i="22" s="1"/>
  <c r="AA36" i="121"/>
  <c r="AA7" i="22" s="1"/>
  <c r="AA35" i="121"/>
  <c r="AA6" i="22" s="1"/>
  <c r="AA38" i="121"/>
  <c r="AA9" i="22" s="1"/>
  <c r="AA34" i="121"/>
  <c r="AA5" i="22" s="1"/>
  <c r="AA44" i="121"/>
  <c r="AA15" i="22" s="1"/>
  <c r="AD9" i="121"/>
  <c r="AD7" i="121"/>
  <c r="AA51" i="121"/>
  <c r="AA22" i="22" s="1"/>
  <c r="AA49" i="121"/>
  <c r="AA20" i="22" s="1"/>
  <c r="AA52" i="121"/>
  <c r="AA23" i="22" s="1"/>
  <c r="AA55" i="121"/>
  <c r="AA26" i="22" s="1"/>
  <c r="AD6" i="121"/>
  <c r="AA50" i="121"/>
  <c r="AA21" i="22" s="1"/>
  <c r="AD11" i="121"/>
  <c r="AB27" i="121"/>
  <c r="AB52" i="121" s="1"/>
  <c r="AB23" i="22" s="1"/>
  <c r="AD14" i="121"/>
  <c r="AC20" i="121"/>
  <c r="AC26" i="121"/>
  <c r="AD15" i="121"/>
  <c r="AC23" i="121"/>
  <c r="AD5" i="121"/>
  <c r="AC21" i="121"/>
  <c r="AC22" i="121"/>
  <c r="Z56" i="118"/>
  <c r="AA49" i="118"/>
  <c r="AA20" i="19" s="1"/>
  <c r="AA51" i="118"/>
  <c r="AA22" i="19" s="1"/>
  <c r="AA52" i="118"/>
  <c r="AA23" i="19" s="1"/>
  <c r="AA35" i="118"/>
  <c r="AA6" i="19" s="1"/>
  <c r="AA39" i="118"/>
  <c r="AA10" i="19" s="1"/>
  <c r="AA47" i="118"/>
  <c r="AA18" i="19" s="1"/>
  <c r="AA42" i="118"/>
  <c r="AA13" i="19" s="1"/>
  <c r="AA46" i="118"/>
  <c r="AA17" i="19" s="1"/>
  <c r="AA32" i="118"/>
  <c r="AA3" i="19" s="1"/>
  <c r="AA40" i="118"/>
  <c r="AA11" i="19" s="1"/>
  <c r="AA41" i="118"/>
  <c r="AA12" i="19" s="1"/>
  <c r="AA33" i="118"/>
  <c r="AA4" i="19" s="1"/>
  <c r="AA48" i="118"/>
  <c r="AA19" i="19" s="1"/>
  <c r="AA53" i="118"/>
  <c r="AA24" i="19" s="1"/>
  <c r="AA37" i="118"/>
  <c r="AA8" i="19" s="1"/>
  <c r="AA45" i="118"/>
  <c r="AA16" i="19" s="1"/>
  <c r="AA54" i="118"/>
  <c r="AA25" i="19" s="1"/>
  <c r="AA44" i="118"/>
  <c r="AA15" i="19" s="1"/>
  <c r="AA38" i="118"/>
  <c r="AA9" i="19" s="1"/>
  <c r="AA36" i="118"/>
  <c r="AA7" i="19" s="1"/>
  <c r="AA34" i="118"/>
  <c r="AA5" i="19" s="1"/>
  <c r="AA43" i="118"/>
  <c r="AA14" i="19" s="1"/>
  <c r="AA31" i="118"/>
  <c r="AA2" i="19" s="1"/>
  <c r="AD9" i="118"/>
  <c r="AD7" i="118"/>
  <c r="AA55" i="118"/>
  <c r="AA26" i="19" s="1"/>
  <c r="AB27" i="118"/>
  <c r="AB49" i="118" s="1"/>
  <c r="AB20" i="19" s="1"/>
  <c r="AD2" i="118"/>
  <c r="AD14" i="118"/>
  <c r="AC26" i="118"/>
  <c r="AC20" i="118"/>
  <c r="AD15" i="118"/>
  <c r="AC23" i="118"/>
  <c r="AD5" i="118"/>
  <c r="AC21" i="118"/>
  <c r="AC22" i="118"/>
  <c r="AA56" i="117"/>
  <c r="AB31" i="117"/>
  <c r="AB2" i="18" s="1"/>
  <c r="AB34" i="117"/>
  <c r="AB5" i="18" s="1"/>
  <c r="AB39" i="117"/>
  <c r="AB10" i="18" s="1"/>
  <c r="AB47" i="117"/>
  <c r="AB18" i="18" s="1"/>
  <c r="AB51" i="117"/>
  <c r="AB22" i="18" s="1"/>
  <c r="AB32" i="117"/>
  <c r="AB3" i="18" s="1"/>
  <c r="AB48" i="117"/>
  <c r="AB19" i="18" s="1"/>
  <c r="AB33" i="117"/>
  <c r="AB4" i="18" s="1"/>
  <c r="AB41" i="117"/>
  <c r="AB12" i="18" s="1"/>
  <c r="AB46" i="117"/>
  <c r="AB17" i="18" s="1"/>
  <c r="AB55" i="117"/>
  <c r="AB26" i="18" s="1"/>
  <c r="AB52" i="117"/>
  <c r="AB23" i="18" s="1"/>
  <c r="AB50" i="117"/>
  <c r="AB21" i="18" s="1"/>
  <c r="AB54" i="117"/>
  <c r="AB25" i="18" s="1"/>
  <c r="AB37" i="117"/>
  <c r="AB8" i="18" s="1"/>
  <c r="AB49" i="117"/>
  <c r="AB20" i="18" s="1"/>
  <c r="AB42" i="117"/>
  <c r="AB13" i="18" s="1"/>
  <c r="AB53" i="117"/>
  <c r="AB24" i="18" s="1"/>
  <c r="AB45" i="117"/>
  <c r="AB16" i="18" s="1"/>
  <c r="AB38" i="117"/>
  <c r="AB9" i="18" s="1"/>
  <c r="AB40" i="117"/>
  <c r="AB11" i="18" s="1"/>
  <c r="AD9" i="117"/>
  <c r="AD11" i="117"/>
  <c r="AD5" i="117"/>
  <c r="AB43" i="117"/>
  <c r="AB14" i="18" s="1"/>
  <c r="AD6" i="117"/>
  <c r="AD14" i="117"/>
  <c r="AB36" i="117"/>
  <c r="AB7" i="18" s="1"/>
  <c r="AB44" i="117"/>
  <c r="AB15" i="18" s="1"/>
  <c r="AD7" i="117"/>
  <c r="AD15" i="117"/>
  <c r="AD2" i="117"/>
  <c r="AC27" i="117"/>
  <c r="AC40" i="117" s="1"/>
  <c r="AC11" i="18" s="1"/>
  <c r="AA31" i="116"/>
  <c r="AA2" i="17" s="1"/>
  <c r="AA39" i="116"/>
  <c r="AA10" i="17" s="1"/>
  <c r="AA54" i="116"/>
  <c r="AA25" i="17" s="1"/>
  <c r="AA33" i="116"/>
  <c r="AA4" i="17" s="1"/>
  <c r="AA53" i="116"/>
  <c r="AA24" i="17" s="1"/>
  <c r="AA32" i="116"/>
  <c r="AA3" i="17" s="1"/>
  <c r="AA37" i="116"/>
  <c r="AA8" i="17" s="1"/>
  <c r="AA34" i="116"/>
  <c r="AA5" i="17" s="1"/>
  <c r="AA36" i="116"/>
  <c r="AA7" i="17" s="1"/>
  <c r="AA44" i="116"/>
  <c r="AA15" i="17" s="1"/>
  <c r="AA35" i="116"/>
  <c r="AA6" i="17" s="1"/>
  <c r="AA38" i="116"/>
  <c r="AA9" i="17" s="1"/>
  <c r="AA40" i="116"/>
  <c r="AA11" i="17" s="1"/>
  <c r="AA43" i="116"/>
  <c r="AA14" i="17" s="1"/>
  <c r="AA41" i="116"/>
  <c r="AA12" i="17" s="1"/>
  <c r="AA51" i="116"/>
  <c r="AA22" i="17" s="1"/>
  <c r="AA50" i="116"/>
  <c r="AA21" i="17" s="1"/>
  <c r="AA42" i="116"/>
  <c r="AA13" i="17" s="1"/>
  <c r="AA48" i="116"/>
  <c r="AA19" i="17" s="1"/>
  <c r="Z31" i="116"/>
  <c r="Z2" i="17" s="1"/>
  <c r="Z39" i="116"/>
  <c r="Z10" i="17" s="1"/>
  <c r="Z33" i="116"/>
  <c r="Z4" i="17" s="1"/>
  <c r="Z53" i="116"/>
  <c r="Z24" i="17" s="1"/>
  <c r="Z32" i="116"/>
  <c r="Z3" i="17" s="1"/>
  <c r="Z37" i="116"/>
  <c r="Z8" i="17" s="1"/>
  <c r="Z54" i="116"/>
  <c r="Z25" i="17" s="1"/>
  <c r="Z40" i="116"/>
  <c r="Z11" i="17" s="1"/>
  <c r="Z44" i="116"/>
  <c r="Z15" i="17" s="1"/>
  <c r="Z35" i="116"/>
  <c r="Z6" i="17" s="1"/>
  <c r="Z36" i="116"/>
  <c r="Z7" i="17" s="1"/>
  <c r="Z38" i="116"/>
  <c r="Z9" i="17" s="1"/>
  <c r="Z34" i="116"/>
  <c r="Z5" i="17" s="1"/>
  <c r="Z43" i="116"/>
  <c r="Z14" i="17" s="1"/>
  <c r="Z46" i="116"/>
  <c r="Z17" i="17" s="1"/>
  <c r="Z52" i="116"/>
  <c r="Z23" i="17" s="1"/>
  <c r="Z42" i="116"/>
  <c r="Z13" i="17" s="1"/>
  <c r="Z50" i="116"/>
  <c r="Z21" i="17" s="1"/>
  <c r="Z48" i="116"/>
  <c r="Z19" i="17" s="1"/>
  <c r="Z49" i="116"/>
  <c r="Z20" i="17" s="1"/>
  <c r="Z41" i="116"/>
  <c r="Z12" i="17" s="1"/>
  <c r="Z51" i="116"/>
  <c r="Z22" i="17" s="1"/>
  <c r="Z47" i="116"/>
  <c r="Z18" i="17" s="1"/>
  <c r="Z45" i="116"/>
  <c r="Z16" i="17" s="1"/>
  <c r="Z55" i="116"/>
  <c r="Z26" i="17" s="1"/>
  <c r="AB26" i="116"/>
  <c r="AB27" i="116" s="1"/>
  <c r="AD7" i="116"/>
  <c r="AA49" i="116"/>
  <c r="AA20" i="17" s="1"/>
  <c r="AA52" i="116"/>
  <c r="AA23" i="17" s="1"/>
  <c r="AA45" i="116"/>
  <c r="AA16" i="17" s="1"/>
  <c r="AA55" i="116"/>
  <c r="AA26" i="17" s="1"/>
  <c r="AD14" i="116"/>
  <c r="AA47" i="116"/>
  <c r="AA18" i="17" s="1"/>
  <c r="AD5" i="116"/>
  <c r="AD15" i="116"/>
  <c r="AC17" i="116"/>
  <c r="AC16" i="116"/>
  <c r="AD6" i="116"/>
  <c r="AC23" i="116"/>
  <c r="AD9" i="116"/>
  <c r="AC21" i="116"/>
  <c r="AC19" i="116"/>
  <c r="AC20" i="116"/>
  <c r="AC18" i="116"/>
  <c r="AC22" i="116"/>
  <c r="AD11" i="116"/>
  <c r="AC13" i="116"/>
  <c r="AC12" i="116"/>
  <c r="Z56" i="115"/>
  <c r="AA31" i="115"/>
  <c r="AA2" i="16" s="1"/>
  <c r="AA35" i="115"/>
  <c r="AA6" i="16" s="1"/>
  <c r="AA39" i="115"/>
  <c r="AA10" i="16" s="1"/>
  <c r="AA47" i="115"/>
  <c r="AA18" i="16" s="1"/>
  <c r="AA51" i="115"/>
  <c r="AA22" i="16" s="1"/>
  <c r="AA42" i="115"/>
  <c r="AA13" i="16" s="1"/>
  <c r="AA46" i="115"/>
  <c r="AA17" i="16" s="1"/>
  <c r="AA50" i="115"/>
  <c r="AA21" i="16" s="1"/>
  <c r="AA33" i="115"/>
  <c r="AA4" i="16" s="1"/>
  <c r="AA53" i="115"/>
  <c r="AA24" i="16" s="1"/>
  <c r="AA41" i="115"/>
  <c r="AA12" i="16" s="1"/>
  <c r="AA37" i="115"/>
  <c r="AA8" i="16" s="1"/>
  <c r="AA32" i="115"/>
  <c r="AA3" i="16" s="1"/>
  <c r="AA45" i="115"/>
  <c r="AA16" i="16" s="1"/>
  <c r="AA55" i="115"/>
  <c r="AA26" i="16" s="1"/>
  <c r="AA36" i="115"/>
  <c r="AA7" i="16" s="1"/>
  <c r="AA54" i="115"/>
  <c r="AA25" i="16" s="1"/>
  <c r="AA49" i="115"/>
  <c r="AA20" i="16" s="1"/>
  <c r="AA48" i="115"/>
  <c r="AA19" i="16" s="1"/>
  <c r="AA44" i="115"/>
  <c r="AA15" i="16" s="1"/>
  <c r="AA34" i="115"/>
  <c r="AA5" i="16" s="1"/>
  <c r="AA40" i="115"/>
  <c r="AA11" i="16" s="1"/>
  <c r="AA43" i="115"/>
  <c r="AA14" i="16" s="1"/>
  <c r="AA38" i="115"/>
  <c r="AA9" i="16" s="1"/>
  <c r="AA52" i="115"/>
  <c r="AA23" i="16" s="1"/>
  <c r="AD11" i="115"/>
  <c r="AD14" i="115"/>
  <c r="AB27" i="115"/>
  <c r="AD9" i="115"/>
  <c r="AD5" i="115"/>
  <c r="AD15" i="115"/>
  <c r="AC23" i="115"/>
  <c r="Z56" i="114"/>
  <c r="AA45" i="114"/>
  <c r="AA16" i="15" s="1"/>
  <c r="AA46" i="114"/>
  <c r="AA17" i="15" s="1"/>
  <c r="AD7" i="114"/>
  <c r="AD5" i="114"/>
  <c r="AA48" i="114"/>
  <c r="AA19" i="15" s="1"/>
  <c r="AA55" i="114"/>
  <c r="AA26" i="15" s="1"/>
  <c r="AD14" i="114"/>
  <c r="AA41" i="114"/>
  <c r="AA12" i="15" s="1"/>
  <c r="AA51" i="114"/>
  <c r="AA22" i="15" s="1"/>
  <c r="AA33" i="114"/>
  <c r="AA4" i="15" s="1"/>
  <c r="AA39" i="114"/>
  <c r="AA10" i="15" s="1"/>
  <c r="AA32" i="114"/>
  <c r="AA3" i="15" s="1"/>
  <c r="AA53" i="114"/>
  <c r="AA24" i="15" s="1"/>
  <c r="AA37" i="114"/>
  <c r="AA8" i="15" s="1"/>
  <c r="AA54" i="114"/>
  <c r="AA25" i="15" s="1"/>
  <c r="AA36" i="114"/>
  <c r="AA7" i="15" s="1"/>
  <c r="AA34" i="114"/>
  <c r="AA5" i="15" s="1"/>
  <c r="AA35" i="114"/>
  <c r="AA6" i="15" s="1"/>
  <c r="AA43" i="114"/>
  <c r="AA14" i="15" s="1"/>
  <c r="AA44" i="114"/>
  <c r="AA15" i="15" s="1"/>
  <c r="AA40" i="114"/>
  <c r="AA11" i="15" s="1"/>
  <c r="AA38" i="114"/>
  <c r="AA9" i="15" s="1"/>
  <c r="AA31" i="114"/>
  <c r="AA2" i="15" s="1"/>
  <c r="AA52" i="114"/>
  <c r="AA23" i="15" s="1"/>
  <c r="AB26" i="114"/>
  <c r="AB27" i="114" s="1"/>
  <c r="AB45" i="114" s="1"/>
  <c r="AB16" i="15" s="1"/>
  <c r="AA47" i="114"/>
  <c r="AA18" i="15" s="1"/>
  <c r="AA50" i="114"/>
  <c r="AA21" i="15" s="1"/>
  <c r="AA49" i="114"/>
  <c r="AA20" i="15" s="1"/>
  <c r="AD15" i="114"/>
  <c r="AC17" i="114"/>
  <c r="AC16" i="114"/>
  <c r="AD6" i="114"/>
  <c r="AC23" i="114"/>
  <c r="AD9" i="114"/>
  <c r="AC21" i="114"/>
  <c r="AC20" i="114"/>
  <c r="AC19" i="114"/>
  <c r="AC18" i="114"/>
  <c r="AC22" i="114"/>
  <c r="AD11" i="114"/>
  <c r="AC12" i="114"/>
  <c r="AC13" i="114"/>
  <c r="AD2" i="114"/>
  <c r="AC4" i="114"/>
  <c r="Z56" i="122" l="1"/>
  <c r="AC9" i="122"/>
  <c r="AD26" i="122"/>
  <c r="AA27" i="122"/>
  <c r="AA54" i="122" s="1"/>
  <c r="AA25" i="23" s="1"/>
  <c r="AE7" i="122"/>
  <c r="AB25" i="122"/>
  <c r="AB27" i="122" s="1"/>
  <c r="AB38" i="122" s="1"/>
  <c r="AB9" i="23" s="1"/>
  <c r="AE5" i="122"/>
  <c r="AC17" i="122"/>
  <c r="AC20" i="122"/>
  <c r="AC22" i="122"/>
  <c r="AC18" i="122"/>
  <c r="AC21" i="122"/>
  <c r="AC19" i="122"/>
  <c r="AE10" i="122"/>
  <c r="AD16" i="122"/>
  <c r="AE6" i="122"/>
  <c r="AD23" i="122"/>
  <c r="AB50" i="121"/>
  <c r="AB21" i="22" s="1"/>
  <c r="AB49" i="121"/>
  <c r="AB20" i="22" s="1"/>
  <c r="AE14" i="122"/>
  <c r="AD8" i="122"/>
  <c r="AA56" i="121"/>
  <c r="AE11" i="121"/>
  <c r="AE9" i="121"/>
  <c r="AE6" i="121"/>
  <c r="AB31" i="121"/>
  <c r="AB2" i="22" s="1"/>
  <c r="AB39" i="121"/>
  <c r="AB10" i="22" s="1"/>
  <c r="AB47" i="121"/>
  <c r="AB18" i="22" s="1"/>
  <c r="AB33" i="121"/>
  <c r="AB4" i="22" s="1"/>
  <c r="AB37" i="121"/>
  <c r="AB8" i="22" s="1"/>
  <c r="AB41" i="121"/>
  <c r="AB12" i="22" s="1"/>
  <c r="AB45" i="121"/>
  <c r="AB16" i="22" s="1"/>
  <c r="AB42" i="121"/>
  <c r="AB13" i="22" s="1"/>
  <c r="AB32" i="121"/>
  <c r="AB3" i="22" s="1"/>
  <c r="AB48" i="121"/>
  <c r="AB19" i="22" s="1"/>
  <c r="AB53" i="121"/>
  <c r="AB24" i="22" s="1"/>
  <c r="AB54" i="121"/>
  <c r="AB25" i="22" s="1"/>
  <c r="AB46" i="121"/>
  <c r="AB17" i="22" s="1"/>
  <c r="AB43" i="121"/>
  <c r="AB14" i="22" s="1"/>
  <c r="AB38" i="121"/>
  <c r="AB9" i="22" s="1"/>
  <c r="AB34" i="121"/>
  <c r="AB5" i="22" s="1"/>
  <c r="AB40" i="121"/>
  <c r="AB11" i="22" s="1"/>
  <c r="AB35" i="121"/>
  <c r="AB6" i="22" s="1"/>
  <c r="AB44" i="121"/>
  <c r="AB15" i="22" s="1"/>
  <c r="AB36" i="121"/>
  <c r="AB7" i="22" s="1"/>
  <c r="AB51" i="121"/>
  <c r="AB22" i="22" s="1"/>
  <c r="AE7" i="121"/>
  <c r="AB55" i="121"/>
  <c r="AB26" i="22" s="1"/>
  <c r="AC27" i="121"/>
  <c r="AC55" i="121" s="1"/>
  <c r="AC26" i="22" s="1"/>
  <c r="AE5" i="121"/>
  <c r="AD21" i="121"/>
  <c r="AD22" i="121"/>
  <c r="AE15" i="121"/>
  <c r="AD23" i="121"/>
  <c r="AE14" i="121"/>
  <c r="AD20" i="121"/>
  <c r="AD26" i="121"/>
  <c r="AA56" i="118"/>
  <c r="AE9" i="118"/>
  <c r="AB35" i="118"/>
  <c r="AB6" i="19" s="1"/>
  <c r="AB39" i="118"/>
  <c r="AB10" i="19" s="1"/>
  <c r="AB47" i="118"/>
  <c r="AB18" i="19" s="1"/>
  <c r="AB37" i="118"/>
  <c r="AB8" i="19" s="1"/>
  <c r="AB46" i="118"/>
  <c r="AB17" i="19" s="1"/>
  <c r="AB33" i="118"/>
  <c r="AB4" i="19" s="1"/>
  <c r="AB41" i="118"/>
  <c r="AB12" i="19" s="1"/>
  <c r="AB42" i="118"/>
  <c r="AB13" i="19" s="1"/>
  <c r="AB45" i="118"/>
  <c r="AB16" i="19" s="1"/>
  <c r="AB40" i="118"/>
  <c r="AB11" i="19" s="1"/>
  <c r="AB48" i="118"/>
  <c r="AB19" i="19" s="1"/>
  <c r="AB32" i="118"/>
  <c r="AB3" i="19" s="1"/>
  <c r="AB53" i="118"/>
  <c r="AB24" i="19" s="1"/>
  <c r="AB54" i="118"/>
  <c r="AB25" i="19" s="1"/>
  <c r="AB36" i="118"/>
  <c r="AB7" i="19" s="1"/>
  <c r="AB38" i="118"/>
  <c r="AB9" i="19" s="1"/>
  <c r="AB44" i="118"/>
  <c r="AB15" i="19" s="1"/>
  <c r="AB43" i="118"/>
  <c r="AB14" i="19" s="1"/>
  <c r="AB34" i="118"/>
  <c r="AB5" i="19" s="1"/>
  <c r="AB31" i="118"/>
  <c r="AB2" i="19" s="1"/>
  <c r="AB52" i="118"/>
  <c r="AB23" i="19" s="1"/>
  <c r="AB55" i="118"/>
  <c r="AB26" i="19" s="1"/>
  <c r="AE7" i="118"/>
  <c r="AB50" i="118"/>
  <c r="AB21" i="19" s="1"/>
  <c r="AB51" i="118"/>
  <c r="AB22" i="19" s="1"/>
  <c r="AC27" i="118"/>
  <c r="AC52" i="118" s="1"/>
  <c r="AC23" i="19" s="1"/>
  <c r="AE2" i="118"/>
  <c r="AE5" i="118"/>
  <c r="AD21" i="118"/>
  <c r="AD22" i="118"/>
  <c r="AE15" i="118"/>
  <c r="AD23" i="118"/>
  <c r="AE14" i="118"/>
  <c r="AD20" i="118"/>
  <c r="AD26" i="118"/>
  <c r="AC38" i="117"/>
  <c r="AC9" i="18" s="1"/>
  <c r="AB56" i="117"/>
  <c r="AC35" i="117"/>
  <c r="AC6" i="18" s="1"/>
  <c r="AC44" i="117"/>
  <c r="AC15" i="18" s="1"/>
  <c r="AC39" i="117"/>
  <c r="AC10" i="18" s="1"/>
  <c r="AC47" i="117"/>
  <c r="AC18" i="18" s="1"/>
  <c r="AC51" i="117"/>
  <c r="AC22" i="18" s="1"/>
  <c r="AC33" i="117"/>
  <c r="AC4" i="18" s="1"/>
  <c r="AC37" i="117"/>
  <c r="AC8" i="18" s="1"/>
  <c r="AC41" i="117"/>
  <c r="AC12" i="18" s="1"/>
  <c r="AC45" i="117"/>
  <c r="AC16" i="18" s="1"/>
  <c r="AC42" i="117"/>
  <c r="AC13" i="18" s="1"/>
  <c r="AC48" i="117"/>
  <c r="AC19" i="18" s="1"/>
  <c r="AC32" i="117"/>
  <c r="AC3" i="18" s="1"/>
  <c r="AC46" i="117"/>
  <c r="AC17" i="18" s="1"/>
  <c r="AC55" i="117"/>
  <c r="AC26" i="18" s="1"/>
  <c r="AC52" i="117"/>
  <c r="AC23" i="18" s="1"/>
  <c r="AC54" i="117"/>
  <c r="AC25" i="18" s="1"/>
  <c r="AC53" i="117"/>
  <c r="AC24" i="18" s="1"/>
  <c r="AC50" i="117"/>
  <c r="AC21" i="18" s="1"/>
  <c r="AC49" i="117"/>
  <c r="AC20" i="18" s="1"/>
  <c r="AC43" i="117"/>
  <c r="AC14" i="18" s="1"/>
  <c r="AE11" i="117"/>
  <c r="AE14" i="117"/>
  <c r="AE9" i="117"/>
  <c r="AE15" i="117"/>
  <c r="AE6" i="117"/>
  <c r="AC36" i="117"/>
  <c r="AC7" i="18" s="1"/>
  <c r="AC31" i="117"/>
  <c r="AC2" i="18" s="1"/>
  <c r="AE7" i="117"/>
  <c r="AC34" i="117"/>
  <c r="AC5" i="18" s="1"/>
  <c r="AE5" i="117"/>
  <c r="AE2" i="117"/>
  <c r="AD27" i="117"/>
  <c r="AD43" i="117" s="1"/>
  <c r="AD14" i="18" s="1"/>
  <c r="Z56" i="116"/>
  <c r="AA56" i="116"/>
  <c r="AB41" i="116"/>
  <c r="AB12" i="17" s="1"/>
  <c r="AB52" i="116"/>
  <c r="AB23" i="17" s="1"/>
  <c r="AB50" i="116"/>
  <c r="AB21" i="17" s="1"/>
  <c r="AB51" i="116"/>
  <c r="AB22" i="17" s="1"/>
  <c r="AB48" i="116"/>
  <c r="AB19" i="17" s="1"/>
  <c r="AB31" i="116"/>
  <c r="AB2" i="17" s="1"/>
  <c r="AB39" i="116"/>
  <c r="AB10" i="17" s="1"/>
  <c r="AB32" i="116"/>
  <c r="AB3" i="17" s="1"/>
  <c r="AB54" i="116"/>
  <c r="AB25" i="17" s="1"/>
  <c r="AB33" i="116"/>
  <c r="AB4" i="17" s="1"/>
  <c r="AB53" i="116"/>
  <c r="AB24" i="17" s="1"/>
  <c r="AB37" i="116"/>
  <c r="AB8" i="17" s="1"/>
  <c r="AB40" i="116"/>
  <c r="AB11" i="17" s="1"/>
  <c r="AB43" i="116"/>
  <c r="AB14" i="17" s="1"/>
  <c r="AB36" i="116"/>
  <c r="AB7" i="17" s="1"/>
  <c r="AB35" i="116"/>
  <c r="AB6" i="17" s="1"/>
  <c r="AB38" i="116"/>
  <c r="AB9" i="17" s="1"/>
  <c r="AB44" i="116"/>
  <c r="AB15" i="17" s="1"/>
  <c r="AB34" i="116"/>
  <c r="AB5" i="17" s="1"/>
  <c r="AB49" i="116"/>
  <c r="AB20" i="17" s="1"/>
  <c r="AB55" i="116"/>
  <c r="AB26" i="17" s="1"/>
  <c r="AB42" i="116"/>
  <c r="AB13" i="17" s="1"/>
  <c r="AB47" i="116"/>
  <c r="AB18" i="17" s="1"/>
  <c r="AC26" i="116"/>
  <c r="AE14" i="116"/>
  <c r="AB46" i="116"/>
  <c r="AB17" i="17" s="1"/>
  <c r="AE7" i="116"/>
  <c r="AB45" i="116"/>
  <c r="AB16" i="17" s="1"/>
  <c r="AE5" i="116"/>
  <c r="AE9" i="116"/>
  <c r="AD21" i="116"/>
  <c r="AD20" i="116"/>
  <c r="AD19" i="116"/>
  <c r="AD18" i="116"/>
  <c r="AD22" i="116"/>
  <c r="AE6" i="116"/>
  <c r="AD23" i="116"/>
  <c r="AE15" i="116"/>
  <c r="AD17" i="116"/>
  <c r="AD16" i="116"/>
  <c r="AE11" i="116"/>
  <c r="AD13" i="116"/>
  <c r="AD12" i="116"/>
  <c r="AA56" i="115"/>
  <c r="AB31" i="115"/>
  <c r="AB2" i="16" s="1"/>
  <c r="AB35" i="115"/>
  <c r="AB6" i="16" s="1"/>
  <c r="AB39" i="115"/>
  <c r="AB10" i="16" s="1"/>
  <c r="AB47" i="115"/>
  <c r="AB18" i="16" s="1"/>
  <c r="AB51" i="115"/>
  <c r="AB22" i="16" s="1"/>
  <c r="AB32" i="115"/>
  <c r="AB3" i="16" s="1"/>
  <c r="AB36" i="115"/>
  <c r="AB7" i="16" s="1"/>
  <c r="AB49" i="115"/>
  <c r="AB20" i="16" s="1"/>
  <c r="AB48" i="115"/>
  <c r="AB19" i="16" s="1"/>
  <c r="AB33" i="115"/>
  <c r="AB4" i="16" s="1"/>
  <c r="AB53" i="115"/>
  <c r="AB24" i="16" s="1"/>
  <c r="AB41" i="115"/>
  <c r="AB12" i="16" s="1"/>
  <c r="AB50" i="115"/>
  <c r="AB21" i="16" s="1"/>
  <c r="AB42" i="115"/>
  <c r="AB13" i="16" s="1"/>
  <c r="AB46" i="115"/>
  <c r="AB17" i="16" s="1"/>
  <c r="AB54" i="115"/>
  <c r="AB25" i="16" s="1"/>
  <c r="AB45" i="115"/>
  <c r="AB16" i="16" s="1"/>
  <c r="AB55" i="115"/>
  <c r="AB26" i="16" s="1"/>
  <c r="AB37" i="115"/>
  <c r="AB8" i="16" s="1"/>
  <c r="AB44" i="115"/>
  <c r="AB15" i="16" s="1"/>
  <c r="AB34" i="115"/>
  <c r="AB5" i="16" s="1"/>
  <c r="AB38" i="115"/>
  <c r="AB9" i="16" s="1"/>
  <c r="AB43" i="115"/>
  <c r="AB14" i="16" s="1"/>
  <c r="AB40" i="115"/>
  <c r="AB11" i="16" s="1"/>
  <c r="AB52" i="115"/>
  <c r="AB23" i="16" s="1"/>
  <c r="AE9" i="115"/>
  <c r="AC27" i="115"/>
  <c r="AE14" i="115"/>
  <c r="AE11" i="115"/>
  <c r="AE5" i="115"/>
  <c r="AE15" i="115"/>
  <c r="AD23" i="115"/>
  <c r="AA56" i="114"/>
  <c r="AE5" i="114"/>
  <c r="AB39" i="114"/>
  <c r="AB10" i="15" s="1"/>
  <c r="AB32" i="114"/>
  <c r="AB3" i="15" s="1"/>
  <c r="AB54" i="114"/>
  <c r="AB25" i="15" s="1"/>
  <c r="AB53" i="114"/>
  <c r="AB24" i="15" s="1"/>
  <c r="AB37" i="114"/>
  <c r="AB8" i="15" s="1"/>
  <c r="AB35" i="114"/>
  <c r="AB6" i="15" s="1"/>
  <c r="AB43" i="114"/>
  <c r="AB14" i="15" s="1"/>
  <c r="AB40" i="114"/>
  <c r="AB11" i="15" s="1"/>
  <c r="AB31" i="114"/>
  <c r="AB2" i="15" s="1"/>
  <c r="AB44" i="114"/>
  <c r="AB15" i="15" s="1"/>
  <c r="AB38" i="114"/>
  <c r="AB9" i="15" s="1"/>
  <c r="AB34" i="114"/>
  <c r="AB5" i="15" s="1"/>
  <c r="AB36" i="114"/>
  <c r="AB7" i="15" s="1"/>
  <c r="AC26" i="114"/>
  <c r="AC27" i="114" s="1"/>
  <c r="AC52" i="114" s="1"/>
  <c r="AC23" i="15" s="1"/>
  <c r="AB47" i="114"/>
  <c r="AB18" i="15" s="1"/>
  <c r="AB42" i="114"/>
  <c r="AB13" i="15" s="1"/>
  <c r="AB51" i="114"/>
  <c r="AB22" i="15" s="1"/>
  <c r="AE7" i="114"/>
  <c r="AB50" i="114"/>
  <c r="AB21" i="15" s="1"/>
  <c r="AE14" i="114"/>
  <c r="AB41" i="114"/>
  <c r="AB12" i="15" s="1"/>
  <c r="AB52" i="114"/>
  <c r="AB23" i="15" s="1"/>
  <c r="AB46" i="114"/>
  <c r="AB17" i="15" s="1"/>
  <c r="AB33" i="114"/>
  <c r="AB4" i="15" s="1"/>
  <c r="AB49" i="114"/>
  <c r="AB20" i="15" s="1"/>
  <c r="AB55" i="114"/>
  <c r="AB26" i="15" s="1"/>
  <c r="AB48" i="114"/>
  <c r="AB19" i="15" s="1"/>
  <c r="AE9" i="114"/>
  <c r="AD20" i="114"/>
  <c r="AD19" i="114"/>
  <c r="AD21" i="114"/>
  <c r="AD18" i="114"/>
  <c r="AD22" i="114"/>
  <c r="AE6" i="114"/>
  <c r="AD23" i="114"/>
  <c r="AE15" i="114"/>
  <c r="AD17" i="114"/>
  <c r="AD16" i="114"/>
  <c r="AE11" i="114"/>
  <c r="AD13" i="114"/>
  <c r="AD12" i="114"/>
  <c r="AE2" i="114"/>
  <c r="AD4" i="114"/>
  <c r="AB47" i="122" l="1"/>
  <c r="AB18" i="23" s="1"/>
  <c r="AB32" i="122"/>
  <c r="AB3" i="23" s="1"/>
  <c r="AB40" i="122"/>
  <c r="AB11" i="23" s="1"/>
  <c r="AB44" i="122"/>
  <c r="AB15" i="23" s="1"/>
  <c r="AB33" i="122"/>
  <c r="AB4" i="23" s="1"/>
  <c r="AB31" i="122"/>
  <c r="AB2" i="23" s="1"/>
  <c r="AB41" i="122"/>
  <c r="AB12" i="23" s="1"/>
  <c r="AB53" i="122"/>
  <c r="AB24" i="23" s="1"/>
  <c r="AB42" i="122"/>
  <c r="AB13" i="23" s="1"/>
  <c r="AB35" i="122"/>
  <c r="AB6" i="23" s="1"/>
  <c r="AB36" i="122"/>
  <c r="AB7" i="23" s="1"/>
  <c r="AB39" i="122"/>
  <c r="AB10" i="23" s="1"/>
  <c r="AB34" i="122"/>
  <c r="AB5" i="23" s="1"/>
  <c r="AB43" i="122"/>
  <c r="AB14" i="23" s="1"/>
  <c r="AB52" i="122"/>
  <c r="AB23" i="23" s="1"/>
  <c r="AB45" i="122"/>
  <c r="AB16" i="23" s="1"/>
  <c r="AB55" i="122"/>
  <c r="AB26" i="23" s="1"/>
  <c r="AB37" i="122"/>
  <c r="AB8" i="23" s="1"/>
  <c r="AB51" i="122"/>
  <c r="AB22" i="23" s="1"/>
  <c r="AD9" i="122"/>
  <c r="AB49" i="122"/>
  <c r="AB20" i="23" s="1"/>
  <c r="AB50" i="122"/>
  <c r="AB21" i="23" s="1"/>
  <c r="AE26" i="122"/>
  <c r="AB54" i="122"/>
  <c r="AB25" i="23" s="1"/>
  <c r="AB46" i="122"/>
  <c r="AB17" i="23" s="1"/>
  <c r="AB48" i="122"/>
  <c r="AB19" i="23" s="1"/>
  <c r="AC25" i="122"/>
  <c r="AF7" i="122"/>
  <c r="AA42" i="122"/>
  <c r="AA13" i="23" s="1"/>
  <c r="AA33" i="122"/>
  <c r="AA4" i="23" s="1"/>
  <c r="AA32" i="122"/>
  <c r="AA3" i="23" s="1"/>
  <c r="AA40" i="122"/>
  <c r="AA11" i="23" s="1"/>
  <c r="AA44" i="122"/>
  <c r="AA15" i="23" s="1"/>
  <c r="AA31" i="122"/>
  <c r="AA2" i="23" s="1"/>
  <c r="AA41" i="122"/>
  <c r="AA12" i="23" s="1"/>
  <c r="AA53" i="122"/>
  <c r="AA24" i="23" s="1"/>
  <c r="AA35" i="122"/>
  <c r="AA6" i="23" s="1"/>
  <c r="AA39" i="122"/>
  <c r="AA10" i="23" s="1"/>
  <c r="AA36" i="122"/>
  <c r="AA7" i="23" s="1"/>
  <c r="AA43" i="122"/>
  <c r="AA14" i="23" s="1"/>
  <c r="AA34" i="122"/>
  <c r="AA5" i="23" s="1"/>
  <c r="AA55" i="122"/>
  <c r="AA26" i="23" s="1"/>
  <c r="AA45" i="122"/>
  <c r="AA16" i="23" s="1"/>
  <c r="AA37" i="122"/>
  <c r="AA8" i="23" s="1"/>
  <c r="AA52" i="122"/>
  <c r="AA23" i="23" s="1"/>
  <c r="AA49" i="122"/>
  <c r="AA20" i="23" s="1"/>
  <c r="AA47" i="122"/>
  <c r="AA18" i="23" s="1"/>
  <c r="AA48" i="122"/>
  <c r="AA19" i="23" s="1"/>
  <c r="AA50" i="122"/>
  <c r="AA21" i="23" s="1"/>
  <c r="AA46" i="122"/>
  <c r="AA17" i="23" s="1"/>
  <c r="AA38" i="122"/>
  <c r="AA9" i="23" s="1"/>
  <c r="AA51" i="122"/>
  <c r="AA22" i="23" s="1"/>
  <c r="AF5" i="122"/>
  <c r="AD17" i="122"/>
  <c r="AD20" i="122"/>
  <c r="AD22" i="122"/>
  <c r="AD18" i="122"/>
  <c r="AD21" i="122"/>
  <c r="AD19" i="122"/>
  <c r="AF10" i="122"/>
  <c r="AE16" i="122"/>
  <c r="AF6" i="122"/>
  <c r="AE23" i="122"/>
  <c r="AF14" i="122"/>
  <c r="AE8" i="122"/>
  <c r="AB56" i="121"/>
  <c r="AC32" i="121"/>
  <c r="AC3" i="22" s="1"/>
  <c r="AC48" i="121"/>
  <c r="AC19" i="22" s="1"/>
  <c r="AC31" i="121"/>
  <c r="AC2" i="22" s="1"/>
  <c r="AC39" i="121"/>
  <c r="AC10" i="22" s="1"/>
  <c r="AC47" i="121"/>
  <c r="AC18" i="22" s="1"/>
  <c r="AC42" i="121"/>
  <c r="AC13" i="22" s="1"/>
  <c r="AC33" i="121"/>
  <c r="AC4" i="22" s="1"/>
  <c r="AC41" i="121"/>
  <c r="AC12" i="22" s="1"/>
  <c r="AC37" i="121"/>
  <c r="AC8" i="22" s="1"/>
  <c r="AC45" i="121"/>
  <c r="AC16" i="22" s="1"/>
  <c r="AC46" i="121"/>
  <c r="AC17" i="22" s="1"/>
  <c r="AC53" i="121"/>
  <c r="AC24" i="22" s="1"/>
  <c r="AC54" i="121"/>
  <c r="AC25" i="22" s="1"/>
  <c r="AC40" i="121"/>
  <c r="AC11" i="22" s="1"/>
  <c r="AC36" i="121"/>
  <c r="AC7" i="22" s="1"/>
  <c r="AC43" i="121"/>
  <c r="AC14" i="22" s="1"/>
  <c r="AC35" i="121"/>
  <c r="AC6" i="22" s="1"/>
  <c r="AC38" i="121"/>
  <c r="AC9" i="22" s="1"/>
  <c r="AC34" i="121"/>
  <c r="AC5" i="22" s="1"/>
  <c r="AC44" i="121"/>
  <c r="AC15" i="22" s="1"/>
  <c r="AF9" i="121"/>
  <c r="AC51" i="121"/>
  <c r="AC22" i="22" s="1"/>
  <c r="AF7" i="121"/>
  <c r="AC52" i="121"/>
  <c r="AC23" i="22" s="1"/>
  <c r="AF6" i="121"/>
  <c r="AC50" i="121"/>
  <c r="AC21" i="22" s="1"/>
  <c r="AF11" i="121"/>
  <c r="AC49" i="121"/>
  <c r="AC20" i="22" s="1"/>
  <c r="AD27" i="121"/>
  <c r="AD55" i="121" s="1"/>
  <c r="AD26" i="22" s="1"/>
  <c r="AF14" i="121"/>
  <c r="AE26" i="121"/>
  <c r="AE20" i="121"/>
  <c r="AF15" i="121"/>
  <c r="AE23" i="121"/>
  <c r="AF5" i="121"/>
  <c r="AE22" i="121"/>
  <c r="AE21" i="121"/>
  <c r="AB56" i="118"/>
  <c r="AC50" i="118"/>
  <c r="AC21" i="19" s="1"/>
  <c r="AC32" i="118"/>
  <c r="AC3" i="19" s="1"/>
  <c r="AC40" i="118"/>
  <c r="AC11" i="19" s="1"/>
  <c r="AC48" i="118"/>
  <c r="AC19" i="19" s="1"/>
  <c r="AC35" i="118"/>
  <c r="AC6" i="19" s="1"/>
  <c r="AC39" i="118"/>
  <c r="AC10" i="19" s="1"/>
  <c r="AC47" i="118"/>
  <c r="AC18" i="19" s="1"/>
  <c r="AC33" i="118"/>
  <c r="AC4" i="19" s="1"/>
  <c r="AC37" i="118"/>
  <c r="AC8" i="19" s="1"/>
  <c r="AC41" i="118"/>
  <c r="AC12" i="19" s="1"/>
  <c r="AC53" i="118"/>
  <c r="AC24" i="19" s="1"/>
  <c r="AC42" i="118"/>
  <c r="AC13" i="19" s="1"/>
  <c r="AC46" i="118"/>
  <c r="AC17" i="19" s="1"/>
  <c r="AC54" i="118"/>
  <c r="AC25" i="19" s="1"/>
  <c r="AC45" i="118"/>
  <c r="AC16" i="19" s="1"/>
  <c r="AC34" i="118"/>
  <c r="AC5" i="19" s="1"/>
  <c r="AC36" i="118"/>
  <c r="AC7" i="19" s="1"/>
  <c r="AC43" i="118"/>
  <c r="AC14" i="19" s="1"/>
  <c r="AC31" i="118"/>
  <c r="AC2" i="19" s="1"/>
  <c r="AC44" i="118"/>
  <c r="AC15" i="19" s="1"/>
  <c r="AC38" i="118"/>
  <c r="AC9" i="19" s="1"/>
  <c r="AC51" i="118"/>
  <c r="AC22" i="19" s="1"/>
  <c r="AC49" i="118"/>
  <c r="AC20" i="19" s="1"/>
  <c r="AF9" i="118"/>
  <c r="AF7" i="118"/>
  <c r="AC55" i="118"/>
  <c r="AC26" i="19" s="1"/>
  <c r="AD27" i="118"/>
  <c r="AD51" i="118" s="1"/>
  <c r="AD22" i="19" s="1"/>
  <c r="AF2" i="118"/>
  <c r="AF14" i="118"/>
  <c r="AE20" i="118"/>
  <c r="AE26" i="118"/>
  <c r="AF15" i="118"/>
  <c r="AE23" i="118"/>
  <c r="AF5" i="118"/>
  <c r="AE22" i="118"/>
  <c r="AE21" i="118"/>
  <c r="AC56" i="117"/>
  <c r="AF7" i="117"/>
  <c r="AF9" i="117"/>
  <c r="AD32" i="117"/>
  <c r="AD3" i="18" s="1"/>
  <c r="AD48" i="117"/>
  <c r="AD19" i="18" s="1"/>
  <c r="AD33" i="117"/>
  <c r="AD4" i="18" s="1"/>
  <c r="AD37" i="117"/>
  <c r="AD8" i="18" s="1"/>
  <c r="AD41" i="117"/>
  <c r="AD12" i="18" s="1"/>
  <c r="AD49" i="117"/>
  <c r="AD20" i="18" s="1"/>
  <c r="AD53" i="117"/>
  <c r="AD24" i="18" s="1"/>
  <c r="AD42" i="117"/>
  <c r="AD13" i="18" s="1"/>
  <c r="AD47" i="117"/>
  <c r="AD18" i="18" s="1"/>
  <c r="AD39" i="117"/>
  <c r="AD10" i="18" s="1"/>
  <c r="AD46" i="117"/>
  <c r="AD17" i="18" s="1"/>
  <c r="AD51" i="117"/>
  <c r="AD22" i="18" s="1"/>
  <c r="AD55" i="117"/>
  <c r="AD26" i="18" s="1"/>
  <c r="AD45" i="117"/>
  <c r="AD16" i="18" s="1"/>
  <c r="AD52" i="117"/>
  <c r="AD23" i="18" s="1"/>
  <c r="AD54" i="117"/>
  <c r="AD25" i="18" s="1"/>
  <c r="AD50" i="117"/>
  <c r="AD21" i="18" s="1"/>
  <c r="AF14" i="117"/>
  <c r="AD35" i="117"/>
  <c r="AD6" i="18" s="1"/>
  <c r="AD31" i="117"/>
  <c r="AD2" i="18" s="1"/>
  <c r="AD34" i="117"/>
  <c r="AD5" i="18" s="1"/>
  <c r="AF6" i="117"/>
  <c r="AD40" i="117"/>
  <c r="AD11" i="18" s="1"/>
  <c r="AF5" i="117"/>
  <c r="AD44" i="117"/>
  <c r="AD15" i="18" s="1"/>
  <c r="AF11" i="117"/>
  <c r="AF15" i="117"/>
  <c r="AD36" i="117"/>
  <c r="AD7" i="18" s="1"/>
  <c r="AD38" i="117"/>
  <c r="AD9" i="18" s="1"/>
  <c r="AF2" i="117"/>
  <c r="AE27" i="117"/>
  <c r="AE36" i="117" s="1"/>
  <c r="AE7" i="18" s="1"/>
  <c r="AB56" i="116"/>
  <c r="AF7" i="116"/>
  <c r="AF14" i="116"/>
  <c r="AD26" i="116"/>
  <c r="AD27" i="116" s="1"/>
  <c r="AD49" i="116" s="1"/>
  <c r="AD20" i="17" s="1"/>
  <c r="AC27" i="116"/>
  <c r="AF5" i="116"/>
  <c r="AF6" i="116"/>
  <c r="AE23" i="116"/>
  <c r="AF15" i="116"/>
  <c r="AE16" i="116"/>
  <c r="AE17" i="116"/>
  <c r="AF9" i="116"/>
  <c r="AE18" i="116"/>
  <c r="AE22" i="116"/>
  <c r="AE20" i="116"/>
  <c r="AE21" i="116"/>
  <c r="AE19" i="116"/>
  <c r="AF11" i="116"/>
  <c r="AE12" i="116"/>
  <c r="AE13" i="116"/>
  <c r="AB56" i="115"/>
  <c r="AC32" i="115"/>
  <c r="AC3" i="16" s="1"/>
  <c r="AC36" i="115"/>
  <c r="AC7" i="16" s="1"/>
  <c r="AC48" i="115"/>
  <c r="AC19" i="16" s="1"/>
  <c r="AC31" i="115"/>
  <c r="AC2" i="16" s="1"/>
  <c r="AC35" i="115"/>
  <c r="AC6" i="16" s="1"/>
  <c r="AC39" i="115"/>
  <c r="AC10" i="16" s="1"/>
  <c r="AC47" i="115"/>
  <c r="AC18" i="16" s="1"/>
  <c r="AC51" i="115"/>
  <c r="AC22" i="16" s="1"/>
  <c r="AC37" i="115"/>
  <c r="AC8" i="16" s="1"/>
  <c r="AC46" i="115"/>
  <c r="AC17" i="16" s="1"/>
  <c r="AC54" i="115"/>
  <c r="AC25" i="16" s="1"/>
  <c r="AC55" i="115"/>
  <c r="AC26" i="16" s="1"/>
  <c r="AC49" i="115"/>
  <c r="AC20" i="16" s="1"/>
  <c r="AC33" i="115"/>
  <c r="AC4" i="16" s="1"/>
  <c r="AC53" i="115"/>
  <c r="AC24" i="16" s="1"/>
  <c r="AC45" i="115"/>
  <c r="AC16" i="16" s="1"/>
  <c r="AC41" i="115"/>
  <c r="AC12" i="16" s="1"/>
  <c r="AC50" i="115"/>
  <c r="AC21" i="16" s="1"/>
  <c r="AC42" i="115"/>
  <c r="AC13" i="16" s="1"/>
  <c r="AC44" i="115"/>
  <c r="AC15" i="16" s="1"/>
  <c r="AC34" i="115"/>
  <c r="AC5" i="16" s="1"/>
  <c r="AC40" i="115"/>
  <c r="AC11" i="16" s="1"/>
  <c r="AC43" i="115"/>
  <c r="AC14" i="16" s="1"/>
  <c r="AC38" i="115"/>
  <c r="AC9" i="16" s="1"/>
  <c r="AC52" i="115"/>
  <c r="AC23" i="16" s="1"/>
  <c r="AF11" i="115"/>
  <c r="AF14" i="115"/>
  <c r="AD27" i="115"/>
  <c r="AF9" i="115"/>
  <c r="AF5" i="115"/>
  <c r="AF15" i="115"/>
  <c r="AE23" i="115"/>
  <c r="AB56" i="114"/>
  <c r="AC50" i="114"/>
  <c r="AC21" i="15" s="1"/>
  <c r="AC47" i="114"/>
  <c r="AC18" i="15" s="1"/>
  <c r="AC45" i="114"/>
  <c r="AC16" i="15" s="1"/>
  <c r="AC32" i="114"/>
  <c r="AC3" i="15" s="1"/>
  <c r="AC39" i="114"/>
  <c r="AC10" i="15" s="1"/>
  <c r="AC54" i="114"/>
  <c r="AC25" i="15" s="1"/>
  <c r="AC53" i="114"/>
  <c r="AC24" i="15" s="1"/>
  <c r="AC37" i="114"/>
  <c r="AC8" i="15" s="1"/>
  <c r="AC34" i="114"/>
  <c r="AC5" i="15" s="1"/>
  <c r="AC44" i="114"/>
  <c r="AC15" i="15" s="1"/>
  <c r="AC31" i="114"/>
  <c r="AC2" i="15" s="1"/>
  <c r="AC35" i="114"/>
  <c r="AC6" i="15" s="1"/>
  <c r="AC38" i="114"/>
  <c r="AC9" i="15" s="1"/>
  <c r="AC43" i="114"/>
  <c r="AC14" i="15" s="1"/>
  <c r="AC36" i="114"/>
  <c r="AC7" i="15" s="1"/>
  <c r="AC40" i="114"/>
  <c r="AC11" i="15" s="1"/>
  <c r="AF14" i="114"/>
  <c r="AC49" i="114"/>
  <c r="AC20" i="15" s="1"/>
  <c r="AC48" i="114"/>
  <c r="AC19" i="15" s="1"/>
  <c r="AC51" i="114"/>
  <c r="AC22" i="15" s="1"/>
  <c r="AF7" i="114"/>
  <c r="AC55" i="114"/>
  <c r="AC26" i="15" s="1"/>
  <c r="AF5" i="114"/>
  <c r="AD26" i="114"/>
  <c r="AD27" i="114" s="1"/>
  <c r="AC33" i="114"/>
  <c r="AC4" i="15" s="1"/>
  <c r="AC46" i="114"/>
  <c r="AC17" i="15" s="1"/>
  <c r="AC41" i="114"/>
  <c r="AC12" i="15" s="1"/>
  <c r="AC42" i="114"/>
  <c r="AC13" i="15" s="1"/>
  <c r="AF6" i="114"/>
  <c r="AE23" i="114"/>
  <c r="AF15" i="114"/>
  <c r="AE17" i="114"/>
  <c r="AE16" i="114"/>
  <c r="AF9" i="114"/>
  <c r="AE18" i="114"/>
  <c r="AE22" i="114"/>
  <c r="AE21" i="114"/>
  <c r="AE20" i="114"/>
  <c r="AE19" i="114"/>
  <c r="AF11" i="114"/>
  <c r="AE12" i="114"/>
  <c r="AE13" i="114"/>
  <c r="AF2" i="114"/>
  <c r="AE4" i="114"/>
  <c r="AB56" i="122" l="1"/>
  <c r="AA56" i="122"/>
  <c r="AD25" i="122"/>
  <c r="AD27" i="122" s="1"/>
  <c r="AF23" i="122"/>
  <c r="AF16" i="122"/>
  <c r="AF20" i="122" s="1"/>
  <c r="AC27" i="122"/>
  <c r="AE9" i="122"/>
  <c r="AE18" i="122"/>
  <c r="AE19" i="122"/>
  <c r="AE20" i="122"/>
  <c r="AE17" i="122"/>
  <c r="AE21" i="122"/>
  <c r="AE22" i="122"/>
  <c r="AD51" i="121"/>
  <c r="AD22" i="22" s="1"/>
  <c r="AF8" i="122"/>
  <c r="AF26" i="122"/>
  <c r="AD49" i="121"/>
  <c r="AD20" i="22" s="1"/>
  <c r="AD50" i="121"/>
  <c r="AD21" i="22" s="1"/>
  <c r="AC56" i="121"/>
  <c r="AD52" i="121"/>
  <c r="AD23" i="22" s="1"/>
  <c r="AF23" i="121"/>
  <c r="AD32" i="121"/>
  <c r="AD3" i="22" s="1"/>
  <c r="AD48" i="121"/>
  <c r="AD19" i="22" s="1"/>
  <c r="AD42" i="121"/>
  <c r="AD13" i="22" s="1"/>
  <c r="AD46" i="121"/>
  <c r="AD17" i="22" s="1"/>
  <c r="AD53" i="121"/>
  <c r="AD24" i="22" s="1"/>
  <c r="AD33" i="121"/>
  <c r="AD4" i="22" s="1"/>
  <c r="AD41" i="121"/>
  <c r="AD12" i="22" s="1"/>
  <c r="AD54" i="121"/>
  <c r="AD25" i="22" s="1"/>
  <c r="AD37" i="121"/>
  <c r="AD8" i="22" s="1"/>
  <c r="AD45" i="121"/>
  <c r="AD16" i="22" s="1"/>
  <c r="AD39" i="121"/>
  <c r="AD10" i="22" s="1"/>
  <c r="AD31" i="121"/>
  <c r="AD2" i="22" s="1"/>
  <c r="AD47" i="121"/>
  <c r="AD18" i="22" s="1"/>
  <c r="AD34" i="121"/>
  <c r="AD5" i="22" s="1"/>
  <c r="AD43" i="121"/>
  <c r="AD14" i="22" s="1"/>
  <c r="AD40" i="121"/>
  <c r="AD11" i="22" s="1"/>
  <c r="AD35" i="121"/>
  <c r="AD6" i="22" s="1"/>
  <c r="AD44" i="121"/>
  <c r="AD15" i="22" s="1"/>
  <c r="AD36" i="121"/>
  <c r="AD7" i="22" s="1"/>
  <c r="AD38" i="121"/>
  <c r="AD9" i="22" s="1"/>
  <c r="AE27" i="121"/>
  <c r="AE52" i="121" s="1"/>
  <c r="AE23" i="22" s="1"/>
  <c r="AF22" i="121"/>
  <c r="AF21" i="121"/>
  <c r="AF20" i="121"/>
  <c r="AF26" i="121"/>
  <c r="AC56" i="118"/>
  <c r="AD32" i="118"/>
  <c r="AD3" i="19" s="1"/>
  <c r="AD40" i="118"/>
  <c r="AD11" i="19" s="1"/>
  <c r="AD48" i="118"/>
  <c r="AD19" i="19" s="1"/>
  <c r="AD45" i="118"/>
  <c r="AD16" i="19" s="1"/>
  <c r="AD37" i="118"/>
  <c r="AD8" i="19" s="1"/>
  <c r="AD53" i="118"/>
  <c r="AD24" i="19" s="1"/>
  <c r="AD35" i="118"/>
  <c r="AD6" i="19" s="1"/>
  <c r="AD46" i="118"/>
  <c r="AD17" i="19" s="1"/>
  <c r="AD42" i="118"/>
  <c r="AD13" i="19" s="1"/>
  <c r="AD47" i="118"/>
  <c r="AD18" i="19" s="1"/>
  <c r="AD39" i="118"/>
  <c r="AD10" i="19" s="1"/>
  <c r="AD41" i="118"/>
  <c r="AD12" i="19" s="1"/>
  <c r="AD33" i="118"/>
  <c r="AD4" i="19" s="1"/>
  <c r="AD54" i="118"/>
  <c r="AD25" i="19" s="1"/>
  <c r="AD43" i="118"/>
  <c r="AD14" i="19" s="1"/>
  <c r="AD36" i="118"/>
  <c r="AD7" i="19" s="1"/>
  <c r="AD38" i="118"/>
  <c r="AD9" i="19" s="1"/>
  <c r="AD31" i="118"/>
  <c r="AD2" i="19" s="1"/>
  <c r="AD34" i="118"/>
  <c r="AD5" i="19" s="1"/>
  <c r="AD44" i="118"/>
  <c r="AD15" i="19" s="1"/>
  <c r="AD49" i="118"/>
  <c r="AD20" i="19" s="1"/>
  <c r="AD52" i="118"/>
  <c r="AD23" i="19" s="1"/>
  <c r="AF23" i="118"/>
  <c r="AD55" i="118"/>
  <c r="AD26" i="19" s="1"/>
  <c r="AD50" i="118"/>
  <c r="AD21" i="19" s="1"/>
  <c r="AE27" i="118"/>
  <c r="AE51" i="118" s="1"/>
  <c r="AE22" i="19" s="1"/>
  <c r="AF22" i="118"/>
  <c r="AF21" i="118"/>
  <c r="AF20" i="118"/>
  <c r="AF26" i="118"/>
  <c r="AE31" i="117"/>
  <c r="AE2" i="18" s="1"/>
  <c r="AE34" i="117"/>
  <c r="AE5" i="18" s="1"/>
  <c r="AD56" i="117"/>
  <c r="AE43" i="117"/>
  <c r="AE14" i="18" s="1"/>
  <c r="AE44" i="117"/>
  <c r="AE15" i="18" s="1"/>
  <c r="AE35" i="117"/>
  <c r="AE6" i="18" s="1"/>
  <c r="AE38" i="117"/>
  <c r="AE9" i="18" s="1"/>
  <c r="AE40" i="117"/>
  <c r="AE11" i="18" s="1"/>
  <c r="AF27" i="117"/>
  <c r="AF43" i="117" s="1"/>
  <c r="AF14" i="18" s="1"/>
  <c r="AE32" i="117"/>
  <c r="AE3" i="18" s="1"/>
  <c r="AE48" i="117"/>
  <c r="AE19" i="18" s="1"/>
  <c r="AE52" i="117"/>
  <c r="AE23" i="18" s="1"/>
  <c r="AE42" i="117"/>
  <c r="AE13" i="18" s="1"/>
  <c r="AE49" i="117"/>
  <c r="AE20" i="18" s="1"/>
  <c r="AE53" i="117"/>
  <c r="AE24" i="18" s="1"/>
  <c r="AE33" i="117"/>
  <c r="AE4" i="18" s="1"/>
  <c r="AE41" i="117"/>
  <c r="AE12" i="18" s="1"/>
  <c r="AE47" i="117"/>
  <c r="AE18" i="18" s="1"/>
  <c r="AE39" i="117"/>
  <c r="AE10" i="18" s="1"/>
  <c r="AE37" i="117"/>
  <c r="AE8" i="18" s="1"/>
  <c r="AE46" i="117"/>
  <c r="AE17" i="18" s="1"/>
  <c r="AE45" i="117"/>
  <c r="AE16" i="18" s="1"/>
  <c r="AE55" i="117"/>
  <c r="AE26" i="18" s="1"/>
  <c r="AE51" i="117"/>
  <c r="AE22" i="18" s="1"/>
  <c r="AE54" i="117"/>
  <c r="AE25" i="18" s="1"/>
  <c r="AE50" i="117"/>
  <c r="AE21" i="18" s="1"/>
  <c r="AD52" i="116"/>
  <c r="AD23" i="17" s="1"/>
  <c r="AD50" i="116"/>
  <c r="AD21" i="17" s="1"/>
  <c r="AD32" i="116"/>
  <c r="AD3" i="17" s="1"/>
  <c r="AD33" i="116"/>
  <c r="AD4" i="17" s="1"/>
  <c r="AD37" i="116"/>
  <c r="AD8" i="17" s="1"/>
  <c r="AD54" i="116"/>
  <c r="AD25" i="17" s="1"/>
  <c r="AD31" i="116"/>
  <c r="AD2" i="17" s="1"/>
  <c r="AD39" i="116"/>
  <c r="AD10" i="17" s="1"/>
  <c r="AD53" i="116"/>
  <c r="AD24" i="17" s="1"/>
  <c r="AD44" i="116"/>
  <c r="AD15" i="17" s="1"/>
  <c r="AD34" i="116"/>
  <c r="AD5" i="17" s="1"/>
  <c r="AD36" i="116"/>
  <c r="AD7" i="17" s="1"/>
  <c r="AD40" i="116"/>
  <c r="AD11" i="17" s="1"/>
  <c r="AD35" i="116"/>
  <c r="AD6" i="17" s="1"/>
  <c r="AD38" i="116"/>
  <c r="AD9" i="17" s="1"/>
  <c r="AD43" i="116"/>
  <c r="AD14" i="17" s="1"/>
  <c r="AD45" i="116"/>
  <c r="AD16" i="17" s="1"/>
  <c r="AC32" i="116"/>
  <c r="AC3" i="17" s="1"/>
  <c r="AC31" i="116"/>
  <c r="AC2" i="17" s="1"/>
  <c r="AC39" i="116"/>
  <c r="AC10" i="17" s="1"/>
  <c r="AC54" i="116"/>
  <c r="AC25" i="17" s="1"/>
  <c r="AC33" i="116"/>
  <c r="AC4" i="17" s="1"/>
  <c r="AC53" i="116"/>
  <c r="AC24" i="17" s="1"/>
  <c r="AC37" i="116"/>
  <c r="AC8" i="17" s="1"/>
  <c r="AC34" i="116"/>
  <c r="AC5" i="17" s="1"/>
  <c r="AC36" i="116"/>
  <c r="AC7" i="17" s="1"/>
  <c r="AC38" i="116"/>
  <c r="AC9" i="17" s="1"/>
  <c r="AC44" i="116"/>
  <c r="AC15" i="17" s="1"/>
  <c r="AC40" i="116"/>
  <c r="AC11" i="17" s="1"/>
  <c r="AC43" i="116"/>
  <c r="AC14" i="17" s="1"/>
  <c r="AC35" i="116"/>
  <c r="AC6" i="17" s="1"/>
  <c r="AC51" i="116"/>
  <c r="AC22" i="17" s="1"/>
  <c r="AC49" i="116"/>
  <c r="AC20" i="17" s="1"/>
  <c r="AC42" i="116"/>
  <c r="AC13" i="17" s="1"/>
  <c r="AC45" i="116"/>
  <c r="AC16" i="17" s="1"/>
  <c r="AC48" i="116"/>
  <c r="AC19" i="17" s="1"/>
  <c r="AC47" i="116"/>
  <c r="AC18" i="17" s="1"/>
  <c r="AC52" i="116"/>
  <c r="AC23" i="17" s="1"/>
  <c r="AC46" i="116"/>
  <c r="AC17" i="17" s="1"/>
  <c r="AC41" i="116"/>
  <c r="AC12" i="17" s="1"/>
  <c r="AC50" i="116"/>
  <c r="AC21" i="17" s="1"/>
  <c r="AD46" i="116"/>
  <c r="AD17" i="17" s="1"/>
  <c r="AD48" i="116"/>
  <c r="AD19" i="17" s="1"/>
  <c r="AE26" i="116"/>
  <c r="AD55" i="116"/>
  <c r="AD26" i="17" s="1"/>
  <c r="AD47" i="116"/>
  <c r="AD18" i="17" s="1"/>
  <c r="AD51" i="116"/>
  <c r="AD22" i="17" s="1"/>
  <c r="AF23" i="116"/>
  <c r="AC55" i="116"/>
  <c r="AC26" i="17" s="1"/>
  <c r="AD42" i="116"/>
  <c r="AD13" i="17" s="1"/>
  <c r="AD41" i="116"/>
  <c r="AD12" i="17" s="1"/>
  <c r="AF18" i="116"/>
  <c r="AF22" i="116"/>
  <c r="AF21" i="116"/>
  <c r="AF19" i="116"/>
  <c r="AF20" i="116"/>
  <c r="AF16" i="116"/>
  <c r="AF17" i="116"/>
  <c r="AF13" i="116"/>
  <c r="AF12" i="116"/>
  <c r="AD32" i="115"/>
  <c r="AD3" i="16" s="1"/>
  <c r="AD36" i="115"/>
  <c r="AD7" i="16" s="1"/>
  <c r="AD48" i="115"/>
  <c r="AD19" i="16" s="1"/>
  <c r="AD33" i="115"/>
  <c r="AD4" i="16" s="1"/>
  <c r="AD45" i="115"/>
  <c r="AD16" i="16" s="1"/>
  <c r="AD37" i="115"/>
  <c r="AD8" i="16" s="1"/>
  <c r="AD46" i="115"/>
  <c r="AD17" i="16" s="1"/>
  <c r="AD54" i="115"/>
  <c r="AD25" i="16" s="1"/>
  <c r="AD42" i="115"/>
  <c r="AD13" i="16" s="1"/>
  <c r="AD49" i="115"/>
  <c r="AD20" i="16" s="1"/>
  <c r="AD51" i="115"/>
  <c r="AD22" i="16" s="1"/>
  <c r="AD35" i="115"/>
  <c r="AD6" i="16" s="1"/>
  <c r="AD31" i="115"/>
  <c r="AD2" i="16" s="1"/>
  <c r="AD47" i="115"/>
  <c r="AD18" i="16" s="1"/>
  <c r="AD53" i="115"/>
  <c r="AD24" i="16" s="1"/>
  <c r="AD55" i="115"/>
  <c r="AD26" i="16" s="1"/>
  <c r="AD41" i="115"/>
  <c r="AD12" i="16" s="1"/>
  <c r="AD50" i="115"/>
  <c r="AD21" i="16" s="1"/>
  <c r="AD39" i="115"/>
  <c r="AD10" i="16" s="1"/>
  <c r="AD44" i="115"/>
  <c r="AD15" i="16" s="1"/>
  <c r="AD43" i="115"/>
  <c r="AD14" i="16" s="1"/>
  <c r="AD34" i="115"/>
  <c r="AD5" i="16" s="1"/>
  <c r="AD38" i="115"/>
  <c r="AD9" i="16" s="1"/>
  <c r="AD40" i="115"/>
  <c r="AD11" i="16" s="1"/>
  <c r="AC56" i="115"/>
  <c r="AD52" i="115"/>
  <c r="AD23" i="16" s="1"/>
  <c r="AE27" i="115"/>
  <c r="AE52" i="115" s="1"/>
  <c r="AE23" i="16" s="1"/>
  <c r="AF23" i="115"/>
  <c r="AC56" i="114"/>
  <c r="AD32" i="114"/>
  <c r="AD3" i="15" s="1"/>
  <c r="AD39" i="114"/>
  <c r="AD10" i="15" s="1"/>
  <c r="AD54" i="114"/>
  <c r="AD25" i="15" s="1"/>
  <c r="AD37" i="114"/>
  <c r="AD8" i="15" s="1"/>
  <c r="AD53" i="114"/>
  <c r="AD24" i="15" s="1"/>
  <c r="AD44" i="114"/>
  <c r="AD15" i="15" s="1"/>
  <c r="AD35" i="114"/>
  <c r="AD6" i="15" s="1"/>
  <c r="AD38" i="114"/>
  <c r="AD9" i="15" s="1"/>
  <c r="AD43" i="114"/>
  <c r="AD14" i="15" s="1"/>
  <c r="AD31" i="114"/>
  <c r="AD2" i="15" s="1"/>
  <c r="AD34" i="114"/>
  <c r="AD5" i="15" s="1"/>
  <c r="AD36" i="114"/>
  <c r="AD7" i="15" s="1"/>
  <c r="AD40" i="114"/>
  <c r="AD11" i="15" s="1"/>
  <c r="AD33" i="114"/>
  <c r="AD4" i="15" s="1"/>
  <c r="AD51" i="114"/>
  <c r="AD22" i="15" s="1"/>
  <c r="AD50" i="114"/>
  <c r="AD21" i="15" s="1"/>
  <c r="AD41" i="114"/>
  <c r="AD12" i="15" s="1"/>
  <c r="AD47" i="114"/>
  <c r="AD18" i="15" s="1"/>
  <c r="AD48" i="114"/>
  <c r="AD19" i="15" s="1"/>
  <c r="AD42" i="114"/>
  <c r="AD13" i="15" s="1"/>
  <c r="AD45" i="114"/>
  <c r="AD16" i="15" s="1"/>
  <c r="AD49" i="114"/>
  <c r="AD20" i="15" s="1"/>
  <c r="AD52" i="114"/>
  <c r="AD23" i="15" s="1"/>
  <c r="AD46" i="114"/>
  <c r="AD17" i="15" s="1"/>
  <c r="AD55" i="114"/>
  <c r="AD26" i="15" s="1"/>
  <c r="AE26" i="114"/>
  <c r="AE27" i="114" s="1"/>
  <c r="AE41" i="114" s="1"/>
  <c r="AE12" i="15" s="1"/>
  <c r="AF23" i="114"/>
  <c r="AF4" i="114"/>
  <c r="AF16" i="114"/>
  <c r="AF17" i="114"/>
  <c r="AF21" i="114"/>
  <c r="AF18" i="114"/>
  <c r="AF22" i="114"/>
  <c r="AF20" i="114"/>
  <c r="AF19" i="114"/>
  <c r="AF12" i="114"/>
  <c r="AF13" i="114"/>
  <c r="AF18" i="122" l="1"/>
  <c r="AF21" i="122"/>
  <c r="AF17" i="122"/>
  <c r="AD33" i="122"/>
  <c r="AD4" i="23" s="1"/>
  <c r="AD41" i="122"/>
  <c r="AD12" i="23" s="1"/>
  <c r="AD42" i="122"/>
  <c r="AD13" i="23" s="1"/>
  <c r="AD32" i="122"/>
  <c r="AD3" i="23" s="1"/>
  <c r="AD40" i="122"/>
  <c r="AD11" i="23" s="1"/>
  <c r="AD31" i="122"/>
  <c r="AD2" i="23" s="1"/>
  <c r="AD44" i="122"/>
  <c r="AD15" i="23" s="1"/>
  <c r="AD53" i="122"/>
  <c r="AD24" i="23" s="1"/>
  <c r="AD36" i="122"/>
  <c r="AD7" i="23" s="1"/>
  <c r="AD35" i="122"/>
  <c r="AD6" i="23" s="1"/>
  <c r="AD39" i="122"/>
  <c r="AD10" i="23" s="1"/>
  <c r="AD43" i="122"/>
  <c r="AD14" i="23" s="1"/>
  <c r="AD34" i="122"/>
  <c r="AD5" i="23" s="1"/>
  <c r="AD45" i="122"/>
  <c r="AD16" i="23" s="1"/>
  <c r="AD52" i="122"/>
  <c r="AD23" i="23" s="1"/>
  <c r="AD37" i="122"/>
  <c r="AD8" i="23" s="1"/>
  <c r="AD55" i="122"/>
  <c r="AD26" i="23" s="1"/>
  <c r="AD50" i="122"/>
  <c r="AD21" i="23" s="1"/>
  <c r="AD49" i="122"/>
  <c r="AD20" i="23" s="1"/>
  <c r="AD47" i="122"/>
  <c r="AD18" i="23" s="1"/>
  <c r="AD51" i="122"/>
  <c r="AD22" i="23" s="1"/>
  <c r="AD46" i="122"/>
  <c r="AD17" i="23" s="1"/>
  <c r="AD48" i="122"/>
  <c r="AD19" i="23" s="1"/>
  <c r="AD38" i="122"/>
  <c r="AD9" i="23" s="1"/>
  <c r="AC31" i="122"/>
  <c r="AC2" i="23" s="1"/>
  <c r="AC33" i="122"/>
  <c r="AC4" i="23" s="1"/>
  <c r="AC41" i="122"/>
  <c r="AC12" i="23" s="1"/>
  <c r="AC32" i="122"/>
  <c r="AC3" i="23" s="1"/>
  <c r="AC40" i="122"/>
  <c r="AC11" i="23" s="1"/>
  <c r="AC44" i="122"/>
  <c r="AC15" i="23" s="1"/>
  <c r="AC53" i="122"/>
  <c r="AC24" i="23" s="1"/>
  <c r="AC42" i="122"/>
  <c r="AC13" i="23" s="1"/>
  <c r="AC39" i="122"/>
  <c r="AC10" i="23" s="1"/>
  <c r="AC35" i="122"/>
  <c r="AC6" i="23" s="1"/>
  <c r="AC36" i="122"/>
  <c r="AC7" i="23" s="1"/>
  <c r="AC34" i="122"/>
  <c r="AC5" i="23" s="1"/>
  <c r="AC43" i="122"/>
  <c r="AC14" i="23" s="1"/>
  <c r="AC52" i="122"/>
  <c r="AC23" i="23" s="1"/>
  <c r="AC37" i="122"/>
  <c r="AC8" i="23" s="1"/>
  <c r="AC45" i="122"/>
  <c r="AC16" i="23" s="1"/>
  <c r="AC55" i="122"/>
  <c r="AC26" i="23" s="1"/>
  <c r="AC48" i="122"/>
  <c r="AC19" i="23" s="1"/>
  <c r="AC47" i="122"/>
  <c r="AC18" i="23" s="1"/>
  <c r="AC51" i="122"/>
  <c r="AC22" i="23" s="1"/>
  <c r="AC46" i="122"/>
  <c r="AC17" i="23" s="1"/>
  <c r="AC38" i="122"/>
  <c r="AC9" i="23" s="1"/>
  <c r="AC50" i="122"/>
  <c r="AC21" i="23" s="1"/>
  <c r="AC49" i="122"/>
  <c r="AC20" i="23" s="1"/>
  <c r="AF9" i="122"/>
  <c r="AF19" i="122"/>
  <c r="AC54" i="122"/>
  <c r="AC25" i="23" s="1"/>
  <c r="AF25" i="122"/>
  <c r="AE25" i="122"/>
  <c r="AE27" i="122" s="1"/>
  <c r="AE51" i="122" s="1"/>
  <c r="AE22" i="23" s="1"/>
  <c r="AD54" i="122"/>
  <c r="AD25" i="23" s="1"/>
  <c r="AF22" i="122"/>
  <c r="AE50" i="121"/>
  <c r="AE21" i="22" s="1"/>
  <c r="AD56" i="121"/>
  <c r="AE33" i="121"/>
  <c r="AE4" i="22" s="1"/>
  <c r="AE37" i="121"/>
  <c r="AE8" i="22" s="1"/>
  <c r="AE41" i="121"/>
  <c r="AE12" i="22" s="1"/>
  <c r="AE45" i="121"/>
  <c r="AE16" i="22" s="1"/>
  <c r="AE32" i="121"/>
  <c r="AE3" i="22" s="1"/>
  <c r="AE48" i="121"/>
  <c r="AE19" i="22" s="1"/>
  <c r="AE53" i="121"/>
  <c r="AE24" i="22" s="1"/>
  <c r="AE42" i="121"/>
  <c r="AE13" i="22" s="1"/>
  <c r="AE46" i="121"/>
  <c r="AE17" i="22" s="1"/>
  <c r="AE31" i="121"/>
  <c r="AE2" i="22" s="1"/>
  <c r="AE54" i="121"/>
  <c r="AE25" i="22" s="1"/>
  <c r="AE39" i="121"/>
  <c r="AE10" i="22" s="1"/>
  <c r="AE47" i="121"/>
  <c r="AE18" i="22" s="1"/>
  <c r="AE34" i="121"/>
  <c r="AE5" i="22" s="1"/>
  <c r="AE38" i="121"/>
  <c r="AE9" i="22" s="1"/>
  <c r="AE43" i="121"/>
  <c r="AE14" i="22" s="1"/>
  <c r="AE35" i="121"/>
  <c r="AE6" i="22" s="1"/>
  <c r="AE36" i="121"/>
  <c r="AE7" i="22" s="1"/>
  <c r="AE40" i="121"/>
  <c r="AE11" i="22" s="1"/>
  <c r="AE44" i="121"/>
  <c r="AE15" i="22" s="1"/>
  <c r="AE55" i="121"/>
  <c r="AE26" i="22" s="1"/>
  <c r="AE49" i="121"/>
  <c r="AE20" i="22" s="1"/>
  <c r="AE51" i="121"/>
  <c r="AE22" i="22" s="1"/>
  <c r="AF27" i="121"/>
  <c r="AD56" i="118"/>
  <c r="AE33" i="118"/>
  <c r="AE4" i="19" s="1"/>
  <c r="AE37" i="118"/>
  <c r="AE8" i="19" s="1"/>
  <c r="AE41" i="118"/>
  <c r="AE12" i="19" s="1"/>
  <c r="AE45" i="118"/>
  <c r="AE16" i="19" s="1"/>
  <c r="AE32" i="118"/>
  <c r="AE3" i="19" s="1"/>
  <c r="AE40" i="118"/>
  <c r="AE11" i="19" s="1"/>
  <c r="AE48" i="118"/>
  <c r="AE19" i="19" s="1"/>
  <c r="AE42" i="118"/>
  <c r="AE13" i="19" s="1"/>
  <c r="AE54" i="118"/>
  <c r="AE25" i="19" s="1"/>
  <c r="AE46" i="118"/>
  <c r="AE17" i="19" s="1"/>
  <c r="AE53" i="118"/>
  <c r="AE24" i="19" s="1"/>
  <c r="AE35" i="118"/>
  <c r="AE6" i="19" s="1"/>
  <c r="AE39" i="118"/>
  <c r="AE10" i="19" s="1"/>
  <c r="AE47" i="118"/>
  <c r="AE18" i="19" s="1"/>
  <c r="AE34" i="118"/>
  <c r="AE5" i="19" s="1"/>
  <c r="AE43" i="118"/>
  <c r="AE14" i="19" s="1"/>
  <c r="AE31" i="118"/>
  <c r="AE2" i="19" s="1"/>
  <c r="AE36" i="118"/>
  <c r="AE7" i="19" s="1"/>
  <c r="AE44" i="118"/>
  <c r="AE15" i="19" s="1"/>
  <c r="AE38" i="118"/>
  <c r="AE9" i="19" s="1"/>
  <c r="AE52" i="118"/>
  <c r="AE23" i="19" s="1"/>
  <c r="AE55" i="118"/>
  <c r="AE26" i="19" s="1"/>
  <c r="AE50" i="118"/>
  <c r="AE21" i="19" s="1"/>
  <c r="AE49" i="118"/>
  <c r="AE20" i="19" s="1"/>
  <c r="AF27" i="118"/>
  <c r="AF40" i="117"/>
  <c r="AF11" i="18" s="1"/>
  <c r="AF36" i="117"/>
  <c r="AF7" i="18" s="1"/>
  <c r="AE56" i="117"/>
  <c r="AF38" i="117"/>
  <c r="AF9" i="18" s="1"/>
  <c r="AF35" i="117"/>
  <c r="AF6" i="18" s="1"/>
  <c r="AF34" i="117"/>
  <c r="AF5" i="18" s="1"/>
  <c r="AF31" i="117"/>
  <c r="AF2" i="18" s="1"/>
  <c r="AF44" i="117"/>
  <c r="AF15" i="18" s="1"/>
  <c r="AF33" i="117"/>
  <c r="AF4" i="18" s="1"/>
  <c r="AF37" i="117"/>
  <c r="AF8" i="18" s="1"/>
  <c r="AF41" i="117"/>
  <c r="AF12" i="18" s="1"/>
  <c r="AF45" i="117"/>
  <c r="AF16" i="18" s="1"/>
  <c r="AF49" i="117"/>
  <c r="AF20" i="18" s="1"/>
  <c r="AF42" i="117"/>
  <c r="AF13" i="18" s="1"/>
  <c r="AF50" i="117"/>
  <c r="AF21" i="18" s="1"/>
  <c r="AF54" i="117"/>
  <c r="AF25" i="18" s="1"/>
  <c r="AF48" i="117"/>
  <c r="AF19" i="18" s="1"/>
  <c r="AF53" i="117"/>
  <c r="AF24" i="18" s="1"/>
  <c r="AF32" i="117"/>
  <c r="AF3" i="18" s="1"/>
  <c r="AF47" i="117"/>
  <c r="AF18" i="18" s="1"/>
  <c r="AF39" i="117"/>
  <c r="AF10" i="18" s="1"/>
  <c r="AF52" i="117"/>
  <c r="AF23" i="18" s="1"/>
  <c r="AF46" i="117"/>
  <c r="AF17" i="18" s="1"/>
  <c r="AF55" i="117"/>
  <c r="AF26" i="18" s="1"/>
  <c r="AF51" i="117"/>
  <c r="AF22" i="18" s="1"/>
  <c r="AD56" i="116"/>
  <c r="AC56" i="116"/>
  <c r="AF26" i="116"/>
  <c r="AF27" i="116" s="1"/>
  <c r="AF41" i="116" s="1"/>
  <c r="AF12" i="17" s="1"/>
  <c r="AE27" i="116"/>
  <c r="AD56" i="115"/>
  <c r="AE33" i="115"/>
  <c r="AE4" i="16" s="1"/>
  <c r="AE37" i="115"/>
  <c r="AE8" i="16" s="1"/>
  <c r="AE41" i="115"/>
  <c r="AE12" i="16" s="1"/>
  <c r="AE45" i="115"/>
  <c r="AE16" i="16" s="1"/>
  <c r="AE49" i="115"/>
  <c r="AE20" i="16" s="1"/>
  <c r="AE32" i="115"/>
  <c r="AE3" i="16" s="1"/>
  <c r="AE36" i="115"/>
  <c r="AE7" i="16" s="1"/>
  <c r="AE48" i="115"/>
  <c r="AE19" i="16" s="1"/>
  <c r="AE35" i="115"/>
  <c r="AE6" i="16" s="1"/>
  <c r="AE55" i="115"/>
  <c r="AE26" i="16" s="1"/>
  <c r="AE46" i="115"/>
  <c r="AE17" i="16" s="1"/>
  <c r="AE54" i="115"/>
  <c r="AE25" i="16" s="1"/>
  <c r="AE39" i="115"/>
  <c r="AE10" i="16" s="1"/>
  <c r="AE51" i="115"/>
  <c r="AE22" i="16" s="1"/>
  <c r="AE42" i="115"/>
  <c r="AE13" i="16" s="1"/>
  <c r="AE31" i="115"/>
  <c r="AE2" i="16" s="1"/>
  <c r="AE47" i="115"/>
  <c r="AE18" i="16" s="1"/>
  <c r="AE53" i="115"/>
  <c r="AE24" i="16" s="1"/>
  <c r="AE50" i="115"/>
  <c r="AE21" i="16" s="1"/>
  <c r="AE40" i="115"/>
  <c r="AE11" i="16" s="1"/>
  <c r="AE44" i="115"/>
  <c r="AE15" i="16" s="1"/>
  <c r="AE34" i="115"/>
  <c r="AE5" i="16" s="1"/>
  <c r="AE43" i="115"/>
  <c r="AE14" i="16" s="1"/>
  <c r="AE38" i="115"/>
  <c r="AE9" i="16" s="1"/>
  <c r="AF27" i="115"/>
  <c r="AD56" i="114"/>
  <c r="AE46" i="114"/>
  <c r="AE17" i="15" s="1"/>
  <c r="AE52" i="114"/>
  <c r="AE23" i="15" s="1"/>
  <c r="AE55" i="114"/>
  <c r="AE26" i="15" s="1"/>
  <c r="AE51" i="114"/>
  <c r="AE22" i="15" s="1"/>
  <c r="AE50" i="114"/>
  <c r="AE21" i="15" s="1"/>
  <c r="AE33" i="114"/>
  <c r="AE4" i="15" s="1"/>
  <c r="AE37" i="114"/>
  <c r="AE8" i="15" s="1"/>
  <c r="AE32" i="114"/>
  <c r="AE3" i="15" s="1"/>
  <c r="AE39" i="114"/>
  <c r="AE10" i="15" s="1"/>
  <c r="AE54" i="114"/>
  <c r="AE25" i="15" s="1"/>
  <c r="AE53" i="114"/>
  <c r="AE24" i="15" s="1"/>
  <c r="AE43" i="114"/>
  <c r="AE14" i="15" s="1"/>
  <c r="AE34" i="114"/>
  <c r="AE5" i="15" s="1"/>
  <c r="AE31" i="114"/>
  <c r="AE2" i="15" s="1"/>
  <c r="AE44" i="114"/>
  <c r="AE15" i="15" s="1"/>
  <c r="AE40" i="114"/>
  <c r="AE11" i="15" s="1"/>
  <c r="AE35" i="114"/>
  <c r="AE6" i="15" s="1"/>
  <c r="AE36" i="114"/>
  <c r="AE7" i="15" s="1"/>
  <c r="AE38" i="114"/>
  <c r="AE9" i="15" s="1"/>
  <c r="AE49" i="114"/>
  <c r="AE20" i="15" s="1"/>
  <c r="AE48" i="114"/>
  <c r="AE19" i="15" s="1"/>
  <c r="AE45" i="114"/>
  <c r="AE16" i="15" s="1"/>
  <c r="AE42" i="114"/>
  <c r="AE13" i="15" s="1"/>
  <c r="AF26" i="114"/>
  <c r="AF27" i="114" s="1"/>
  <c r="AE47" i="114"/>
  <c r="AE18" i="15" s="1"/>
  <c r="AF27" i="122" l="1"/>
  <c r="AF41" i="122" s="1"/>
  <c r="AF12" i="23" s="1"/>
  <c r="AD56" i="122"/>
  <c r="AC56" i="122"/>
  <c r="AE32" i="122"/>
  <c r="AE3" i="23" s="1"/>
  <c r="AE40" i="122"/>
  <c r="AE11" i="23" s="1"/>
  <c r="AE44" i="122"/>
  <c r="AE15" i="23" s="1"/>
  <c r="AE31" i="122"/>
  <c r="AE2" i="23" s="1"/>
  <c r="AE42" i="122"/>
  <c r="AE13" i="23" s="1"/>
  <c r="AE53" i="122"/>
  <c r="AE24" i="23" s="1"/>
  <c r="AE33" i="122"/>
  <c r="AE4" i="23" s="1"/>
  <c r="AE41" i="122"/>
  <c r="AE12" i="23" s="1"/>
  <c r="AE36" i="122"/>
  <c r="AE7" i="23" s="1"/>
  <c r="AE34" i="122"/>
  <c r="AE5" i="23" s="1"/>
  <c r="AE35" i="122"/>
  <c r="AE6" i="23" s="1"/>
  <c r="AE39" i="122"/>
  <c r="AE10" i="23" s="1"/>
  <c r="AE43" i="122"/>
  <c r="AE14" i="23" s="1"/>
  <c r="AE52" i="122"/>
  <c r="AE23" i="23" s="1"/>
  <c r="AE45" i="122"/>
  <c r="AE16" i="23" s="1"/>
  <c r="AE37" i="122"/>
  <c r="AE8" i="23" s="1"/>
  <c r="AE55" i="122"/>
  <c r="AE26" i="23" s="1"/>
  <c r="AE48" i="122"/>
  <c r="AE19" i="23" s="1"/>
  <c r="AE46" i="122"/>
  <c r="AE17" i="23" s="1"/>
  <c r="AE38" i="122"/>
  <c r="AE9" i="23" s="1"/>
  <c r="AE49" i="122"/>
  <c r="AE20" i="23" s="1"/>
  <c r="AE50" i="122"/>
  <c r="AE21" i="23" s="1"/>
  <c r="AE47" i="122"/>
  <c r="AE18" i="23" s="1"/>
  <c r="AE54" i="122"/>
  <c r="AE25" i="23" s="1"/>
  <c r="AE56" i="121"/>
  <c r="AF33" i="121"/>
  <c r="AF4" i="22" s="1"/>
  <c r="AF37" i="121"/>
  <c r="AF8" i="22" s="1"/>
  <c r="AF41" i="121"/>
  <c r="AF12" i="22" s="1"/>
  <c r="AF45" i="121"/>
  <c r="AF16" i="22" s="1"/>
  <c r="AF31" i="121"/>
  <c r="AF2" i="22" s="1"/>
  <c r="AF39" i="121"/>
  <c r="AF10" i="22" s="1"/>
  <c r="AF47" i="121"/>
  <c r="AF18" i="22" s="1"/>
  <c r="AF54" i="121"/>
  <c r="AF25" i="22" s="1"/>
  <c r="AF42" i="121"/>
  <c r="AF13" i="22" s="1"/>
  <c r="AF53" i="121"/>
  <c r="AF24" i="22" s="1"/>
  <c r="AF46" i="121"/>
  <c r="AF17" i="22" s="1"/>
  <c r="AF48" i="121"/>
  <c r="AF19" i="22" s="1"/>
  <c r="AF32" i="121"/>
  <c r="AF3" i="22" s="1"/>
  <c r="AF35" i="121"/>
  <c r="AF6" i="22" s="1"/>
  <c r="AF38" i="121"/>
  <c r="AF9" i="22" s="1"/>
  <c r="AF34" i="121"/>
  <c r="AF5" i="22" s="1"/>
  <c r="AF43" i="121"/>
  <c r="AF14" i="22" s="1"/>
  <c r="AF44" i="121"/>
  <c r="AF15" i="22" s="1"/>
  <c r="AF40" i="121"/>
  <c r="AF11" i="22" s="1"/>
  <c r="AF36" i="121"/>
  <c r="AF7" i="22" s="1"/>
  <c r="AF51" i="121"/>
  <c r="AF22" i="22" s="1"/>
  <c r="AF50" i="121"/>
  <c r="AF21" i="22" s="1"/>
  <c r="AF52" i="121"/>
  <c r="AF23" i="22" s="1"/>
  <c r="AF49" i="121"/>
  <c r="AF20" i="22" s="1"/>
  <c r="AF55" i="121"/>
  <c r="AF26" i="22" s="1"/>
  <c r="AE56" i="118"/>
  <c r="AF33" i="118"/>
  <c r="AF4" i="19" s="1"/>
  <c r="AF37" i="118"/>
  <c r="AF8" i="19" s="1"/>
  <c r="AF41" i="118"/>
  <c r="AF12" i="19" s="1"/>
  <c r="AF45" i="118"/>
  <c r="AF16" i="19" s="1"/>
  <c r="AF39" i="118"/>
  <c r="AF10" i="19" s="1"/>
  <c r="AF48" i="118"/>
  <c r="AF19" i="19" s="1"/>
  <c r="AF35" i="118"/>
  <c r="AF6" i="19" s="1"/>
  <c r="AF46" i="118"/>
  <c r="AF17" i="19" s="1"/>
  <c r="AF54" i="118"/>
  <c r="AF25" i="19" s="1"/>
  <c r="AF53" i="118"/>
  <c r="AF24" i="19" s="1"/>
  <c r="AF32" i="118"/>
  <c r="AF3" i="19" s="1"/>
  <c r="AF40" i="118"/>
  <c r="AF11" i="19" s="1"/>
  <c r="AF47" i="118"/>
  <c r="AF18" i="19" s="1"/>
  <c r="AF42" i="118"/>
  <c r="AF13" i="19" s="1"/>
  <c r="AF36" i="118"/>
  <c r="AF7" i="19" s="1"/>
  <c r="AF43" i="118"/>
  <c r="AF14" i="19" s="1"/>
  <c r="AF34" i="118"/>
  <c r="AF5" i="19" s="1"/>
  <c r="AF31" i="118"/>
  <c r="AF2" i="19" s="1"/>
  <c r="AF38" i="118"/>
  <c r="AF9" i="19" s="1"/>
  <c r="AF44" i="118"/>
  <c r="AF15" i="19" s="1"/>
  <c r="AF55" i="118"/>
  <c r="AF26" i="19" s="1"/>
  <c r="AF51" i="118"/>
  <c r="AF22" i="19" s="1"/>
  <c r="AF52" i="118"/>
  <c r="AF23" i="19" s="1"/>
  <c r="AF50" i="118"/>
  <c r="AF21" i="19" s="1"/>
  <c r="AF49" i="118"/>
  <c r="AF20" i="19" s="1"/>
  <c r="AF56" i="117"/>
  <c r="AF45" i="116"/>
  <c r="AF16" i="17" s="1"/>
  <c r="AF51" i="116"/>
  <c r="AF22" i="17" s="1"/>
  <c r="AF33" i="116"/>
  <c r="AF4" i="17" s="1"/>
  <c r="AF37" i="116"/>
  <c r="AF8" i="17" s="1"/>
  <c r="AF54" i="116"/>
  <c r="AF25" i="17" s="1"/>
  <c r="AF32" i="116"/>
  <c r="AF3" i="17" s="1"/>
  <c r="AF31" i="116"/>
  <c r="AF2" i="17" s="1"/>
  <c r="AF39" i="116"/>
  <c r="AF10" i="17" s="1"/>
  <c r="AF53" i="116"/>
  <c r="AF24" i="17" s="1"/>
  <c r="AF40" i="116"/>
  <c r="AF11" i="17" s="1"/>
  <c r="AF34" i="116"/>
  <c r="AF5" i="17" s="1"/>
  <c r="AF38" i="116"/>
  <c r="AF9" i="17" s="1"/>
  <c r="AF44" i="116"/>
  <c r="AF15" i="17" s="1"/>
  <c r="AF43" i="116"/>
  <c r="AF14" i="17" s="1"/>
  <c r="AF35" i="116"/>
  <c r="AF6" i="17" s="1"/>
  <c r="AF36" i="116"/>
  <c r="AF7" i="17" s="1"/>
  <c r="AF52" i="116"/>
  <c r="AF23" i="17" s="1"/>
  <c r="AF55" i="116"/>
  <c r="AF26" i="17" s="1"/>
  <c r="AF46" i="116"/>
  <c r="AF17" i="17" s="1"/>
  <c r="AF50" i="116"/>
  <c r="AF21" i="17" s="1"/>
  <c r="AE33" i="116"/>
  <c r="AE4" i="17" s="1"/>
  <c r="AE37" i="116"/>
  <c r="AE8" i="17" s="1"/>
  <c r="AE32" i="116"/>
  <c r="AE3" i="17" s="1"/>
  <c r="AE39" i="116"/>
  <c r="AE10" i="17" s="1"/>
  <c r="AE31" i="116"/>
  <c r="AE2" i="17" s="1"/>
  <c r="AE54" i="116"/>
  <c r="AE25" i="17" s="1"/>
  <c r="AE53" i="116"/>
  <c r="AE24" i="17" s="1"/>
  <c r="AE40" i="116"/>
  <c r="AE11" i="17" s="1"/>
  <c r="AE43" i="116"/>
  <c r="AE14" i="17" s="1"/>
  <c r="AE34" i="116"/>
  <c r="AE5" i="17" s="1"/>
  <c r="AE35" i="116"/>
  <c r="AE6" i="17" s="1"/>
  <c r="AE36" i="116"/>
  <c r="AE7" i="17" s="1"/>
  <c r="AE44" i="116"/>
  <c r="AE15" i="17" s="1"/>
  <c r="AE38" i="116"/>
  <c r="AE9" i="17" s="1"/>
  <c r="AE51" i="116"/>
  <c r="AE22" i="17" s="1"/>
  <c r="AE52" i="116"/>
  <c r="AE23" i="17" s="1"/>
  <c r="AE45" i="116"/>
  <c r="AE16" i="17" s="1"/>
  <c r="AE47" i="116"/>
  <c r="AE18" i="17" s="1"/>
  <c r="AE42" i="116"/>
  <c r="AE13" i="17" s="1"/>
  <c r="AE48" i="116"/>
  <c r="AE19" i="17" s="1"/>
  <c r="AE41" i="116"/>
  <c r="AE12" i="17" s="1"/>
  <c r="AE49" i="116"/>
  <c r="AE20" i="17" s="1"/>
  <c r="AE46" i="116"/>
  <c r="AE17" i="17" s="1"/>
  <c r="AE50" i="116"/>
  <c r="AE21" i="17" s="1"/>
  <c r="AF48" i="116"/>
  <c r="AF19" i="17" s="1"/>
  <c r="AF42" i="116"/>
  <c r="AF13" i="17" s="1"/>
  <c r="AE55" i="116"/>
  <c r="AE26" i="17" s="1"/>
  <c r="AF47" i="116"/>
  <c r="AF18" i="17" s="1"/>
  <c r="AF49" i="116"/>
  <c r="AF20" i="17" s="1"/>
  <c r="AF33" i="115"/>
  <c r="AF4" i="16" s="1"/>
  <c r="AF37" i="115"/>
  <c r="AF8" i="16" s="1"/>
  <c r="AF41" i="115"/>
  <c r="AF12" i="16" s="1"/>
  <c r="AF45" i="115"/>
  <c r="AF16" i="16" s="1"/>
  <c r="AF49" i="115"/>
  <c r="AF20" i="16" s="1"/>
  <c r="AF42" i="115"/>
  <c r="AF13" i="16" s="1"/>
  <c r="AF51" i="115"/>
  <c r="AF22" i="16" s="1"/>
  <c r="AF36" i="115"/>
  <c r="AF7" i="16" s="1"/>
  <c r="AF39" i="115"/>
  <c r="AF10" i="16" s="1"/>
  <c r="AF35" i="115"/>
  <c r="AF6" i="16" s="1"/>
  <c r="AF55" i="115"/>
  <c r="AF26" i="16" s="1"/>
  <c r="AF32" i="115"/>
  <c r="AF3" i="16" s="1"/>
  <c r="AF46" i="115"/>
  <c r="AF17" i="16" s="1"/>
  <c r="AF54" i="115"/>
  <c r="AF25" i="16" s="1"/>
  <c r="AF50" i="115"/>
  <c r="AF21" i="16" s="1"/>
  <c r="AF31" i="115"/>
  <c r="AF2" i="16" s="1"/>
  <c r="AF47" i="115"/>
  <c r="AF18" i="16" s="1"/>
  <c r="AF53" i="115"/>
  <c r="AF24" i="16" s="1"/>
  <c r="AF48" i="115"/>
  <c r="AF19" i="16" s="1"/>
  <c r="AF44" i="115"/>
  <c r="AF15" i="16" s="1"/>
  <c r="AF34" i="115"/>
  <c r="AF5" i="16" s="1"/>
  <c r="AF43" i="115"/>
  <c r="AF14" i="16" s="1"/>
  <c r="AF38" i="115"/>
  <c r="AF9" i="16" s="1"/>
  <c r="AF40" i="115"/>
  <c r="AF11" i="16" s="1"/>
  <c r="AE56" i="115"/>
  <c r="AF52" i="115"/>
  <c r="AF23" i="16" s="1"/>
  <c r="AE56" i="114"/>
  <c r="AF37" i="114"/>
  <c r="AF8" i="15" s="1"/>
  <c r="AF32" i="114"/>
  <c r="AF3" i="15" s="1"/>
  <c r="AF53" i="114"/>
  <c r="AF24" i="15" s="1"/>
  <c r="AF54" i="114"/>
  <c r="AF25" i="15" s="1"/>
  <c r="AF39" i="114"/>
  <c r="AF10" i="15" s="1"/>
  <c r="AF31" i="114"/>
  <c r="AF2" i="15" s="1"/>
  <c r="AF44" i="114"/>
  <c r="AF15" i="15" s="1"/>
  <c r="AF35" i="114"/>
  <c r="AF6" i="15" s="1"/>
  <c r="AF34" i="114"/>
  <c r="AF5" i="15" s="1"/>
  <c r="AF40" i="114"/>
  <c r="AF11" i="15" s="1"/>
  <c r="AF43" i="114"/>
  <c r="AF14" i="15" s="1"/>
  <c r="AF38" i="114"/>
  <c r="AF9" i="15" s="1"/>
  <c r="AF36" i="114"/>
  <c r="AF7" i="15" s="1"/>
  <c r="AF46" i="114"/>
  <c r="AF17" i="15" s="1"/>
  <c r="AF42" i="114"/>
  <c r="AF13" i="15" s="1"/>
  <c r="AF45" i="114"/>
  <c r="AF16" i="15" s="1"/>
  <c r="AF33" i="114"/>
  <c r="AF4" i="15" s="1"/>
  <c r="AF48" i="114"/>
  <c r="AF19" i="15" s="1"/>
  <c r="AF41" i="114"/>
  <c r="AF12" i="15" s="1"/>
  <c r="AF52" i="114"/>
  <c r="AF23" i="15" s="1"/>
  <c r="AF51" i="114"/>
  <c r="AF22" i="15" s="1"/>
  <c r="AF49" i="114"/>
  <c r="AF20" i="15" s="1"/>
  <c r="AF50" i="114"/>
  <c r="AF21" i="15" s="1"/>
  <c r="AF47" i="114"/>
  <c r="AF18" i="15" s="1"/>
  <c r="AF55" i="114"/>
  <c r="AF26" i="15" s="1"/>
  <c r="AF46" i="122" l="1"/>
  <c r="AF17" i="23" s="1"/>
  <c r="AF39" i="122"/>
  <c r="AF10" i="23" s="1"/>
  <c r="AF48" i="122"/>
  <c r="AF19" i="23" s="1"/>
  <c r="AF36" i="122"/>
  <c r="AF7" i="23" s="1"/>
  <c r="AF50" i="122"/>
  <c r="AF21" i="23" s="1"/>
  <c r="AF47" i="122"/>
  <c r="AF18" i="23" s="1"/>
  <c r="AF33" i="122"/>
  <c r="AF4" i="23" s="1"/>
  <c r="AF40" i="122"/>
  <c r="AF11" i="23" s="1"/>
  <c r="AF51" i="122"/>
  <c r="AF22" i="23" s="1"/>
  <c r="AF53" i="122"/>
  <c r="AF24" i="23" s="1"/>
  <c r="AF38" i="122"/>
  <c r="AF9" i="23" s="1"/>
  <c r="AF42" i="122"/>
  <c r="AF13" i="23" s="1"/>
  <c r="AF45" i="122"/>
  <c r="AF16" i="23" s="1"/>
  <c r="AF37" i="122"/>
  <c r="AF8" i="23" s="1"/>
  <c r="AF49" i="122"/>
  <c r="AF20" i="23" s="1"/>
  <c r="AF43" i="122"/>
  <c r="AF14" i="23" s="1"/>
  <c r="AF35" i="122"/>
  <c r="AF6" i="23" s="1"/>
  <c r="AF31" i="122"/>
  <c r="AF2" i="23" s="1"/>
  <c r="AF52" i="122"/>
  <c r="AF23" i="23" s="1"/>
  <c r="AF55" i="122"/>
  <c r="AF26" i="23" s="1"/>
  <c r="AF54" i="122"/>
  <c r="AF25" i="23" s="1"/>
  <c r="AF32" i="122"/>
  <c r="AF3" i="23" s="1"/>
  <c r="AF34" i="122"/>
  <c r="AF5" i="23" s="1"/>
  <c r="AF44" i="122"/>
  <c r="AF15" i="23" s="1"/>
  <c r="AE56" i="122"/>
  <c r="AF56" i="121"/>
  <c r="AF56" i="118"/>
  <c r="AE56" i="116"/>
  <c r="AF56" i="116"/>
  <c r="AF56" i="115"/>
  <c r="AF56" i="114"/>
  <c r="AF56" i="122" l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<sst xmlns="http://schemas.openxmlformats.org/spreadsheetml/2006/main" count="2074" uniqueCount="549">
  <si>
    <t>Sources:</t>
  </si>
  <si>
    <t>Note:</t>
  </si>
  <si>
    <t>BIFUbC BAU Industrial Fuel Use before CCS</t>
  </si>
  <si>
    <t>The words "before CCS" in this variable name indicate that this is the fuel use by industry, excluding</t>
  </si>
  <si>
    <t>any fuel used to power the energy-intensive process of carbon capture and sequestration.  If any CCS</t>
  </si>
  <si>
    <t>is performed by Industry in the BAU case, this is handled in CCS sector input variables, not here.</t>
  </si>
  <si>
    <t>This variable is for energy purchased and consumed by the Industry sector.</t>
  </si>
  <si>
    <t>(e.g. entirely within an industrial facility) should not be included in this variable.</t>
  </si>
  <si>
    <t>Any energy carrier (electricity, heat, hydrogen) demand entered here will be</t>
  </si>
  <si>
    <t>supplied by the electricity, district heat, or hydrogen supply sectors respectively.</t>
  </si>
  <si>
    <t>This Variable Excludes All On-Site Energy Carrier Generation (Electricity, Heat, Hydrogen)</t>
  </si>
  <si>
    <t>Crude Oil</t>
  </si>
  <si>
    <t>LPG/propane/butane</t>
  </si>
  <si>
    <t>Petroleum Diesel</t>
  </si>
  <si>
    <t>Heavy or Residual Oil</t>
  </si>
  <si>
    <t>Secondary energy, including electricity, heat, or hydrogen that is generated on-site and also consumed on-site</t>
  </si>
  <si>
    <t>EPS Industry Category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</si>
  <si>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</si>
  <si>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</si>
  <si>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</si>
  <si>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</si>
  <si>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</si>
  <si>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</si>
  <si>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</si>
  <si>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</si>
  <si>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</si>
  <si>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</si>
  <si>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</si>
  <si>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</si>
  <si>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</si>
  <si>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</si>
  <si>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</si>
  <si>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</si>
  <si>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</si>
  <si>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</si>
  <si>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</si>
  <si>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</si>
  <si>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</si>
  <si>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</si>
  <si>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</si>
  <si>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</si>
  <si>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</si>
  <si>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BTU</t>
  </si>
  <si>
    <t>Petroleum-Related Notes</t>
  </si>
  <si>
    <t>Petroleum Fuels Mapping (based on closest BTU Content)</t>
  </si>
  <si>
    <t>Corresponding EPS Fuel</t>
  </si>
  <si>
    <t>Electricity</t>
  </si>
  <si>
    <t>Refineries</t>
  </si>
  <si>
    <t>Average</t>
  </si>
  <si>
    <t>Natural Gas</t>
  </si>
  <si>
    <t>LPG</t>
  </si>
  <si>
    <t>Coal</t>
  </si>
  <si>
    <t>Total</t>
  </si>
  <si>
    <t>Agriculture</t>
  </si>
  <si>
    <t>Diesel</t>
  </si>
  <si>
    <t>CONSUMO FINAL ENERGÉTICO</t>
  </si>
  <si>
    <t>SETOR ENERGÉTICO</t>
  </si>
  <si>
    <t>PÚBLICO</t>
  </si>
  <si>
    <t>AGROPECUÁRIO</t>
  </si>
  <si>
    <t>RODOVIÁRIO</t>
  </si>
  <si>
    <t>FERROVIÁRIO</t>
  </si>
  <si>
    <t>AÉREO</t>
  </si>
  <si>
    <t>HIDROVIÁRIO</t>
  </si>
  <si>
    <t>MINERAÇÃO E PELOTIZAÇÃO</t>
  </si>
  <si>
    <t>QUÍMICA</t>
  </si>
  <si>
    <t>TÊXTIL</t>
  </si>
  <si>
    <t>CERÂMICA</t>
  </si>
  <si>
    <t>GLP</t>
  </si>
  <si>
    <t>COQUERIAS</t>
  </si>
  <si>
    <t>CONSUMO FINAL</t>
  </si>
  <si>
    <t>RESIDENCIAL</t>
  </si>
  <si>
    <t>COMERCIAL</t>
  </si>
  <si>
    <t>INDUSTRIAL - TOTAL</t>
  </si>
  <si>
    <t>CIMENTO</t>
  </si>
  <si>
    <t>ALIMENTOS E BEBIDAS</t>
  </si>
  <si>
    <t>PAPEL E CELULOSE</t>
  </si>
  <si>
    <t>National Energy Balance - BEN 2023</t>
  </si>
  <si>
    <t>Empresa de Pesquisa Energética - official Energy Research Office</t>
  </si>
  <si>
    <t>all fuels</t>
  </si>
  <si>
    <t>2023 edition with data up to 2022</t>
  </si>
  <si>
    <t>https://www.epe.gov.br/pt/publicacoes-dados-abertos/publicacoes/balanco-energetico-nacional-2023</t>
  </si>
  <si>
    <t>Area: Brazil, Period: Annual 2023</t>
  </si>
  <si>
    <t>All Subscripts</t>
  </si>
  <si>
    <t>Opções de mitigação de emissões de gases de efeito estufa em setores-chave do Brasil</t>
  </si>
  <si>
    <t>Ministério da Ciência, Tecnologia, Inovações e Comunicações, ONU Meio Ambiente</t>
  </si>
  <si>
    <t>http://www.mctic.gov.br/mctic/opencms/ciencia/SEPED/clima/opcoes_mitigacao/Opcoes_de_Mitigacao_de_Emissoes_de_Gases_de_Efeito_Estufa_GEE_em_SetoresChave_do_Brasil.html</t>
  </si>
  <si>
    <t>BEN and MOP Data Source and Adjustments</t>
  </si>
  <si>
    <t>Brazil sectorial data is not broke down as EPS requires.</t>
  </si>
  <si>
    <t>because that total is used to calculate demand for electricity from the Electricity Supply sector (and therefore should exclude on-site generation).</t>
  </si>
  <si>
    <t>The biomass fuel rows in the Brazilian source data are included expcept when used for on-site generation</t>
  </si>
  <si>
    <t xml:space="preserve"> LENHA </t>
  </si>
  <si>
    <t xml:space="preserve"> PRODUTOS DA CANA </t>
  </si>
  <si>
    <t xml:space="preserve"> CARVÃO VEGETAL </t>
  </si>
  <si>
    <t>Biomass is the sum of firewood, charcoal and sugar cane byproducts (typically bagasse and other subproducts from the sugar and ethanol sector)</t>
  </si>
  <si>
    <t>There is no district heating in Brazil. We assume this usage in industry is zero.</t>
  </si>
  <si>
    <t>BEN tables has separate lines for oil refinareis and ethanol destilaries, so no extra processing is necessary</t>
  </si>
  <si>
    <t>Fuel Used in BEN (portuguese term)</t>
  </si>
  <si>
    <t xml:space="preserve"> PETRÓLEO </t>
  </si>
  <si>
    <t xml:space="preserve"> GÁS NATURAL </t>
  </si>
  <si>
    <t xml:space="preserve"> CARVÃO VAPOR </t>
  </si>
  <si>
    <t xml:space="preserve"> CARVÃO METALÚRGICO </t>
  </si>
  <si>
    <r>
      <t xml:space="preserve"> URÂNIO U</t>
    </r>
    <r>
      <rPr>
        <vertAlign val="subscript"/>
        <sz val="8"/>
        <rFont val="Tahoma"/>
        <family val="2"/>
      </rPr>
      <t>3</t>
    </r>
    <r>
      <rPr>
        <sz val="8"/>
        <rFont val="Tahoma"/>
        <family val="2"/>
      </rPr>
      <t>O</t>
    </r>
    <r>
      <rPr>
        <vertAlign val="subscript"/>
        <sz val="8"/>
        <rFont val="Tahoma"/>
        <family val="2"/>
      </rPr>
      <t xml:space="preserve">8 </t>
    </r>
  </si>
  <si>
    <t xml:space="preserve"> ENERGIA HIDRÁULICA </t>
  </si>
  <si>
    <t xml:space="preserve"> OUTRAS FONTES PRIMÁRIAS </t>
  </si>
  <si>
    <t xml:space="preserve"> ENERGIA PRIMÁRIA TOTAL </t>
  </si>
  <si>
    <t xml:space="preserve"> BIODIESEL </t>
  </si>
  <si>
    <t xml:space="preserve"> ÓLEO DIESEL </t>
  </si>
  <si>
    <t xml:space="preserve"> ÓLEO COMBUSTÍVEL </t>
  </si>
  <si>
    <t xml:space="preserve"> GASOLINA </t>
  </si>
  <si>
    <t xml:space="preserve"> GLP </t>
  </si>
  <si>
    <t xml:space="preserve"> NAFTA </t>
  </si>
  <si>
    <t xml:space="preserve"> QUEROSENE </t>
  </si>
  <si>
    <t xml:space="preserve"> GÁS DE CIDADE E DE COQUERIA </t>
  </si>
  <si>
    <t xml:space="preserve"> COQUE DE CARVÃO MINERAL </t>
  </si>
  <si>
    <r>
      <t xml:space="preserve"> URÂNIO CONTIDO NO UO</t>
    </r>
    <r>
      <rPr>
        <vertAlign val="subscript"/>
        <sz val="8"/>
        <rFont val="Tahoma"/>
        <family val="2"/>
      </rPr>
      <t>2</t>
    </r>
  </si>
  <si>
    <t xml:space="preserve"> ELETRICIDADE</t>
  </si>
  <si>
    <t xml:space="preserve"> ÁLCOOL ETÍLICO ANIDRO E HIDRATADO </t>
  </si>
  <si>
    <t xml:space="preserve"> OUTRAS SECUNDÁRIAS DE PETRÓLEO </t>
  </si>
  <si>
    <t xml:space="preserve"> PRODUTOS NÃO ENERGÉTICOS DE PETRÓLEO </t>
  </si>
  <si>
    <t xml:space="preserve"> ALCATRÃO </t>
  </si>
  <si>
    <t>Eletricidade</t>
  </si>
  <si>
    <t xml:space="preserve">Alcatrão </t>
  </si>
  <si>
    <t>Urânio contido no UO2</t>
  </si>
  <si>
    <t xml:space="preserve">Produtos não energéticos de Petróleo </t>
  </si>
  <si>
    <t>Biomass</t>
  </si>
  <si>
    <t>other</t>
  </si>
  <si>
    <t>Urânio U3O8</t>
  </si>
  <si>
    <t>Produtos da Cana</t>
  </si>
  <si>
    <t>Petróleo</t>
  </si>
  <si>
    <t>Gás Natural</t>
  </si>
  <si>
    <t>Carvão Vapor</t>
  </si>
  <si>
    <t>Carvão Metalúrgico</t>
  </si>
  <si>
    <t>Energia Hidráulica</t>
  </si>
  <si>
    <t>Lenha</t>
  </si>
  <si>
    <t>Outras Fontes Primárias</t>
  </si>
  <si>
    <t>Biodiesel</t>
  </si>
  <si>
    <t>Óleo Diesel</t>
  </si>
  <si>
    <t>Óleo Combustível</t>
  </si>
  <si>
    <t>Gasolina</t>
  </si>
  <si>
    <t>Nafta</t>
  </si>
  <si>
    <t>Querosene</t>
  </si>
  <si>
    <t>Gás de Cidade e de Coqueria</t>
  </si>
  <si>
    <t>Coque de Carvão Mineral</t>
  </si>
  <si>
    <t>Carvão Vegetal</t>
  </si>
  <si>
    <t>Álcool Etílico Anidro e Hidratado</t>
  </si>
  <si>
    <t>Outras Secundárias de Petróleo</t>
  </si>
  <si>
    <t>The following table provides how BEN  sectors are mapped in to EPS Industry Categories:</t>
  </si>
  <si>
    <t>AGRICULTURE AND LIVESTOCK</t>
  </si>
  <si>
    <t>CEMENT</t>
  </si>
  <si>
    <t>PIG-IRON AND STEEL</t>
  </si>
  <si>
    <t>IRON-ALLOYS</t>
  </si>
  <si>
    <t>MINING/PELLETIZATION</t>
  </si>
  <si>
    <t>NON-FERROUS/ OTHER METALLURGICAL</t>
  </si>
  <si>
    <t>CHEMICAL</t>
  </si>
  <si>
    <t>FOODS AND BEVERAGES</t>
  </si>
  <si>
    <t>TEXTILES</t>
  </si>
  <si>
    <t>PAPER AND PULP</t>
  </si>
  <si>
    <t>CERAMICS</t>
  </si>
  <si>
    <t>OTHERS</t>
  </si>
  <si>
    <t>FERRO-GUSA E AÇO</t>
  </si>
  <si>
    <t>FERRO-LIGAS</t>
  </si>
  <si>
    <t>NÃO-FERROSOS E OUTROS DA METALURGIA</t>
  </si>
  <si>
    <t>OUTROS</t>
  </si>
  <si>
    <t>BEN sector</t>
  </si>
  <si>
    <t>ENERGY SECTOR</t>
  </si>
  <si>
    <t>PUBLIC</t>
  </si>
  <si>
    <t>The following EPS categories are part of the BEN sectors.</t>
  </si>
  <si>
    <t>There is no secure method to separate the BEN sectors and allocate them according to EPS.</t>
  </si>
  <si>
    <t>Brazlian Energy Balance 2023 (data up to 2022)</t>
  </si>
  <si>
    <t>Table 1.5.a – Final Energy Consumption by Sector</t>
  </si>
  <si>
    <t>IDENTIFICAÇÃO</t>
  </si>
  <si>
    <t>IDENTIFICATION</t>
  </si>
  <si>
    <t>FINAL CONSUMPTION</t>
  </si>
  <si>
    <t>CONSUMO FINAL NÃO-ENERGÉTICO</t>
  </si>
  <si>
    <t>FINAL NON-ENERGY CONSUMPTION</t>
  </si>
  <si>
    <t>FINAL ENERGY CONSUMPTION</t>
  </si>
  <si>
    <t>RESIDENTIAL</t>
  </si>
  <si>
    <t>COMMERCIAL</t>
  </si>
  <si>
    <t>TRANSPORTES -TOTAL</t>
  </si>
  <si>
    <t>TRANSPORTATION - TOTAL</t>
  </si>
  <si>
    <t>HIGHWAYS</t>
  </si>
  <si>
    <t>RAILROADS</t>
  </si>
  <si>
    <t>AIRWAYS</t>
  </si>
  <si>
    <t>WATERWAYS</t>
  </si>
  <si>
    <t>INDUSTRIAL -TOTAL</t>
  </si>
  <si>
    <t>CONSUMO NÃO-IDENTIFICADO</t>
  </si>
  <si>
    <t>UNIDENTIFIED CONSUMPTION</t>
  </si>
  <si>
    <t>BALANÇO ENERGÉTICO NACIONAL - CONSOLIDADO</t>
  </si>
  <si>
    <t xml:space="preserve">2022 - 10³ tep </t>
  </si>
  <si>
    <t xml:space="preserve"> FONTES DE ENERGIA PRIMÁRIA </t>
  </si>
  <si>
    <t xml:space="preserve"> FONTES DE ENERGIA SECUNDÁRIA </t>
  </si>
  <si>
    <t>CONTA</t>
  </si>
  <si>
    <t xml:space="preserve"> ENERGIA SECUNDÁRIA TOTAL </t>
  </si>
  <si>
    <t xml:space="preserve"> TOTAL  </t>
  </si>
  <si>
    <t xml:space="preserve">    PRODUÇÃO  </t>
  </si>
  <si>
    <t xml:space="preserve">    IMPORTAÇÃO  </t>
  </si>
  <si>
    <t xml:space="preserve">    VARIAÇÃO DE ESTOQUES  </t>
  </si>
  <si>
    <t xml:space="preserve"> OFERTA TOTAL  </t>
  </si>
  <si>
    <t xml:space="preserve">    EXPORTAÇÃO  </t>
  </si>
  <si>
    <t xml:space="preserve">    NÃO-APROVEITADA  </t>
  </si>
  <si>
    <t xml:space="preserve">    REINJEÇÃO  </t>
  </si>
  <si>
    <t xml:space="preserve"> OFERTA INTERNA BRUTA  </t>
  </si>
  <si>
    <t xml:space="preserve"> TOTAL TRANSFORMAÇÃO  </t>
  </si>
  <si>
    <t xml:space="preserve">    REFINARIAS DE PETRÓLEO  </t>
  </si>
  <si>
    <t xml:space="preserve">    PLANTAS DE GÁS NATURAL  </t>
  </si>
  <si>
    <t xml:space="preserve">    USINAS DE GASEIFICAÇÃO  </t>
  </si>
  <si>
    <t xml:space="preserve">    COQUERIAS</t>
  </si>
  <si>
    <t xml:space="preserve">    CICLO DO COMBUSTÍVEL NUCLEAR</t>
  </si>
  <si>
    <t xml:space="preserve">    CENTRAIS ELÉTRICAS DE SERVIÇO PÚBLICO</t>
  </si>
  <si>
    <t xml:space="preserve">    CENTRAIS ELÉTRICAS AUTOPRODUTORAS</t>
  </si>
  <si>
    <t xml:space="preserve">    CARVOARIAS</t>
  </si>
  <si>
    <t xml:space="preserve">    DESTILARIAS</t>
  </si>
  <si>
    <t xml:space="preserve">    OUTRAS TRANSFORMAÇÕES</t>
  </si>
  <si>
    <t xml:space="preserve"> PERDAS NA DISTRIBUIÇÃO E ARMAZENAGEM  </t>
  </si>
  <si>
    <t xml:space="preserve"> CONSUMO FINAL  </t>
  </si>
  <si>
    <t xml:space="preserve">  CONSUMO FINAL NÃO-ENERGÉTICO</t>
  </si>
  <si>
    <t xml:space="preserve">  CONSUMO FINAL ENERGÉTICO</t>
  </si>
  <si>
    <t xml:space="preserve">    SETOR ENERGÉTICO  </t>
  </si>
  <si>
    <t xml:space="preserve">    RESIDENCIAL  </t>
  </si>
  <si>
    <t xml:space="preserve">    COMERCIAL  </t>
  </si>
  <si>
    <t xml:space="preserve">    PÚBLICO</t>
  </si>
  <si>
    <t xml:space="preserve">    AGROPECUÁRIO  </t>
  </si>
  <si>
    <t xml:space="preserve">    TRANSPORTES - TOTAL  </t>
  </si>
  <si>
    <t xml:space="preserve">      RODOVIÁRIO  </t>
  </si>
  <si>
    <t xml:space="preserve">      FERROVIÁRIO  </t>
  </si>
  <si>
    <t xml:space="preserve">      AÉREO </t>
  </si>
  <si>
    <t xml:space="preserve">      HIDROVIÁRIO  </t>
  </si>
  <si>
    <t xml:space="preserve">   INDUSTRIAL - TOTAL  </t>
  </si>
  <si>
    <t xml:space="preserve">      CIMENTO  </t>
  </si>
  <si>
    <t xml:space="preserve">      FERRO-GUSA E AÇO  </t>
  </si>
  <si>
    <t xml:space="preserve">      FERRO-LIGAS  </t>
  </si>
  <si>
    <t xml:space="preserve">      MINERAÇÃO E PELOTIZAÇÃO</t>
  </si>
  <si>
    <t xml:space="preserve">      NÃO-FERROSOS E OUTROS DA METALURGIA</t>
  </si>
  <si>
    <t xml:space="preserve">      QUÍMICA  </t>
  </si>
  <si>
    <t xml:space="preserve">      ALIMENTOS E BEBIDAS  </t>
  </si>
  <si>
    <t xml:space="preserve">      TÊXTIL  </t>
  </si>
  <si>
    <t xml:space="preserve">      PAPEL E CELULOSE  </t>
  </si>
  <si>
    <t xml:space="preserve">      CERÂMICA </t>
  </si>
  <si>
    <t xml:space="preserve">      OUTROS  </t>
  </si>
  <si>
    <t xml:space="preserve">   CONSUMO NÃO-IDENTIFICADO  </t>
  </si>
  <si>
    <t xml:space="preserve"> AJUSTES  </t>
  </si>
  <si>
    <t xml:space="preserve">2021 - 10³ tep </t>
  </si>
  <si>
    <t xml:space="preserve">2020 - 10³ tep </t>
  </si>
  <si>
    <t>gal_per_barrel</t>
  </si>
  <si>
    <t>Conversion Factor</t>
  </si>
  <si>
    <t>toe_to_BTU</t>
  </si>
  <si>
    <t>10^3 toe</t>
  </si>
  <si>
    <t>BEN table lines</t>
  </si>
  <si>
    <t>BEN table columns</t>
  </si>
  <si>
    <t xml:space="preserve">REFINARIAS DE PETRÓLEO  </t>
  </si>
  <si>
    <t xml:space="preserve">PLANTAS DE GÁS NATURAL  </t>
  </si>
  <si>
    <t>ktoe/yr</t>
  </si>
  <si>
    <t>Cement and other carbonate use</t>
  </si>
  <si>
    <t>Cement</t>
  </si>
  <si>
    <t>(biofuel heat and coproducts) Biomass</t>
  </si>
  <si>
    <t>carvão vegetal</t>
  </si>
  <si>
    <t>outras</t>
  </si>
  <si>
    <t>óleo diesel</t>
  </si>
  <si>
    <t>coque de petróleo</t>
  </si>
  <si>
    <t>Heat</t>
  </si>
  <si>
    <t>Heavy or residual oil</t>
  </si>
  <si>
    <t>LPG propane or butane</t>
  </si>
  <si>
    <t>hydrogen</t>
  </si>
  <si>
    <t>Natural gas and petroleum systems</t>
  </si>
  <si>
    <t>Iron and Steel</t>
  </si>
  <si>
    <t>Chemicals</t>
  </si>
  <si>
    <t>Coal Mining</t>
  </si>
  <si>
    <t>Water + Waste</t>
  </si>
  <si>
    <t>WATER</t>
  </si>
  <si>
    <t>electricity (GWh)</t>
  </si>
  <si>
    <t>WASTE</t>
  </si>
  <si>
    <t>Petroleum Diesel (m3)</t>
  </si>
  <si>
    <t>Other industries (total, listed below)</t>
  </si>
  <si>
    <t>Ceramic</t>
  </si>
  <si>
    <t>WHITE</t>
  </si>
  <si>
    <t>dry route (millions toe)</t>
  </si>
  <si>
    <t>wet route (millions toe)</t>
  </si>
  <si>
    <t>RED</t>
  </si>
  <si>
    <t>ovens A</t>
  </si>
  <si>
    <t>ovens B</t>
  </si>
  <si>
    <t>ovens C</t>
  </si>
  <si>
    <t>Total ceramic (10^3 toe)</t>
  </si>
  <si>
    <t>Ferroalloys</t>
  </si>
  <si>
    <t xml:space="preserve">Non-ferrous metal metallurgy </t>
  </si>
  <si>
    <t>Paper and Cellulose</t>
  </si>
  <si>
    <t>Firewood</t>
  </si>
  <si>
    <t>black liquor</t>
  </si>
  <si>
    <t>bagasse</t>
  </si>
  <si>
    <t>methanol</t>
  </si>
  <si>
    <t>Food and Beverage</t>
  </si>
  <si>
    <t>%</t>
  </si>
  <si>
    <t>total</t>
  </si>
  <si>
    <t>tep</t>
  </si>
  <si>
    <t>Textile</t>
  </si>
  <si>
    <t>Other industries (report)</t>
  </si>
  <si>
    <t>Total Mining (exc. coal)</t>
  </si>
  <si>
    <t>mining</t>
  </si>
  <si>
    <t>pelletizing</t>
  </si>
  <si>
    <t>ktoe to BTU=</t>
  </si>
  <si>
    <t>Iron and steel sector</t>
  </si>
  <si>
    <t>Sectoral modeling of low carbon options for pig iron and steel</t>
  </si>
  <si>
    <t>Figure 17</t>
  </si>
  <si>
    <t>10^6toe</t>
  </si>
  <si>
    <t>1000 toe</t>
  </si>
  <si>
    <t>coal</t>
  </si>
  <si>
    <t>coke oven gas</t>
  </si>
  <si>
    <t>natural gas</t>
  </si>
  <si>
    <t>heavy oil</t>
  </si>
  <si>
    <t>electricity</t>
  </si>
  <si>
    <t>charcoal</t>
  </si>
  <si>
    <t>coke</t>
  </si>
  <si>
    <t>Sectoral modeling of low carbon options for the agriculture, forestry and other land use sector (AFOLU)</t>
  </si>
  <si>
    <t>Figure 45</t>
  </si>
  <si>
    <t>TJ</t>
  </si>
  <si>
    <t>firewood</t>
  </si>
  <si>
    <t>diesel</t>
  </si>
  <si>
    <t>TJ to toe=</t>
  </si>
  <si>
    <t xml:space="preserve">SIRENE </t>
  </si>
  <si>
    <t>Mitigation Options of Greenhouse Gas Emissions in Key Sectors in Brazil (MOP)</t>
  </si>
  <si>
    <t>https://sirene.mctic.gov.br/portal/opencms/paineis/2018/08/24/Opcoes_de_Mitigacao_de_Emissoes_de_Gases_de_Efeito_Estufa.html</t>
  </si>
  <si>
    <t>ktoe</t>
  </si>
  <si>
    <t>2015;</t>
  </si>
  <si>
    <t>2020;</t>
  </si>
  <si>
    <t>2025;</t>
  </si>
  <si>
    <t>2030;</t>
  </si>
  <si>
    <t>2035;</t>
  </si>
  <si>
    <t>2040;</t>
  </si>
  <si>
    <t>2045;</t>
  </si>
  <si>
    <t>2050;</t>
  </si>
  <si>
    <t>BAU</t>
  </si>
  <si>
    <t>Fuel Oil</t>
  </si>
  <si>
    <t>Coke</t>
  </si>
  <si>
    <t>Charcoal</t>
  </si>
  <si>
    <t>INDUSTRIAL SECTOR - CHEMICAL</t>
  </si>
  <si>
    <t>10³ tep(toe)</t>
  </si>
  <si>
    <t>SOURCES</t>
  </si>
  <si>
    <t>NATURAL GAS</t>
  </si>
  <si>
    <t>STEAM COAL</t>
  </si>
  <si>
    <t>FIREWOOD</t>
  </si>
  <si>
    <t>SUGAR CANE BAGASSE AND OTHER WASTES</t>
  </si>
  <si>
    <t>DIESEL OIL</t>
  </si>
  <si>
    <t>BIODIESEL</t>
  </si>
  <si>
    <t>FUEL OIL</t>
  </si>
  <si>
    <t>LIQUEFIED PETROLEUM GAS</t>
  </si>
  <si>
    <t>NAPHTHA</t>
  </si>
  <si>
    <t>KEROSENE</t>
  </si>
  <si>
    <t xml:space="preserve">GASWORKS GAS </t>
  </si>
  <si>
    <t>ELECTRICITY</t>
  </si>
  <si>
    <t>CHARCOAL</t>
  </si>
  <si>
    <t>OTHER  PETROLEUM SECUNDARIES</t>
  </si>
  <si>
    <t>TOTAL</t>
  </si>
  <si>
    <t>O&amp;G systems</t>
  </si>
  <si>
    <t>Sectoral modeling of low carbon options for the oil and natural gas sector</t>
  </si>
  <si>
    <t>E&amp;P</t>
  </si>
  <si>
    <t>Emission factor natural gas(tCO2/TJ)=</t>
  </si>
  <si>
    <t>post salt</t>
  </si>
  <si>
    <t>emissions (MtCO2)</t>
  </si>
  <si>
    <t>self-consumption</t>
  </si>
  <si>
    <t xml:space="preserve">Table 14 </t>
  </si>
  <si>
    <t>exploration</t>
  </si>
  <si>
    <t>Model assumptions on %CO2 for each stage</t>
  </si>
  <si>
    <t>natural gas (1000toe)</t>
  </si>
  <si>
    <t>pre salt</t>
  </si>
  <si>
    <t>10% mol CO2</t>
  </si>
  <si>
    <t>45% mol CO2</t>
  </si>
  <si>
    <t>shale and natural gas</t>
  </si>
  <si>
    <t>total E&amp;P</t>
  </si>
  <si>
    <t>total consumption</t>
  </si>
  <si>
    <t>Mm3</t>
  </si>
  <si>
    <t>(Table 78)</t>
  </si>
  <si>
    <t>h2 production consumption</t>
  </si>
  <si>
    <t>(Table 76)</t>
  </si>
  <si>
    <t>consumption for energy purpose</t>
  </si>
  <si>
    <t>PJ</t>
  </si>
  <si>
    <t>electricity*</t>
  </si>
  <si>
    <t>GWh</t>
  </si>
  <si>
    <t>*grid consumption</t>
  </si>
  <si>
    <t>toe</t>
  </si>
  <si>
    <t>Conversion factors</t>
  </si>
  <si>
    <t>GWh to toe=</t>
  </si>
  <si>
    <t>Mm3 (NG) to toe=</t>
  </si>
  <si>
    <t>PJ to toe=</t>
  </si>
  <si>
    <t>Total O&amp;G</t>
  </si>
  <si>
    <t>heavy or residual oil</t>
  </si>
  <si>
    <t>Non-ferrous metallurgy</t>
  </si>
  <si>
    <t>Sectoral modeling of low carbon options for the non-ferrous metallurgy sector</t>
  </si>
  <si>
    <t xml:space="preserve">Table 28 </t>
  </si>
  <si>
    <t xml:space="preserve">Fuel shares (collected directly from the model) </t>
  </si>
  <si>
    <t>Elect</t>
  </si>
  <si>
    <t>Gas</t>
  </si>
  <si>
    <t>FuelOil</t>
  </si>
  <si>
    <t>NCoal</t>
  </si>
  <si>
    <t>ICoal</t>
  </si>
  <si>
    <t>Share</t>
  </si>
  <si>
    <t>Country</t>
  </si>
  <si>
    <t>Product</t>
  </si>
  <si>
    <t>Brazil</t>
  </si>
  <si>
    <t>Oil and oil products (PJ)</t>
  </si>
  <si>
    <t>Gas (PJ)</t>
  </si>
  <si>
    <t>Coal and coal products (PJ)</t>
  </si>
  <si>
    <t>Biofuels and waste (PJ)</t>
  </si>
  <si>
    <t>Heat (PJ)</t>
  </si>
  <si>
    <t>Electricity (PJ)</t>
  </si>
  <si>
    <t>Other sources (PJ)</t>
  </si>
  <si>
    <t>Total final energy use (PJ)</t>
  </si>
  <si>
    <t>..</t>
  </si>
  <si>
    <t>PJ to BTU</t>
  </si>
  <si>
    <t>Oil and oil products</t>
  </si>
  <si>
    <t>Coal and coal products</t>
  </si>
  <si>
    <t>Biofuels and waste</t>
  </si>
  <si>
    <t>IEA</t>
  </si>
  <si>
    <t>2000-2050</t>
  </si>
  <si>
    <t>https://www.iea.org/countries/brazil/oil</t>
  </si>
  <si>
    <t>LPG/Ethane</t>
  </si>
  <si>
    <t>Naphtha</t>
  </si>
  <si>
    <t>Motor gasoline</t>
  </si>
  <si>
    <t>Jet kerosene</t>
  </si>
  <si>
    <t>Other kerosene</t>
  </si>
  <si>
    <t>Gas/Diesel</t>
  </si>
  <si>
    <t>Fuel oil</t>
  </si>
  <si>
    <t>Other oil products</t>
  </si>
  <si>
    <t>Oil Products (TJ)</t>
  </si>
  <si>
    <t>Oil Products (BTU)</t>
  </si>
  <si>
    <t>EPE -electricity use (BTU)</t>
  </si>
  <si>
    <t>Database</t>
  </si>
  <si>
    <t>Sector</t>
  </si>
  <si>
    <t>Fuel/type</t>
  </si>
  <si>
    <t>Brazil Energy Balance</t>
  </si>
  <si>
    <t>Industry</t>
  </si>
  <si>
    <t>Coal (Mtoe)</t>
  </si>
  <si>
    <t>Natural Gas (Mtoe)</t>
  </si>
  <si>
    <t>Oil (Mtoe)</t>
  </si>
  <si>
    <t>Biomass (Mtoe)</t>
  </si>
  <si>
    <t>Electricity (Mtoe)</t>
  </si>
  <si>
    <t>Historic Data</t>
  </si>
  <si>
    <t>Mtoe to BTU</t>
  </si>
  <si>
    <t>Coal (BTU)</t>
  </si>
  <si>
    <t>Natural Gas (BTU)</t>
  </si>
  <si>
    <t>Oil (BTU)</t>
  </si>
  <si>
    <t>Biomass (BTU)</t>
  </si>
  <si>
    <t>Electricity (BTU)</t>
  </si>
  <si>
    <t>EPE</t>
  </si>
  <si>
    <t>Energy Balance</t>
  </si>
  <si>
    <t>BNEF</t>
  </si>
  <si>
    <t>https://about.bnef.com/insights/clean-energy/new-energy-outlook/</t>
  </si>
  <si>
    <t>2020-2050</t>
  </si>
  <si>
    <t>Elec-revised</t>
  </si>
  <si>
    <t>EPE data</t>
  </si>
  <si>
    <t>Year</t>
  </si>
  <si>
    <t>Annual growth rate</t>
  </si>
  <si>
    <t>Average growth rate</t>
  </si>
  <si>
    <t>EPE Historical Data - Energy Consumtion in Industry Sector</t>
  </si>
  <si>
    <t>Total Energy Consumption (Mtoe)</t>
  </si>
  <si>
    <t>Natural gas</t>
  </si>
  <si>
    <t>Black liquor</t>
  </si>
  <si>
    <t>Sugarcane bagasse</t>
  </si>
  <si>
    <t>Other sources</t>
  </si>
  <si>
    <t>Industrial Fuel Use (BTU)</t>
  </si>
  <si>
    <t>Total Energy Consumption</t>
  </si>
  <si>
    <t>EPS Model Fuel Matching</t>
  </si>
  <si>
    <t>Hard coal</t>
  </si>
  <si>
    <t>Petroleum diesel</t>
  </si>
  <si>
    <t>Crude oil</t>
  </si>
  <si>
    <t>Heavy or residual fuel oil</t>
  </si>
  <si>
    <t>Hydrogen</t>
  </si>
  <si>
    <t>Percent</t>
  </si>
  <si>
    <t>Oil products (BTU) - PNE 2050 PLAN</t>
  </si>
  <si>
    <t>Final Energy Consumption</t>
  </si>
  <si>
    <t>Minimum Energy Use (Mtep)</t>
  </si>
  <si>
    <t>Maximum Energy Use (Mtep)</t>
  </si>
  <si>
    <t>Average (Mtep)</t>
  </si>
  <si>
    <t>Mtep to BTU</t>
  </si>
  <si>
    <t>Minimum Energy Use (BTU)</t>
  </si>
  <si>
    <t>Maximum Energy Use (BTU)</t>
  </si>
  <si>
    <t>Average (BTU)</t>
  </si>
  <si>
    <t>Minimum Fuel Use by Source (%)</t>
  </si>
  <si>
    <t>Sugacane products</t>
  </si>
  <si>
    <t>Firewood and Charcoal</t>
  </si>
  <si>
    <t>Petroleum products</t>
  </si>
  <si>
    <t>Other petroleum sector/products</t>
  </si>
  <si>
    <t>Other primary energy sources</t>
  </si>
  <si>
    <t>Red cell adjusted so that total is 100%</t>
  </si>
  <si>
    <t>Maximum Fuel Use by Source (%)</t>
  </si>
  <si>
    <t xml:space="preserve"> Percentage of Fuel Use by Source - Average (%)</t>
  </si>
  <si>
    <t>EPE Historical Data</t>
  </si>
  <si>
    <t>Fuel</t>
  </si>
  <si>
    <t>Steam Coal (10^3 ton)</t>
  </si>
  <si>
    <t>Coal Coke (10^3 ton)</t>
  </si>
  <si>
    <t>Natural Gas (Million m^3)</t>
  </si>
  <si>
    <t>Oil and Natural Gas Products</t>
  </si>
  <si>
    <t>Firewood (10^3 ton)</t>
  </si>
  <si>
    <t>Sugar Cane Bagass (10^3 ton)</t>
  </si>
  <si>
    <t>Black Liquor (10^3 ton)</t>
  </si>
  <si>
    <t>Other Primary Sources (10^3 toe)</t>
  </si>
  <si>
    <t>Diesel Oil (10^3 m^3)</t>
  </si>
  <si>
    <t>Diesel of Petroleum (10^3 m^3)</t>
  </si>
  <si>
    <t>Biodiesel (10^3 m^3)</t>
  </si>
  <si>
    <t>Fuel Oil (10^3 ton)</t>
  </si>
  <si>
    <t>LPG (10^3 ton)</t>
  </si>
  <si>
    <t>Kerosene (10^3 ton)</t>
  </si>
  <si>
    <t>Coke Gas (10^6 m^3)</t>
  </si>
  <si>
    <t>Electricity (GWh)</t>
  </si>
  <si>
    <t>Energy Conversion Unit to BTU</t>
  </si>
  <si>
    <t>Energy Source</t>
  </si>
  <si>
    <t>Unit</t>
  </si>
  <si>
    <t>Equivalent</t>
  </si>
  <si>
    <t>BTU</t>
  </si>
  <si>
    <t>Steam Coal</t>
  </si>
  <si>
    <t>10³ ton</t>
  </si>
  <si>
    <t>1,000 tons</t>
  </si>
  <si>
    <t>Quantity</t>
  </si>
  <si>
    <t>BTU Equivalent</t>
  </si>
  <si>
    <t>Coal Coke</t>
  </si>
  <si>
    <t>Million m³</t>
  </si>
  <si>
    <t>1,000,000 m³</t>
  </si>
  <si>
    <t>Oil &amp; Natural Gas Products</t>
  </si>
  <si>
    <t>10³ toe</t>
  </si>
  <si>
    <t>1,000 toe</t>
  </si>
  <si>
    <t>Sugar Cane Bagasse</t>
  </si>
  <si>
    <t>Black Liquor</t>
  </si>
  <si>
    <t>Other Primary Sources</t>
  </si>
  <si>
    <t>Diesel Oil</t>
  </si>
  <si>
    <t>10³ m³</t>
  </si>
  <si>
    <t>1,000 m³</t>
  </si>
  <si>
    <t>Diesel of Petroleum</t>
  </si>
  <si>
    <t>Kerosene</t>
  </si>
  <si>
    <t>Coke Gas</t>
  </si>
  <si>
    <t>10⁶ m³</t>
  </si>
  <si>
    <t>1 GWh</t>
  </si>
  <si>
    <t>Adjustment Factor</t>
  </si>
  <si>
    <t>Sugar Cane Bagass</t>
  </si>
  <si>
    <t xml:space="preserve">Black Liquor </t>
  </si>
  <si>
    <t xml:space="preserve">Other Primary Sources </t>
  </si>
  <si>
    <t xml:space="preserve">Diesel of Petroleum </t>
  </si>
  <si>
    <t xml:space="preserve">Coke Gas </t>
  </si>
  <si>
    <t>Minimum Final Energy Consumption</t>
  </si>
  <si>
    <t>Total Energy Use (BTU)</t>
  </si>
  <si>
    <t>Maximum Final Energy Consumption</t>
  </si>
  <si>
    <t>Average Final Energy Consumption</t>
  </si>
  <si>
    <t>N/A</t>
  </si>
  <si>
    <t>Minimum Industrial Fuel Use by Source (BTU)</t>
  </si>
  <si>
    <t>Maximum Industrial Fuel Use by Source (BTU)</t>
  </si>
  <si>
    <t>Average Industrial Fuel Use by Source (BTU)</t>
  </si>
  <si>
    <t>Growth Rate (Percent)</t>
  </si>
  <si>
    <t>BAU Industrial Fuel Use (BTU)</t>
  </si>
  <si>
    <t>Demand Scenarios for the National Energy Plan 2050</t>
  </si>
  <si>
    <t>Ministério de Minas e Energia (MME)</t>
  </si>
  <si>
    <t>Empresa de Pesquisa Energética (EPE)</t>
  </si>
  <si>
    <t>https://www.gov.br/mme/pt-br/assuntos/secretarias/sntep/publicacoes/estudos-do-pne-2050/02-relatorios-epe/06-relatorio-parcial-2-cenarios-de-demanda.pdf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</si>
</sst>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#,##0.0"/>
    <numFmt numFmtId="165" formatCode="0.000E+00"/>
    <numFmt numFmtId="166" formatCode="#,##0.00000"/>
    <numFmt numFmtId="167" formatCode="#,##0.000"/>
    <numFmt numFmtId="168" formatCode="_(* #,##0_);_(* \(#,##0\);_(* &quot;-&quot;??_);_(@_)"/>
    <numFmt numFmtId="169" formatCode="0.000"/>
    <numFmt numFmtId="170" formatCode="0.0"/>
    <numFmt numFmtId="171" formatCode="0.0%"/>
  </numFmts>
  <fonts count="7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8"/>
      <name val="Tahoma"/>
      <family val="2"/>
    </font>
    <font>
      <vertAlign val="subscript"/>
      <sz val="8"/>
      <name val="Tahoma"/>
      <family val="2"/>
    </font>
    <font>
      <b/>
      <sz val="8"/>
      <name val="Tahoma"/>
      <family val="2"/>
    </font>
    <font>
      <sz val="11"/>
      <name val="Calibri"/>
      <family val="2"/>
    </font>
    <font>
      <sz val="8"/>
      <name val="Trebuchet MS"/>
      <family val="2"/>
    </font>
    <font>
      <b/>
      <sz val="8"/>
      <color rgb="FFFF0000"/>
      <name val="Tahoma"/>
      <family val="2"/>
    </font>
    <font>
      <b/>
      <u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i/>
      <sz val="11"/>
      <name val="Trebuchet MS"/>
      <family val="2"/>
    </font>
    <font>
      <b/>
      <sz val="11"/>
      <name val="Trebuchet MS"/>
      <family val="2"/>
    </font>
    <font>
      <i/>
      <sz val="11"/>
      <name val="Trebuchet MS"/>
      <family val="2"/>
    </font>
    <font>
      <sz val="11"/>
      <name val="Trebuchet MS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1"/>
      <name val="Garamond"/>
      <family val="1"/>
    </font>
    <font>
      <sz val="11"/>
      <color theme="1"/>
      <name val="Garamond"/>
      <family val="1"/>
    </font>
    <font>
      <b/>
      <sz val="16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rgb="FF00000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b/>
      <sz val="18"/>
      <color theme="1"/>
      <name val="Cambria"/>
      <family val="1"/>
      <scheme val="major"/>
    </font>
  </fonts>
  <fills count="5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6E4F7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89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9" fontId="9" fillId="0" borderId="0" applyFont="0" applyFill="0" applyBorder="0" applyAlignment="0" applyProtection="0"/>
    <xf numFmtId="0" fontId="14" fillId="0" borderId="0"/>
    <xf numFmtId="0" fontId="14" fillId="0" borderId="0" applyNumberFormat="0" applyFill="0" applyBorder="0" applyAlignment="0" applyProtection="0"/>
    <xf numFmtId="0" fontId="11" fillId="0" borderId="10" applyNumberFormat="0" applyProtection="0">
      <alignment wrapText="1"/>
    </xf>
    <xf numFmtId="0" fontId="15" fillId="0" borderId="0" applyNumberFormat="0" applyProtection="0">
      <alignment horizontal="left"/>
    </xf>
    <xf numFmtId="0" fontId="11" fillId="0" borderId="9" applyNumberFormat="0" applyProtection="0">
      <alignment wrapText="1"/>
    </xf>
    <xf numFmtId="0" fontId="14" fillId="0" borderId="8" applyNumberFormat="0" applyFont="0" applyProtection="0">
      <alignment wrapText="1"/>
    </xf>
    <xf numFmtId="0" fontId="14" fillId="0" borderId="11" applyNumberFormat="0" applyProtection="0">
      <alignment wrapText="1"/>
    </xf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12" applyNumberFormat="0" applyFill="0" applyAlignment="0" applyProtection="0"/>
    <xf numFmtId="0" fontId="20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23" fillId="7" borderId="14" applyNumberFormat="0" applyAlignment="0" applyProtection="0"/>
    <xf numFmtId="0" fontId="24" fillId="8" borderId="15" applyNumberFormat="0" applyAlignment="0" applyProtection="0"/>
    <xf numFmtId="0" fontId="25" fillId="8" borderId="14" applyNumberFormat="0" applyAlignment="0" applyProtection="0"/>
    <xf numFmtId="0" fontId="26" fillId="0" borderId="16" applyNumberFormat="0" applyFill="0" applyAlignment="0" applyProtection="0"/>
    <xf numFmtId="0" fontId="27" fillId="9" borderId="17" applyNumberFormat="0" applyAlignment="0" applyProtection="0"/>
    <xf numFmtId="0" fontId="13" fillId="0" borderId="0" applyNumberFormat="0" applyFill="0" applyBorder="0" applyAlignment="0" applyProtection="0"/>
    <xf numFmtId="0" fontId="9" fillId="10" borderId="18" applyNumberFormat="0" applyFont="0" applyAlignment="0" applyProtection="0"/>
    <xf numFmtId="0" fontId="28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2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2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0" fillId="6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34" borderId="0" applyNumberFormat="0" applyBorder="0" applyAlignment="0" applyProtection="0"/>
    <xf numFmtId="0" fontId="9" fillId="10" borderId="18" applyNumberFormat="0" applyFont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2" fillId="0" borderId="0"/>
    <xf numFmtId="0" fontId="9" fillId="0" borderId="0"/>
    <xf numFmtId="0" fontId="9" fillId="0" borderId="0"/>
    <xf numFmtId="43" fontId="3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/>
  </cellStyleXfs>
  <cellXfs count="24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9" applyFont="1" applyAlignment="1" applyProtection="1"/>
    <xf numFmtId="0" fontId="8" fillId="0" borderId="0" xfId="2" applyFont="1" applyBorder="1">
      <alignment wrapText="1"/>
    </xf>
    <xf numFmtId="0" fontId="0" fillId="0" borderId="8" xfId="2" applyFont="1" applyBorder="1">
      <alignment wrapText="1"/>
    </xf>
    <xf numFmtId="164" fontId="0" fillId="0" borderId="2" xfId="2" applyNumberFormat="1" applyFont="1" applyAlignment="1">
      <alignment horizontal="right" wrapText="1"/>
    </xf>
    <xf numFmtId="0" fontId="11" fillId="0" borderId="9" xfId="5" applyFont="1" applyBorder="1">
      <alignment wrapText="1"/>
    </xf>
    <xf numFmtId="164" fontId="2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1" fontId="1" fillId="0" borderId="0" xfId="0" applyNumberFormat="1" applyFont="1"/>
    <xf numFmtId="0" fontId="1" fillId="0" borderId="0" xfId="8" applyFont="1" applyFill="1"/>
    <xf numFmtId="0" fontId="1" fillId="0" borderId="0" xfId="2" applyFont="1" applyBorder="1">
      <alignment wrapText="1"/>
    </xf>
    <xf numFmtId="0" fontId="1" fillId="3" borderId="0" xfId="0" applyFont="1" applyFill="1"/>
    <xf numFmtId="0" fontId="0" fillId="3" borderId="0" xfId="0" applyFill="1"/>
    <xf numFmtId="165" fontId="0" fillId="0" borderId="0" xfId="0" applyNumberFormat="1"/>
    <xf numFmtId="0" fontId="13" fillId="0" borderId="8" xfId="2" applyFont="1" applyBorder="1">
      <alignment wrapText="1"/>
    </xf>
    <xf numFmtId="11" fontId="0" fillId="0" borderId="0" xfId="0" applyNumberFormat="1"/>
    <xf numFmtId="0" fontId="3" fillId="0" borderId="0" xfId="0" applyFont="1" applyAlignment="1" applyProtection="1">
      <alignment horizontal="right"/>
      <protection locked="0"/>
    </xf>
    <xf numFmtId="0" fontId="3" fillId="0" borderId="0" xfId="0" applyFont="1"/>
    <xf numFmtId="1" fontId="3" fillId="0" borderId="0" xfId="0" applyNumberFormat="1" applyFont="1"/>
    <xf numFmtId="166" fontId="0" fillId="0" borderId="0" xfId="0" applyNumberFormat="1"/>
    <xf numFmtId="9" fontId="0" fillId="0" borderId="0" xfId="18" applyFont="1"/>
    <xf numFmtId="0" fontId="0" fillId="0" borderId="8" xfId="24" applyFont="1">
      <alignment wrapText="1"/>
    </xf>
    <xf numFmtId="0" fontId="1" fillId="35" borderId="0" xfId="0" applyFont="1" applyFill="1"/>
    <xf numFmtId="0" fontId="31" fillId="0" borderId="0" xfId="0" applyFont="1"/>
    <xf numFmtId="3" fontId="0" fillId="0" borderId="0" xfId="0" applyNumberFormat="1"/>
    <xf numFmtId="0" fontId="1" fillId="36" borderId="0" xfId="0" applyFont="1" applyFill="1"/>
    <xf numFmtId="9" fontId="0" fillId="0" borderId="2" xfId="18" applyFont="1" applyFill="1" applyBorder="1" applyAlignment="1">
      <alignment horizontal="right" wrapText="1"/>
    </xf>
    <xf numFmtId="11" fontId="0" fillId="0" borderId="2" xfId="2" applyNumberFormat="1" applyFont="1" applyAlignment="1">
      <alignment horizontal="right" wrapText="1"/>
    </xf>
    <xf numFmtId="11" fontId="2" fillId="0" borderId="4" xfId="5" applyNumberFormat="1" applyAlignment="1">
      <alignment horizontal="right" wrapText="1"/>
    </xf>
    <xf numFmtId="11" fontId="3" fillId="0" borderId="0" xfId="0" applyNumberFormat="1" applyFont="1" applyAlignment="1" applyProtection="1">
      <alignment horizontal="right"/>
      <protection locked="0"/>
    </xf>
    <xf numFmtId="11" fontId="3" fillId="0" borderId="0" xfId="0" applyNumberFormat="1" applyFont="1"/>
    <xf numFmtId="0" fontId="4" fillId="0" borderId="0" xfId="9" applyAlignment="1" applyProtection="1"/>
    <xf numFmtId="17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6" fillId="37" borderId="29" xfId="87" applyFont="1" applyFill="1" applyBorder="1" applyAlignment="1">
      <alignment horizontal="center" vertical="center" wrapText="1"/>
    </xf>
    <xf numFmtId="0" fontId="36" fillId="37" borderId="28" xfId="87" applyFont="1" applyFill="1" applyBorder="1" applyAlignment="1">
      <alignment horizontal="center" vertical="center" wrapText="1"/>
    </xf>
    <xf numFmtId="0" fontId="38" fillId="37" borderId="23" xfId="87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1" fillId="0" borderId="0" xfId="24" applyFont="1" applyBorder="1">
      <alignment wrapText="1"/>
    </xf>
    <xf numFmtId="0" fontId="0" fillId="35" borderId="0" xfId="0" applyFill="1"/>
    <xf numFmtId="0" fontId="39" fillId="0" borderId="0" xfId="0" applyFont="1" applyAlignment="1">
      <alignment vertical="center"/>
    </xf>
    <xf numFmtId="0" fontId="0" fillId="36" borderId="0" xfId="0" applyFill="1"/>
    <xf numFmtId="0" fontId="16" fillId="0" borderId="0" xfId="88" applyFont="1" applyAlignment="1">
      <alignment vertical="center"/>
    </xf>
    <xf numFmtId="3" fontId="16" fillId="0" borderId="0" xfId="88" applyNumberFormat="1" applyFont="1" applyAlignment="1">
      <alignment vertical="center"/>
    </xf>
    <xf numFmtId="0" fontId="38" fillId="37" borderId="0" xfId="87" applyFont="1" applyFill="1">
      <alignment vertical="center"/>
    </xf>
    <xf numFmtId="0" fontId="36" fillId="37" borderId="0" xfId="87" applyFont="1" applyFill="1">
      <alignment vertical="center"/>
    </xf>
    <xf numFmtId="0" fontId="38" fillId="37" borderId="26" xfId="87" applyFont="1" applyFill="1" applyBorder="1" applyAlignment="1">
      <alignment horizontal="left" vertical="center" wrapText="1"/>
    </xf>
    <xf numFmtId="0" fontId="36" fillId="37" borderId="30" xfId="87" applyFont="1" applyFill="1" applyBorder="1" applyAlignment="1">
      <alignment horizontal="center" vertical="center" wrapText="1"/>
    </xf>
    <xf numFmtId="0" fontId="36" fillId="37" borderId="24" xfId="87" applyFont="1" applyFill="1" applyBorder="1">
      <alignment vertical="center"/>
    </xf>
    <xf numFmtId="3" fontId="40" fillId="37" borderId="28" xfId="87" applyNumberFormat="1" applyFont="1" applyFill="1" applyBorder="1" applyAlignment="1">
      <alignment horizontal="right"/>
    </xf>
    <xf numFmtId="3" fontId="40" fillId="37" borderId="29" xfId="87" applyNumberFormat="1" applyFont="1" applyFill="1" applyBorder="1" applyAlignment="1">
      <alignment horizontal="right"/>
    </xf>
    <xf numFmtId="3" fontId="40" fillId="37" borderId="23" xfId="87" applyNumberFormat="1" applyFont="1" applyFill="1" applyBorder="1" applyAlignment="1">
      <alignment horizontal="right"/>
    </xf>
    <xf numFmtId="3" fontId="40" fillId="37" borderId="30" xfId="87" applyNumberFormat="1" applyFont="1" applyFill="1" applyBorder="1" applyAlignment="1">
      <alignment horizontal="right"/>
    </xf>
    <xf numFmtId="3" fontId="36" fillId="37" borderId="0" xfId="87" applyNumberFormat="1" applyFont="1" applyFill="1">
      <alignment vertical="center"/>
    </xf>
    <xf numFmtId="3" fontId="40" fillId="37" borderId="31" xfId="87" applyNumberFormat="1" applyFont="1" applyFill="1" applyBorder="1" applyAlignment="1">
      <alignment horizontal="right"/>
    </xf>
    <xf numFmtId="3" fontId="40" fillId="37" borderId="0" xfId="87" applyNumberFormat="1" applyFont="1" applyFill="1" applyAlignment="1">
      <alignment horizontal="right"/>
    </xf>
    <xf numFmtId="3" fontId="40" fillId="37" borderId="24" xfId="87" applyNumberFormat="1" applyFont="1" applyFill="1" applyBorder="1" applyAlignment="1">
      <alignment horizontal="right"/>
    </xf>
    <xf numFmtId="3" fontId="40" fillId="37" borderId="32" xfId="87" applyNumberFormat="1" applyFont="1" applyFill="1" applyBorder="1" applyAlignment="1">
      <alignment horizontal="right"/>
    </xf>
    <xf numFmtId="0" fontId="36" fillId="37" borderId="35" xfId="87" applyFont="1" applyFill="1" applyBorder="1">
      <alignment vertical="center"/>
    </xf>
    <xf numFmtId="3" fontId="40" fillId="37" borderId="36" xfId="87" applyNumberFormat="1" applyFont="1" applyFill="1" applyBorder="1" applyAlignment="1">
      <alignment horizontal="right"/>
    </xf>
    <xf numFmtId="3" fontId="40" fillId="37" borderId="27" xfId="87" applyNumberFormat="1" applyFont="1" applyFill="1" applyBorder="1" applyAlignment="1">
      <alignment horizontal="right"/>
    </xf>
    <xf numFmtId="3" fontId="40" fillId="37" borderId="35" xfId="87" applyNumberFormat="1" applyFont="1" applyFill="1" applyBorder="1" applyAlignment="1">
      <alignment horizontal="right"/>
    </xf>
    <xf numFmtId="3" fontId="40" fillId="37" borderId="37" xfId="87" applyNumberFormat="1" applyFont="1" applyFill="1" applyBorder="1" applyAlignment="1">
      <alignment horizontal="right"/>
    </xf>
    <xf numFmtId="0" fontId="36" fillId="37" borderId="38" xfId="87" applyFont="1" applyFill="1" applyBorder="1">
      <alignment vertical="center"/>
    </xf>
    <xf numFmtId="3" fontId="40" fillId="37" borderId="20" xfId="87" applyNumberFormat="1" applyFont="1" applyFill="1" applyBorder="1" applyAlignment="1">
      <alignment horizontal="right"/>
    </xf>
    <xf numFmtId="3" fontId="40" fillId="37" borderId="21" xfId="87" applyNumberFormat="1" applyFont="1" applyFill="1" applyBorder="1" applyAlignment="1">
      <alignment horizontal="right"/>
    </xf>
    <xf numFmtId="3" fontId="40" fillId="37" borderId="38" xfId="87" applyNumberFormat="1" applyFont="1" applyFill="1" applyBorder="1" applyAlignment="1">
      <alignment horizontal="right"/>
    </xf>
    <xf numFmtId="3" fontId="40" fillId="37" borderId="22" xfId="87" applyNumberFormat="1" applyFont="1" applyFill="1" applyBorder="1" applyAlignment="1">
      <alignment horizontal="right"/>
    </xf>
    <xf numFmtId="0" fontId="36" fillId="37" borderId="23" xfId="87" applyFont="1" applyFill="1" applyBorder="1">
      <alignment vertical="center"/>
    </xf>
    <xf numFmtId="0" fontId="36" fillId="37" borderId="24" xfId="87" applyFont="1" applyFill="1" applyBorder="1" applyAlignment="1">
      <alignment horizontal="left" vertical="center"/>
    </xf>
    <xf numFmtId="0" fontId="36" fillId="37" borderId="26" xfId="87" applyFont="1" applyFill="1" applyBorder="1">
      <alignment vertical="center"/>
    </xf>
    <xf numFmtId="3" fontId="40" fillId="37" borderId="33" xfId="87" applyNumberFormat="1" applyFont="1" applyFill="1" applyBorder="1" applyAlignment="1">
      <alignment horizontal="right"/>
    </xf>
    <xf numFmtId="3" fontId="40" fillId="37" borderId="25" xfId="87" applyNumberFormat="1" applyFont="1" applyFill="1" applyBorder="1" applyAlignment="1">
      <alignment horizontal="right"/>
    </xf>
    <xf numFmtId="3" fontId="40" fillId="37" borderId="26" xfId="87" applyNumberFormat="1" applyFont="1" applyFill="1" applyBorder="1" applyAlignment="1">
      <alignment horizontal="right"/>
    </xf>
    <xf numFmtId="3" fontId="40" fillId="37" borderId="34" xfId="87" applyNumberFormat="1" applyFont="1" applyFill="1" applyBorder="1" applyAlignment="1">
      <alignment horizontal="right"/>
    </xf>
    <xf numFmtId="0" fontId="38" fillId="37" borderId="33" xfId="87" applyFont="1" applyFill="1" applyBorder="1" applyAlignment="1">
      <alignment horizontal="center" vertical="center"/>
    </xf>
    <xf numFmtId="0" fontId="38" fillId="37" borderId="25" xfId="87" applyFont="1" applyFill="1" applyBorder="1" applyAlignment="1">
      <alignment horizontal="center" vertical="center"/>
    </xf>
    <xf numFmtId="0" fontId="38" fillId="37" borderId="34" xfId="87" applyFont="1" applyFill="1" applyBorder="1" applyAlignment="1">
      <alignment horizontal="center" vertical="center"/>
    </xf>
    <xf numFmtId="0" fontId="38" fillId="37" borderId="29" xfId="87" applyFont="1" applyFill="1" applyBorder="1" applyAlignment="1">
      <alignment horizontal="center" vertical="center"/>
    </xf>
    <xf numFmtId="0" fontId="41" fillId="37" borderId="0" xfId="87" applyFont="1" applyFill="1">
      <alignment vertical="center"/>
    </xf>
    <xf numFmtId="0" fontId="0" fillId="38" borderId="0" xfId="0" applyFill="1"/>
    <xf numFmtId="11" fontId="12" fillId="0" borderId="0" xfId="0" applyNumberFormat="1" applyFont="1"/>
    <xf numFmtId="1" fontId="12" fillId="0" borderId="0" xfId="0" applyNumberFormat="1" applyFont="1"/>
    <xf numFmtId="0" fontId="0" fillId="39" borderId="0" xfId="0" applyFill="1"/>
    <xf numFmtId="0" fontId="1" fillId="40" borderId="0" xfId="0" applyFont="1" applyFill="1"/>
    <xf numFmtId="0" fontId="0" fillId="40" borderId="0" xfId="0" applyFill="1"/>
    <xf numFmtId="0" fontId="42" fillId="0" borderId="0" xfId="0" applyFont="1"/>
    <xf numFmtId="10" fontId="0" fillId="0" borderId="0" xfId="18" applyNumberFormat="1" applyFont="1"/>
    <xf numFmtId="0" fontId="4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70" fontId="0" fillId="40" borderId="0" xfId="0" applyNumberFormat="1" applyFill="1"/>
    <xf numFmtId="170" fontId="44" fillId="40" borderId="0" xfId="0" applyNumberFormat="1" applyFont="1" applyFill="1"/>
    <xf numFmtId="0" fontId="45" fillId="0" borderId="0" xfId="0" applyFont="1" applyAlignment="1">
      <alignment horizontal="left"/>
    </xf>
    <xf numFmtId="0" fontId="46" fillId="0" borderId="0" xfId="0" applyFont="1"/>
    <xf numFmtId="0" fontId="47" fillId="0" borderId="0" xfId="0" applyFont="1" applyAlignment="1">
      <alignment horizontal="right"/>
    </xf>
    <xf numFmtId="10" fontId="0" fillId="41" borderId="0" xfId="18" applyNumberFormat="1" applyFont="1" applyFill="1"/>
    <xf numFmtId="0" fontId="0" fillId="41" borderId="0" xfId="0" applyFill="1"/>
    <xf numFmtId="170" fontId="0" fillId="40" borderId="0" xfId="0" applyNumberFormat="1" applyFill="1" applyAlignment="1">
      <alignment horizontal="left"/>
    </xf>
    <xf numFmtId="170" fontId="0" fillId="0" borderId="0" xfId="0" applyNumberFormat="1" applyAlignment="1">
      <alignment horizontal="left"/>
    </xf>
    <xf numFmtId="168" fontId="48" fillId="40" borderId="0" xfId="84" applyNumberFormat="1" applyFont="1" applyFill="1"/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167" fontId="33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49" fillId="37" borderId="27" xfId="0" applyFont="1" applyFill="1" applyBorder="1" applyAlignment="1">
      <alignment horizontal="right" vertical="center"/>
    </xf>
    <xf numFmtId="1" fontId="50" fillId="42" borderId="0" xfId="0" applyNumberFormat="1" applyFont="1" applyFill="1" applyAlignment="1">
      <alignment horizontal="right" vertical="center"/>
    </xf>
    <xf numFmtId="1" fontId="50" fillId="37" borderId="0" xfId="0" applyNumberFormat="1" applyFont="1" applyFill="1" applyAlignment="1">
      <alignment horizontal="right" vertical="center"/>
    </xf>
    <xf numFmtId="0" fontId="49" fillId="37" borderId="21" xfId="0" applyFont="1" applyFill="1" applyBorder="1" applyAlignment="1">
      <alignment horizontal="right" vertical="center"/>
    </xf>
    <xf numFmtId="1" fontId="50" fillId="42" borderId="21" xfId="0" applyNumberFormat="1" applyFont="1" applyFill="1" applyBorder="1" applyAlignment="1">
      <alignment vertical="center"/>
    </xf>
    <xf numFmtId="1" fontId="50" fillId="37" borderId="21" xfId="0" applyNumberFormat="1" applyFont="1" applyFill="1" applyBorder="1" applyAlignment="1">
      <alignment vertical="center"/>
    </xf>
    <xf numFmtId="0" fontId="51" fillId="37" borderId="0" xfId="0" applyFont="1" applyFill="1" applyAlignment="1">
      <alignment horizontal="left" vertical="center"/>
    </xf>
    <xf numFmtId="164" fontId="52" fillId="42" borderId="0" xfId="0" applyNumberFormat="1" applyFont="1" applyFill="1" applyAlignment="1">
      <alignment vertical="center"/>
    </xf>
    <xf numFmtId="3" fontId="52" fillId="37" borderId="0" xfId="0" applyNumberFormat="1" applyFont="1" applyFill="1" applyAlignment="1">
      <alignment vertical="center"/>
    </xf>
    <xf numFmtId="0" fontId="51" fillId="43" borderId="0" xfId="0" applyFont="1" applyFill="1" applyAlignment="1">
      <alignment horizontal="left" vertical="center"/>
    </xf>
    <xf numFmtId="0" fontId="51" fillId="44" borderId="0" xfId="0" applyFont="1" applyFill="1" applyAlignment="1">
      <alignment horizontal="left" vertical="center"/>
    </xf>
    <xf numFmtId="0" fontId="49" fillId="37" borderId="39" xfId="0" applyFont="1" applyFill="1" applyBorder="1" applyAlignment="1">
      <alignment horizontal="right" vertical="center"/>
    </xf>
    <xf numFmtId="3" fontId="50" fillId="42" borderId="39" xfId="0" applyNumberFormat="1" applyFont="1" applyFill="1" applyBorder="1" applyAlignment="1">
      <alignment vertical="center"/>
    </xf>
    <xf numFmtId="3" fontId="50" fillId="37" borderId="39" xfId="0" applyNumberFormat="1" applyFont="1" applyFill="1" applyBorder="1" applyAlignment="1">
      <alignment vertical="center"/>
    </xf>
    <xf numFmtId="0" fontId="43" fillId="3" borderId="0" xfId="0" applyFont="1" applyFill="1" applyAlignment="1">
      <alignment horizontal="right"/>
    </xf>
    <xf numFmtId="4" fontId="0" fillId="0" borderId="0" xfId="0" applyNumberFormat="1"/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46" fillId="41" borderId="0" xfId="0" applyFont="1" applyFill="1" applyAlignment="1">
      <alignment horizontal="right"/>
    </xf>
    <xf numFmtId="170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46" fillId="0" borderId="0" xfId="0" applyFont="1" applyAlignment="1">
      <alignment horizontal="right"/>
    </xf>
    <xf numFmtId="2" fontId="0" fillId="0" borderId="0" xfId="0" applyNumberFormat="1" applyAlignment="1">
      <alignment vertical="center"/>
    </xf>
    <xf numFmtId="2" fontId="0" fillId="0" borderId="0" xfId="0" applyNumberFormat="1"/>
    <xf numFmtId="0" fontId="0" fillId="3" borderId="0" xfId="0" applyFill="1" applyAlignment="1">
      <alignment horizontal="left"/>
    </xf>
    <xf numFmtId="11" fontId="12" fillId="0" borderId="0" xfId="0" applyNumberFormat="1" applyFont="1" applyAlignment="1">
      <alignment wrapText="1"/>
    </xf>
    <xf numFmtId="11" fontId="12" fillId="45" borderId="0" xfId="0" applyNumberFormat="1" applyFont="1" applyFill="1"/>
    <xf numFmtId="0" fontId="53" fillId="0" borderId="0" xfId="0" applyFont="1"/>
    <xf numFmtId="0" fontId="54" fillId="0" borderId="0" xfId="0" applyFont="1"/>
    <xf numFmtId="11" fontId="54" fillId="0" borderId="0" xfId="0" applyNumberFormat="1" applyFont="1"/>
    <xf numFmtId="0" fontId="1" fillId="0" borderId="0" xfId="9" applyFont="1" applyAlignment="1" applyProtection="1"/>
    <xf numFmtId="0" fontId="56" fillId="0" borderId="0" xfId="0" applyFont="1"/>
    <xf numFmtId="0" fontId="55" fillId="0" borderId="0" xfId="0" applyFont="1"/>
    <xf numFmtId="0" fontId="57" fillId="0" borderId="0" xfId="0" applyFont="1"/>
    <xf numFmtId="11" fontId="55" fillId="0" borderId="0" xfId="0" applyNumberFormat="1" applyFont="1"/>
    <xf numFmtId="0" fontId="0" fillId="0" borderId="0" xfId="0" applyFont="1"/>
    <xf numFmtId="11" fontId="0" fillId="0" borderId="0" xfId="0" applyNumberFormat="1" applyFont="1"/>
    <xf numFmtId="0" fontId="58" fillId="0" borderId="0" xfId="0" applyFont="1"/>
    <xf numFmtId="0" fontId="59" fillId="0" borderId="0" xfId="0" applyFont="1"/>
    <xf numFmtId="11" fontId="59" fillId="0" borderId="0" xfId="0" applyNumberFormat="1" applyFont="1"/>
    <xf numFmtId="0" fontId="0" fillId="0" borderId="40" xfId="0" applyFont="1" applyBorder="1" applyAlignment="1"/>
    <xf numFmtId="0" fontId="0" fillId="3" borderId="40" xfId="0" applyFont="1" applyFill="1" applyBorder="1" applyAlignment="1"/>
    <xf numFmtId="0" fontId="1" fillId="0" borderId="40" xfId="0" applyFont="1" applyBorder="1" applyAlignment="1"/>
    <xf numFmtId="0" fontId="1" fillId="0" borderId="40" xfId="0" applyFont="1" applyBorder="1" applyAlignment="1">
      <alignment horizontal="right"/>
    </xf>
    <xf numFmtId="0" fontId="0" fillId="3" borderId="40" xfId="0" applyFont="1" applyFill="1" applyBorder="1" applyAlignment="1">
      <alignment horizontal="right"/>
    </xf>
    <xf numFmtId="0" fontId="0" fillId="0" borderId="40" xfId="0" applyFont="1" applyBorder="1" applyAlignment="1">
      <alignment horizontal="right"/>
    </xf>
    <xf numFmtId="0" fontId="0" fillId="0" borderId="40" xfId="0" applyFont="1" applyBorder="1" applyAlignment="1">
      <alignment vertical="center"/>
    </xf>
    <xf numFmtId="11" fontId="0" fillId="0" borderId="40" xfId="0" applyNumberFormat="1" applyFont="1" applyBorder="1" applyAlignment="1">
      <alignment horizontal="right"/>
    </xf>
    <xf numFmtId="0" fontId="60" fillId="0" borderId="0" xfId="9" applyFont="1" applyAlignment="1" applyProtection="1"/>
    <xf numFmtId="11" fontId="61" fillId="46" borderId="44" xfId="0" applyNumberFormat="1" applyFont="1" applyFill="1" applyBorder="1" applyAlignment="1">
      <alignment horizontal="center" vertical="center"/>
    </xf>
    <xf numFmtId="11" fontId="61" fillId="47" borderId="44" xfId="0" applyNumberFormat="1" applyFont="1" applyFill="1" applyBorder="1" applyAlignment="1">
      <alignment horizontal="center" vertical="center"/>
    </xf>
    <xf numFmtId="0" fontId="0" fillId="0" borderId="0" xfId="0" applyFont="1" applyBorder="1"/>
    <xf numFmtId="0" fontId="0" fillId="0" borderId="45" xfId="0" applyFont="1" applyFill="1" applyBorder="1"/>
    <xf numFmtId="11" fontId="59" fillId="0" borderId="45" xfId="0" applyNumberFormat="1" applyFont="1" applyBorder="1"/>
    <xf numFmtId="0" fontId="58" fillId="48" borderId="0" xfId="0" applyNumberFormat="1" applyFont="1" applyFill="1"/>
    <xf numFmtId="0" fontId="1" fillId="0" borderId="45" xfId="0" applyFont="1" applyBorder="1" applyAlignment="1">
      <alignment wrapText="1"/>
    </xf>
    <xf numFmtId="0" fontId="1" fillId="3" borderId="45" xfId="0" applyFont="1" applyFill="1" applyBorder="1" applyAlignment="1">
      <alignment horizontal="right" wrapText="1"/>
    </xf>
    <xf numFmtId="0" fontId="0" fillId="37" borderId="45" xfId="0" applyFont="1" applyFill="1" applyBorder="1" applyAlignment="1">
      <alignment horizontal="right" wrapText="1"/>
    </xf>
    <xf numFmtId="0" fontId="0" fillId="0" borderId="45" xfId="0" applyFont="1" applyBorder="1" applyAlignment="1">
      <alignment wrapText="1"/>
    </xf>
    <xf numFmtId="11" fontId="0" fillId="0" borderId="45" xfId="0" applyNumberFormat="1" applyFont="1" applyBorder="1" applyAlignment="1">
      <alignment horizontal="right" wrapText="1"/>
    </xf>
    <xf numFmtId="10" fontId="59" fillId="0" borderId="0" xfId="0" applyNumberFormat="1" applyFont="1"/>
    <xf numFmtId="0" fontId="0" fillId="37" borderId="46" xfId="0" applyFill="1" applyBorder="1"/>
    <xf numFmtId="0" fontId="62" fillId="37" borderId="46" xfId="0" applyFont="1" applyFill="1" applyBorder="1"/>
    <xf numFmtId="0" fontId="63" fillId="37" borderId="46" xfId="0" applyFont="1" applyFill="1" applyBorder="1"/>
    <xf numFmtId="0" fontId="64" fillId="37" borderId="46" xfId="0" applyFont="1" applyFill="1" applyBorder="1" applyAlignment="1">
      <alignment vertical="center"/>
    </xf>
    <xf numFmtId="0" fontId="65" fillId="37" borderId="46" xfId="0" applyFont="1" applyFill="1" applyBorder="1"/>
    <xf numFmtId="0" fontId="66" fillId="37" borderId="46" xfId="0" applyFont="1" applyFill="1" applyBorder="1"/>
    <xf numFmtId="171" fontId="65" fillId="37" borderId="46" xfId="0" applyNumberFormat="1" applyFont="1" applyFill="1" applyBorder="1"/>
    <xf numFmtId="0" fontId="66" fillId="3" borderId="46" xfId="0" applyFont="1" applyFill="1" applyBorder="1"/>
    <xf numFmtId="11" fontId="66" fillId="3" borderId="46" xfId="0" applyNumberFormat="1" applyFont="1" applyFill="1" applyBorder="1"/>
    <xf numFmtId="11" fontId="65" fillId="37" borderId="46" xfId="0" applyNumberFormat="1" applyFont="1" applyFill="1" applyBorder="1"/>
    <xf numFmtId="0" fontId="64" fillId="37" borderId="46" xfId="0" applyFont="1" applyFill="1" applyBorder="1" applyAlignment="1"/>
    <xf numFmtId="0" fontId="65" fillId="37" borderId="46" xfId="0" applyFont="1" applyFill="1" applyBorder="1" applyAlignment="1">
      <alignment wrapText="1"/>
    </xf>
    <xf numFmtId="0" fontId="65" fillId="0" borderId="46" xfId="0" applyFont="1" applyBorder="1"/>
    <xf numFmtId="0" fontId="0" fillId="0" borderId="46" xfId="0" applyBorder="1"/>
    <xf numFmtId="0" fontId="68" fillId="37" borderId="46" xfId="0" applyFont="1" applyFill="1" applyBorder="1"/>
    <xf numFmtId="10" fontId="65" fillId="0" borderId="46" xfId="0" applyNumberFormat="1" applyFont="1" applyBorder="1"/>
    <xf numFmtId="11" fontId="69" fillId="37" borderId="46" xfId="0" applyNumberFormat="1" applyFont="1" applyFill="1" applyBorder="1"/>
    <xf numFmtId="0" fontId="70" fillId="37" borderId="46" xfId="0" applyFont="1" applyFill="1" applyBorder="1"/>
    <xf numFmtId="11" fontId="65" fillId="0" borderId="46" xfId="0" applyNumberFormat="1" applyFont="1" applyBorder="1"/>
    <xf numFmtId="0" fontId="68" fillId="0" borderId="46" xfId="0" applyFont="1" applyBorder="1"/>
    <xf numFmtId="0" fontId="65" fillId="49" borderId="46" xfId="0" applyFont="1" applyFill="1" applyBorder="1" applyAlignment="1">
      <alignment horizontal="right" wrapText="1"/>
    </xf>
    <xf numFmtId="0" fontId="65" fillId="49" borderId="46" xfId="0" applyFont="1" applyFill="1" applyBorder="1" applyAlignment="1">
      <alignment wrapText="1"/>
    </xf>
    <xf numFmtId="0" fontId="67" fillId="49" borderId="46" xfId="0" applyFont="1" applyFill="1" applyBorder="1" applyAlignment="1">
      <alignment horizontal="right" wrapText="1"/>
    </xf>
    <xf numFmtId="1" fontId="65" fillId="49" borderId="46" xfId="0" applyNumberFormat="1" applyFont="1" applyFill="1" applyBorder="1" applyAlignment="1">
      <alignment horizontal="right" wrapText="1"/>
    </xf>
    <xf numFmtId="0" fontId="69" fillId="49" borderId="46" xfId="0" applyFont="1" applyFill="1" applyBorder="1" applyAlignment="1">
      <alignment horizontal="right" wrapText="1"/>
    </xf>
    <xf numFmtId="0" fontId="66" fillId="37" borderId="46" xfId="0" applyFont="1" applyFill="1" applyBorder="1" applyAlignment="1">
      <alignment wrapText="1"/>
    </xf>
    <xf numFmtId="0" fontId="66" fillId="37" borderId="46" xfId="0" applyFont="1" applyFill="1" applyBorder="1" applyAlignment="1">
      <alignment horizontal="right" wrapText="1"/>
    </xf>
    <xf numFmtId="0" fontId="65" fillId="37" borderId="46" xfId="0" applyFont="1" applyFill="1" applyBorder="1" applyAlignment="1">
      <alignment horizontal="right" wrapText="1"/>
    </xf>
    <xf numFmtId="0" fontId="66" fillId="3" borderId="46" xfId="0" applyFont="1" applyFill="1" applyBorder="1" applyAlignment="1">
      <alignment wrapText="1"/>
    </xf>
    <xf numFmtId="0" fontId="69" fillId="3" borderId="46" xfId="0" applyFont="1" applyFill="1" applyBorder="1" applyAlignment="1">
      <alignment horizontal="left" vertical="center" wrapText="1"/>
    </xf>
    <xf numFmtId="0" fontId="69" fillId="3" borderId="46" xfId="0" applyFont="1" applyFill="1" applyBorder="1" applyAlignment="1">
      <alignment horizontal="right" vertical="center" wrapText="1"/>
    </xf>
    <xf numFmtId="0" fontId="72" fillId="37" borderId="46" xfId="0" applyFont="1" applyFill="1" applyBorder="1" applyAlignment="1">
      <alignment horizontal="center" vertical="center" wrapText="1"/>
    </xf>
    <xf numFmtId="11" fontId="70" fillId="37" borderId="46" xfId="0" applyNumberFormat="1" applyFont="1" applyFill="1" applyBorder="1" applyAlignment="1">
      <alignment horizontal="center" vertical="center" wrapText="1"/>
    </xf>
    <xf numFmtId="0" fontId="65" fillId="3" borderId="46" xfId="0" applyFont="1" applyFill="1" applyBorder="1" applyAlignment="1">
      <alignment wrapText="1"/>
    </xf>
    <xf numFmtId="11" fontId="65" fillId="50" borderId="46" xfId="0" applyNumberFormat="1" applyFont="1" applyFill="1" applyBorder="1" applyAlignment="1">
      <alignment horizontal="right" wrapText="1"/>
    </xf>
    <xf numFmtId="9" fontId="65" fillId="50" borderId="46" xfId="18" applyFont="1" applyFill="1" applyBorder="1" applyAlignment="1">
      <alignment horizontal="right" wrapText="1"/>
    </xf>
    <xf numFmtId="9" fontId="65" fillId="37" borderId="46" xfId="18" applyFont="1" applyFill="1" applyBorder="1" applyAlignment="1">
      <alignment horizontal="right" wrapText="1"/>
    </xf>
    <xf numFmtId="0" fontId="64" fillId="37" borderId="46" xfId="0" applyFont="1" applyFill="1" applyBorder="1" applyAlignment="1">
      <alignment wrapText="1"/>
    </xf>
    <xf numFmtId="0" fontId="66" fillId="49" borderId="46" xfId="0" applyFont="1" applyFill="1" applyBorder="1" applyAlignment="1">
      <alignment wrapText="1"/>
    </xf>
    <xf numFmtId="11" fontId="71" fillId="3" borderId="46" xfId="0" applyNumberFormat="1" applyFont="1" applyFill="1" applyBorder="1" applyAlignment="1">
      <alignment wrapText="1"/>
    </xf>
    <xf numFmtId="11" fontId="65" fillId="37" borderId="46" xfId="0" applyNumberFormat="1" applyFont="1" applyFill="1" applyBorder="1" applyAlignment="1">
      <alignment wrapText="1"/>
    </xf>
    <xf numFmtId="0" fontId="65" fillId="49" borderId="46" xfId="0" applyFont="1" applyFill="1" applyBorder="1" applyAlignment="1">
      <alignment vertical="center" wrapText="1"/>
    </xf>
    <xf numFmtId="0" fontId="67" fillId="37" borderId="46" xfId="0" applyFont="1" applyFill="1" applyBorder="1" applyAlignment="1">
      <alignment wrapText="1"/>
    </xf>
    <xf numFmtId="0" fontId="65" fillId="0" borderId="46" xfId="0" applyFont="1" applyBorder="1" applyAlignment="1">
      <alignment wrapText="1"/>
    </xf>
    <xf numFmtId="0" fontId="66" fillId="3" borderId="46" xfId="0" applyFont="1" applyFill="1" applyBorder="1" applyAlignment="1">
      <alignment horizontal="right" wrapText="1"/>
    </xf>
    <xf numFmtId="11" fontId="69" fillId="3" borderId="46" xfId="0" applyNumberFormat="1" applyFont="1" applyFill="1" applyBorder="1" applyAlignment="1">
      <alignment horizontal="right" vertical="center" wrapText="1"/>
    </xf>
    <xf numFmtId="11" fontId="69" fillId="3" borderId="46" xfId="0" applyNumberFormat="1" applyFont="1" applyFill="1" applyBorder="1" applyAlignment="1">
      <alignment wrapText="1"/>
    </xf>
    <xf numFmtId="0" fontId="66" fillId="50" borderId="46" xfId="0" applyFont="1" applyFill="1" applyBorder="1" applyAlignment="1">
      <alignment wrapText="1"/>
    </xf>
    <xf numFmtId="11" fontId="65" fillId="50" borderId="46" xfId="0" applyNumberFormat="1" applyFont="1" applyFill="1" applyBorder="1" applyAlignment="1">
      <alignment wrapText="1"/>
    </xf>
    <xf numFmtId="9" fontId="65" fillId="50" borderId="46" xfId="18" applyFont="1" applyFill="1" applyBorder="1" applyAlignment="1">
      <alignment wrapText="1"/>
    </xf>
    <xf numFmtId="9" fontId="65" fillId="37" borderId="46" xfId="18" applyFont="1" applyFill="1" applyBorder="1" applyAlignment="1">
      <alignment wrapText="1"/>
    </xf>
    <xf numFmtId="0" fontId="65" fillId="37" borderId="46" xfId="0" applyFont="1" applyFill="1" applyBorder="1" applyAlignment="1">
      <alignment vertical="center" wrapText="1"/>
    </xf>
    <xf numFmtId="0" fontId="73" fillId="37" borderId="46" xfId="0" applyFont="1" applyFill="1" applyBorder="1" applyAlignment="1">
      <alignment wrapText="1"/>
    </xf>
    <xf numFmtId="0" fontId="64" fillId="37" borderId="46" xfId="0" applyFont="1" applyFill="1" applyBorder="1" applyAlignment="1">
      <alignment vertical="top" wrapText="1"/>
    </xf>
    <xf numFmtId="0" fontId="69" fillId="37" borderId="46" xfId="0" applyFont="1" applyFill="1" applyBorder="1" applyAlignment="1">
      <alignment vertical="top" wrapText="1"/>
    </xf>
    <xf numFmtId="0" fontId="65" fillId="37" borderId="46" xfId="0" applyFont="1" applyFill="1" applyBorder="1" applyAlignment="1">
      <alignment vertical="top" wrapText="1"/>
    </xf>
    <xf numFmtId="0" fontId="66" fillId="0" borderId="46" xfId="0" applyFont="1" applyBorder="1"/>
    <xf numFmtId="0" fontId="68" fillId="0" borderId="0" xfId="0" applyFont="1"/>
    <xf numFmtId="10" fontId="65" fillId="0" borderId="0" xfId="0" applyNumberFormat="1" applyFont="1" applyAlignment="1">
      <alignment horizontal="right"/>
    </xf>
    <xf numFmtId="0" fontId="68" fillId="0" borderId="0" xfId="0" applyFont="1" applyFill="1" applyBorder="1"/>
    <xf numFmtId="11" fontId="65" fillId="0" borderId="0" xfId="0" applyNumberFormat="1" applyFont="1"/>
    <xf numFmtId="0" fontId="0" fillId="0" borderId="0" xfId="0" applyAlignment="1">
      <alignment horizontal="right"/>
    </xf>
    <xf numFmtId="0" fontId="1" fillId="0" borderId="4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7" fillId="0" borderId="46" xfId="9" applyFont="1" applyBorder="1" applyAlignment="1" applyProtection="1"/>
    <xf numFmtId="0" fontId="0" fillId="37" borderId="46" xfId="0" applyFont="1" applyFill="1" applyBorder="1"/>
    <xf numFmtId="0" fontId="1" fillId="37" borderId="46" xfId="0" applyFont="1" applyFill="1" applyBorder="1"/>
    <xf numFmtId="0" fontId="0" fillId="37" borderId="46" xfId="0" applyFont="1" applyFill="1" applyBorder="1" applyAlignment="1">
      <alignment horizontal="left"/>
    </xf>
    <xf numFmtId="0" fontId="4" fillId="37" borderId="46" xfId="9" applyFont="1" applyFill="1" applyBorder="1" applyAlignment="1" applyProtection="1"/>
  </cellXfs>
  <cellStyles count="89">
    <cellStyle name="20 % - Accent1" xfId="43" builtinId="30" customBuiltin="1"/>
    <cellStyle name="20 % - Accent2" xfId="46" builtinId="34" customBuiltin="1"/>
    <cellStyle name="20 % - Accent3" xfId="49" builtinId="38" customBuiltin="1"/>
    <cellStyle name="20 % - Accent4" xfId="52" builtinId="42" customBuiltin="1"/>
    <cellStyle name="20 % - Accent5" xfId="55" builtinId="46" customBuiltin="1"/>
    <cellStyle name="20 % - Accent6" xfId="58" builtinId="50" customBuiltin="1"/>
    <cellStyle name="20% - Accent1 2" xfId="68"/>
    <cellStyle name="20% - Accent2 2" xfId="70"/>
    <cellStyle name="20% - Accent3 2" xfId="72"/>
    <cellStyle name="20% - Accent4 2" xfId="74"/>
    <cellStyle name="20% - Accent5 2" xfId="76"/>
    <cellStyle name="20% - Accent6 2" xfId="78"/>
    <cellStyle name="40 % - Accent1" xfId="44" builtinId="31" customBuiltin="1"/>
    <cellStyle name="40 % - Accent2" xfId="47" builtinId="35" customBuiltin="1"/>
    <cellStyle name="40 % - Accent3" xfId="50" builtinId="39" customBuiltin="1"/>
    <cellStyle name="40 % - Accent4" xfId="53" builtinId="43" customBuiltin="1"/>
    <cellStyle name="40 % - Accent5" xfId="56" builtinId="47" customBuiltin="1"/>
    <cellStyle name="40 % - Accent6" xfId="59" builtinId="51" customBuiltin="1"/>
    <cellStyle name="40% - Accent1 2" xfId="69"/>
    <cellStyle name="40% - Accent2 2" xfId="71"/>
    <cellStyle name="40% - Accent3 2" xfId="73"/>
    <cellStyle name="40% - Accent4 2" xfId="75"/>
    <cellStyle name="40% - Accent5 2" xfId="77"/>
    <cellStyle name="40% - Accent6 2" xfId="79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Accent1" xfId="42" builtinId="29" customBuiltin="1"/>
    <cellStyle name="Accent2" xfId="45" builtinId="33" customBuiltin="1"/>
    <cellStyle name="Accent3" xfId="48" builtinId="37" customBuiltin="1"/>
    <cellStyle name="Accent4" xfId="51" builtinId="41" customBuiltin="1"/>
    <cellStyle name="Accent5" xfId="54" builtinId="45" customBuiltin="1"/>
    <cellStyle name="Accent6" xfId="57" builtinId="49" customBuiltin="1"/>
    <cellStyle name="Avertissement" xfId="38" builtinId="11" customBuiltin="1"/>
    <cellStyle name="Body: normal cell" xfId="2"/>
    <cellStyle name="Body: normal cell 2" xfId="24"/>
    <cellStyle name="Calcul" xfId="35" builtinId="22" customBuiltin="1"/>
    <cellStyle name="Cellule liée" xfId="36" builtinId="24" customBuiltin="1"/>
    <cellStyle name="Comma 2" xfId="83"/>
    <cellStyle name="Commentaire" xfId="39" builtinId="10" customBuiltin="1"/>
    <cellStyle name="Entrée" xfId="33" builtinId="20" customBuiltin="1"/>
    <cellStyle name="Font: Calibri, 9pt regular" xfId="8"/>
    <cellStyle name="Font: Calibri, 9pt regular 2" xfId="20"/>
    <cellStyle name="Footnotes: all except top row" xfId="11"/>
    <cellStyle name="Footnotes: top row" xfId="6"/>
    <cellStyle name="Footnotes: top row 2" xfId="25"/>
    <cellStyle name="Header: bottom row" xfId="1"/>
    <cellStyle name="Header: bottom row 2" xfId="21"/>
    <cellStyle name="Header: top rows" xfId="3"/>
    <cellStyle name="Insatisfaisant" xfId="32" builtinId="27" customBuiltin="1"/>
    <cellStyle name="Lien hypertexte" xfId="9" builtinId="8" customBuiltin="1"/>
    <cellStyle name="Lien hypertexte visité" xfId="10" builtinId="9" customBuiltin="1"/>
    <cellStyle name="Milliers" xfId="84" builtinId="3"/>
    <cellStyle name="Neutral 2" xfId="60"/>
    <cellStyle name="Normal" xfId="0" builtinId="0"/>
    <cellStyle name="Normal 2" xfId="19"/>
    <cellStyle name="Normal 2 14 2" xfId="85"/>
    <cellStyle name="Normal 2 2" xfId="81"/>
    <cellStyle name="Normal 3" xfId="13"/>
    <cellStyle name="Normal 3 2" xfId="80"/>
    <cellStyle name="Normal 4" xfId="14"/>
    <cellStyle name="Normal 4 2 2" xfId="82"/>
    <cellStyle name="Normal 5" xfId="15"/>
    <cellStyle name="Normal 50" xfId="86"/>
    <cellStyle name="Normal 58" xfId="17"/>
    <cellStyle name="Normal 6" xfId="16"/>
    <cellStyle name="Normal 7" xfId="88"/>
    <cellStyle name="Normal_Balanços Energéticos Consolidados - Matriz 47x27 (tep)" xfId="87"/>
    <cellStyle name="Note 2" xfId="67"/>
    <cellStyle name="Parent row" xfId="5"/>
    <cellStyle name="Parent row 2" xfId="23"/>
    <cellStyle name="Pourcentage" xfId="18" builtinId="5"/>
    <cellStyle name="Satisfaisant" xfId="31" builtinId="26" customBuiltin="1"/>
    <cellStyle name="Section Break" xfId="7"/>
    <cellStyle name="Section Break: parent row" xfId="4"/>
    <cellStyle name="Sortie" xfId="34" builtinId="21" customBuiltin="1"/>
    <cellStyle name="Table title" xfId="12"/>
    <cellStyle name="Table title 2" xfId="22"/>
    <cellStyle name="Texte explicatif" xfId="40" builtinId="53" customBuiltin="1"/>
    <cellStyle name="Titre" xfId="26" builtinId="15" customBuiltin="1"/>
    <cellStyle name="Titre 1" xfId="27" builtinId="16" customBuiltin="1"/>
    <cellStyle name="Titre 2" xfId="28" builtinId="17" customBuiltin="1"/>
    <cellStyle name="Titre 3" xfId="29" builtinId="18" customBuiltin="1"/>
    <cellStyle name="Titre 4" xfId="30" builtinId="19" customBuiltin="1"/>
    <cellStyle name="Total" xfId="41" builtinId="25" customBuiltin="1"/>
    <cellStyle name="Vérification" xfId="37" builtinId="23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>
      <tableStyleElement type="wholeTable" dxfId="1"/>
      <tableStyleElement type="headerRow" dxfId="0"/>
    </tableStyle>
  </tableStyles>
  <colors>
    <mruColors>
      <color rgb="FFFFC1C1"/>
      <color rgb="FFAC0000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Agriculture!$A$27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Agriculture!$B$24:$AP$24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Agriculture!$B$27:$AP$27</c:f>
              <c:numCache>
                <c:formatCode>General</c:formatCode>
                <c:ptCount val="41"/>
                <c:pt idx="0">
                  <c:v>219354.83870967699</c:v>
                </c:pt>
                <c:pt idx="1">
                  <c:v>232258.064516129</c:v>
                </c:pt>
                <c:pt idx="2">
                  <c:v>229032.25806451601</c:v>
                </c:pt>
                <c:pt idx="3">
                  <c:v>250000</c:v>
                </c:pt>
                <c:pt idx="4">
                  <c:v>252136.00697471664</c:v>
                </c:pt>
                <c:pt idx="5">
                  <c:v>254272.01394943328</c:v>
                </c:pt>
                <c:pt idx="6">
                  <c:v>256408.02092414995</c:v>
                </c:pt>
                <c:pt idx="7">
                  <c:v>258544.0278988666</c:v>
                </c:pt>
                <c:pt idx="8">
                  <c:v>260680.03487358324</c:v>
                </c:pt>
                <c:pt idx="9">
                  <c:v>262816.04184829991</c:v>
                </c:pt>
                <c:pt idx="10">
                  <c:v>264952.04882301652</c:v>
                </c:pt>
                <c:pt idx="11">
                  <c:v>267088.05579773319</c:v>
                </c:pt>
                <c:pt idx="12">
                  <c:v>269224.06277244986</c:v>
                </c:pt>
                <c:pt idx="13">
                  <c:v>271360.06974716648</c:v>
                </c:pt>
                <c:pt idx="14">
                  <c:v>273496.07672188315</c:v>
                </c:pt>
                <c:pt idx="15">
                  <c:v>275632.08369659976</c:v>
                </c:pt>
                <c:pt idx="16">
                  <c:v>277768.09067131643</c:v>
                </c:pt>
                <c:pt idx="17">
                  <c:v>279904.0976460331</c:v>
                </c:pt>
                <c:pt idx="18">
                  <c:v>282040.10462074971</c:v>
                </c:pt>
                <c:pt idx="19">
                  <c:v>284176.11159546638</c:v>
                </c:pt>
                <c:pt idx="20">
                  <c:v>286312.11857018305</c:v>
                </c:pt>
                <c:pt idx="21">
                  <c:v>288448.12554489967</c:v>
                </c:pt>
                <c:pt idx="22">
                  <c:v>290584.13251961634</c:v>
                </c:pt>
                <c:pt idx="23">
                  <c:v>292720.13949433295</c:v>
                </c:pt>
                <c:pt idx="24">
                  <c:v>294856.14646904962</c:v>
                </c:pt>
                <c:pt idx="25">
                  <c:v>296992.15344376629</c:v>
                </c:pt>
                <c:pt idx="26">
                  <c:v>299128.1604184829</c:v>
                </c:pt>
                <c:pt idx="27">
                  <c:v>301264.16739319958</c:v>
                </c:pt>
                <c:pt idx="28">
                  <c:v>303400.17436791619</c:v>
                </c:pt>
                <c:pt idx="29">
                  <c:v>305536.18134263286</c:v>
                </c:pt>
                <c:pt idx="30">
                  <c:v>307672.18831734953</c:v>
                </c:pt>
                <c:pt idx="31">
                  <c:v>309808.19529206614</c:v>
                </c:pt>
                <c:pt idx="32">
                  <c:v>311944.20226678281</c:v>
                </c:pt>
                <c:pt idx="33">
                  <c:v>314080.20924149948</c:v>
                </c:pt>
                <c:pt idx="34">
                  <c:v>316216.2162162161</c:v>
                </c:pt>
                <c:pt idx="35">
                  <c:v>318352.22319093277</c:v>
                </c:pt>
                <c:pt idx="36">
                  <c:v>320488.23016564944</c:v>
                </c:pt>
                <c:pt idx="37">
                  <c:v>322624.23714036605</c:v>
                </c:pt>
                <c:pt idx="38">
                  <c:v>324760.24411508272</c:v>
                </c:pt>
                <c:pt idx="39">
                  <c:v>326896.25108979933</c:v>
                </c:pt>
                <c:pt idx="40">
                  <c:v>329032.25806451601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C8-4D48-B1A5-3802156E119A}"/>
            </c:ext>
          </c:extLst>
        </c:ser>
        <c:ser>
          <c:idx val="1"/>
          <c:order val="1"/>
          <c:tx>
            <c:strRef>
              <c:f>Agriculture!$A$26</c:f>
              <c:strCache>
                <c:ptCount val="1"/>
                <c:pt idx="0">
                  <c:v>firewood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Agriculture!$B$24:$AP$24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Agriculture!$B$26:$AP$26</c:f>
              <c:numCache>
                <c:formatCode>General</c:formatCode>
                <c:ptCount val="41"/>
                <c:pt idx="0">
                  <c:v>112903.22580645198</c:v>
                </c:pt>
                <c:pt idx="1">
                  <c:v>112903.22580645102</c:v>
                </c:pt>
                <c:pt idx="2">
                  <c:v>116129.03225806402</c:v>
                </c:pt>
                <c:pt idx="3">
                  <c:v>133870.96774193499</c:v>
                </c:pt>
                <c:pt idx="4">
                  <c:v>137576.28596338225</c:v>
                </c:pt>
                <c:pt idx="5">
                  <c:v>141281.60418482954</c:v>
                </c:pt>
                <c:pt idx="6">
                  <c:v>144986.9224062768</c:v>
                </c:pt>
                <c:pt idx="7">
                  <c:v>148692.24062772407</c:v>
                </c:pt>
                <c:pt idx="8">
                  <c:v>152397.55884917133</c:v>
                </c:pt>
                <c:pt idx="9">
                  <c:v>156102.87707061862</c:v>
                </c:pt>
                <c:pt idx="10">
                  <c:v>159808.19529206588</c:v>
                </c:pt>
                <c:pt idx="11">
                  <c:v>163513.51351351314</c:v>
                </c:pt>
                <c:pt idx="12">
                  <c:v>167218.83173496043</c:v>
                </c:pt>
                <c:pt idx="13">
                  <c:v>170924.14995640769</c:v>
                </c:pt>
                <c:pt idx="14">
                  <c:v>174629.46817785496</c:v>
                </c:pt>
                <c:pt idx="15">
                  <c:v>178334.78639930225</c:v>
                </c:pt>
                <c:pt idx="16">
                  <c:v>182040.10462074951</c:v>
                </c:pt>
                <c:pt idx="17">
                  <c:v>185745.42284219677</c:v>
                </c:pt>
                <c:pt idx="18">
                  <c:v>189450.74106364406</c:v>
                </c:pt>
                <c:pt idx="19">
                  <c:v>193156.05928509132</c:v>
                </c:pt>
                <c:pt idx="20">
                  <c:v>196861.37750653859</c:v>
                </c:pt>
                <c:pt idx="21">
                  <c:v>200566.69572798588</c:v>
                </c:pt>
                <c:pt idx="22">
                  <c:v>204272.01394943314</c:v>
                </c:pt>
                <c:pt idx="23">
                  <c:v>207977.3321708804</c:v>
                </c:pt>
                <c:pt idx="24">
                  <c:v>211682.65039232766</c:v>
                </c:pt>
                <c:pt idx="25">
                  <c:v>215387.96861377492</c:v>
                </c:pt>
                <c:pt idx="26">
                  <c:v>219093.28683522221</c:v>
                </c:pt>
                <c:pt idx="27">
                  <c:v>222798.60505666948</c:v>
                </c:pt>
                <c:pt idx="28">
                  <c:v>226503.92327811674</c:v>
                </c:pt>
                <c:pt idx="29">
                  <c:v>230209.24149956403</c:v>
                </c:pt>
                <c:pt idx="30">
                  <c:v>233914.55972101129</c:v>
                </c:pt>
                <c:pt idx="31">
                  <c:v>237619.87794245855</c:v>
                </c:pt>
                <c:pt idx="32">
                  <c:v>241325.19616390584</c:v>
                </c:pt>
                <c:pt idx="33">
                  <c:v>245030.5143853531</c:v>
                </c:pt>
                <c:pt idx="34">
                  <c:v>248735.83260680037</c:v>
                </c:pt>
                <c:pt idx="35">
                  <c:v>252441.15082824766</c:v>
                </c:pt>
                <c:pt idx="36">
                  <c:v>256146.46904969489</c:v>
                </c:pt>
                <c:pt idx="37">
                  <c:v>259851.78727114218</c:v>
                </c:pt>
                <c:pt idx="38">
                  <c:v>263557.10549258941</c:v>
                </c:pt>
                <c:pt idx="39">
                  <c:v>267262.4237140367</c:v>
                </c:pt>
                <c:pt idx="40">
                  <c:v>270967.74193548399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C8-4D48-B1A5-3802156E119A}"/>
            </c:ext>
          </c:extLst>
        </c:ser>
        <c:ser>
          <c:idx val="0"/>
          <c:order val="2"/>
          <c:tx>
            <c:strRef>
              <c:f>Agriculture!$A$25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Agriculture!$B$24:$AP$24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Agriculture!$B$25:$AP$25</c:f>
              <c:numCache>
                <c:formatCode>General</c:formatCode>
                <c:ptCount val="41"/>
                <c:pt idx="0">
                  <c:v>69354.838709677046</c:v>
                </c:pt>
                <c:pt idx="1">
                  <c:v>75806.45161290298</c:v>
                </c:pt>
                <c:pt idx="2">
                  <c:v>72580.645161289955</c:v>
                </c:pt>
                <c:pt idx="3">
                  <c:v>70967.741935483995</c:v>
                </c:pt>
                <c:pt idx="4">
                  <c:v>72624.237140366298</c:v>
                </c:pt>
                <c:pt idx="5">
                  <c:v>74280.732345248587</c:v>
                </c:pt>
                <c:pt idx="6">
                  <c:v>75937.22755013089</c:v>
                </c:pt>
                <c:pt idx="7">
                  <c:v>77593.722755013179</c:v>
                </c:pt>
                <c:pt idx="8">
                  <c:v>79250.217959895483</c:v>
                </c:pt>
                <c:pt idx="9">
                  <c:v>80906.713164777771</c:v>
                </c:pt>
                <c:pt idx="10">
                  <c:v>82563.208369660075</c:v>
                </c:pt>
                <c:pt idx="11">
                  <c:v>84219.703574542364</c:v>
                </c:pt>
                <c:pt idx="12">
                  <c:v>85876.198779424667</c:v>
                </c:pt>
                <c:pt idx="13">
                  <c:v>87532.69398430697</c:v>
                </c:pt>
                <c:pt idx="14">
                  <c:v>89189.189189189259</c:v>
                </c:pt>
                <c:pt idx="15">
                  <c:v>90845.684394071548</c:v>
                </c:pt>
                <c:pt idx="16">
                  <c:v>92502.179598953851</c:v>
                </c:pt>
                <c:pt idx="17">
                  <c:v>94158.674803836155</c:v>
                </c:pt>
                <c:pt idx="18">
                  <c:v>95815.170008718444</c:v>
                </c:pt>
                <c:pt idx="19">
                  <c:v>97471.665213600747</c:v>
                </c:pt>
                <c:pt idx="20">
                  <c:v>99128.160418483036</c:v>
                </c:pt>
                <c:pt idx="21">
                  <c:v>100784.65562336534</c:v>
                </c:pt>
                <c:pt idx="22">
                  <c:v>102441.15082824763</c:v>
                </c:pt>
                <c:pt idx="23">
                  <c:v>104097.64603312993</c:v>
                </c:pt>
                <c:pt idx="24">
                  <c:v>105754.14123801222</c:v>
                </c:pt>
                <c:pt idx="25">
                  <c:v>107410.63644289452</c:v>
                </c:pt>
                <c:pt idx="26">
                  <c:v>109067.13164777681</c:v>
                </c:pt>
                <c:pt idx="27">
                  <c:v>110723.62685265912</c:v>
                </c:pt>
                <c:pt idx="28">
                  <c:v>112380.12205754142</c:v>
                </c:pt>
                <c:pt idx="29">
                  <c:v>114036.61726242371</c:v>
                </c:pt>
                <c:pt idx="30">
                  <c:v>115693.11246730601</c:v>
                </c:pt>
                <c:pt idx="31">
                  <c:v>117349.6076721883</c:v>
                </c:pt>
                <c:pt idx="32">
                  <c:v>119006.1028770706</c:v>
                </c:pt>
                <c:pt idx="33">
                  <c:v>120662.59808195289</c:v>
                </c:pt>
                <c:pt idx="34">
                  <c:v>122319.0932868352</c:v>
                </c:pt>
                <c:pt idx="35">
                  <c:v>123975.5884917175</c:v>
                </c:pt>
                <c:pt idx="36">
                  <c:v>125632.08369659979</c:v>
                </c:pt>
                <c:pt idx="37">
                  <c:v>127288.57890148208</c:v>
                </c:pt>
                <c:pt idx="38">
                  <c:v>128945.07410636438</c:v>
                </c:pt>
                <c:pt idx="39">
                  <c:v>130601.56931124668</c:v>
                </c:pt>
                <c:pt idx="40">
                  <c:v>132258.06451612897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EC8-4D48-B1A5-3802156E1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9234464"/>
        <c:axId val="-1709229568"/>
      </c:areaChart>
      <c:catAx>
        <c:axId val="-170923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9229568"/>
        <c:crosses val="autoZero"/>
        <c:auto val="1"/>
        <c:lblAlgn val="ctr"/>
        <c:lblOffset val="100"/>
        <c:noMultiLvlLbl val="0"/>
      </c:catAx>
      <c:valAx>
        <c:axId val="-170922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923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675524415604969"/>
          <c:y val="0.14619919925107591"/>
          <c:w val="0.75326116275277588"/>
          <c:h val="0.766454552371206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mop!$A$201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mop!$B$201:$AP$201</c:f>
              <c:numCache>
                <c:formatCode>0.0</c:formatCode>
                <c:ptCount val="29"/>
                <c:pt idx="0">
                  <c:v>3954.3515836497318</c:v>
                </c:pt>
                <c:pt idx="1">
                  <c:v>4299.1596656368874</c:v>
                </c:pt>
                <c:pt idx="2">
                  <c:v>4643.9677476240431</c:v>
                </c:pt>
                <c:pt idx="3">
                  <c:v>4988.7758296111997</c:v>
                </c:pt>
                <c:pt idx="4">
                  <c:v>5063.7263990949459</c:v>
                </c:pt>
                <c:pt idx="5">
                  <c:v>5138.6769685786921</c:v>
                </c:pt>
                <c:pt idx="6">
                  <c:v>5213.6275380624393</c:v>
                </c:pt>
                <c:pt idx="7">
                  <c:v>5288.5781075461855</c:v>
                </c:pt>
                <c:pt idx="8">
                  <c:v>5363.5286770299317</c:v>
                </c:pt>
                <c:pt idx="9">
                  <c:v>5435.8792617676127</c:v>
                </c:pt>
                <c:pt idx="10">
                  <c:v>5508.2298465052936</c:v>
                </c:pt>
                <c:pt idx="11">
                  <c:v>5580.5804312429755</c:v>
                </c:pt>
                <c:pt idx="12">
                  <c:v>5652.9310159806564</c:v>
                </c:pt>
                <c:pt idx="13">
                  <c:v>5725.2816007183374</c:v>
                </c:pt>
                <c:pt idx="14">
                  <c:v>5794.4922597449531</c:v>
                </c:pt>
                <c:pt idx="15">
                  <c:v>5863.702918771568</c:v>
                </c:pt>
                <c:pt idx="16">
                  <c:v>5932.9135777981837</c:v>
                </c:pt>
                <c:pt idx="17">
                  <c:v>6002.1242368247986</c:v>
                </c:pt>
                <c:pt idx="18">
                  <c:v>6071.3348958514143</c:v>
                </c:pt>
                <c:pt idx="19">
                  <c:v>6133.9110569966724</c:v>
                </c:pt>
                <c:pt idx="20">
                  <c:v>6196.4872181419305</c:v>
                </c:pt>
                <c:pt idx="21">
                  <c:v>6259.0633792871895</c:v>
                </c:pt>
                <c:pt idx="22">
                  <c:v>6321.6395404324476</c:v>
                </c:pt>
                <c:pt idx="23">
                  <c:v>6384.2157015777057</c:v>
                </c:pt>
                <c:pt idx="24">
                  <c:v>6324.2656739067143</c:v>
                </c:pt>
                <c:pt idx="25">
                  <c:v>6264.3156462357229</c:v>
                </c:pt>
                <c:pt idx="26">
                  <c:v>6204.3656185647324</c:v>
                </c:pt>
                <c:pt idx="27">
                  <c:v>6144.415590893741</c:v>
                </c:pt>
                <c:pt idx="28">
                  <c:v>6084.4655632227496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DCF-46FA-9BFA-A19700E71199}"/>
            </c:ext>
          </c:extLst>
        </c:ser>
        <c:ser>
          <c:idx val="1"/>
          <c:order val="1"/>
          <c:tx>
            <c:strRef>
              <c:f>mop!$A$203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mop!$B$203:$AP$203</c:f>
              <c:numCache>
                <c:formatCode>0.0</c:formatCode>
                <c:ptCount val="29"/>
                <c:pt idx="0">
                  <c:v>174.03536520985838</c:v>
                </c:pt>
                <c:pt idx="1">
                  <c:v>116.02357680657224</c:v>
                </c:pt>
                <c:pt idx="2">
                  <c:v>58.011788403286118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45.539377762249288</c:v>
                </c:pt>
                <c:pt idx="25">
                  <c:v>91.078755524498575</c:v>
                </c:pt>
                <c:pt idx="26">
                  <c:v>136.61813328674785</c:v>
                </c:pt>
                <c:pt idx="27">
                  <c:v>182.15751104899715</c:v>
                </c:pt>
                <c:pt idx="28">
                  <c:v>227.69688881124642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DCF-46FA-9BFA-A19700E71199}"/>
            </c:ext>
          </c:extLst>
        </c:ser>
        <c:ser>
          <c:idx val="2"/>
          <c:order val="2"/>
          <c:tx>
            <c:strRef>
              <c:f>mop!$A$205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mop!$B$205:$AP$205</c:f>
              <c:numCache>
                <c:formatCode>0.0</c:formatCode>
                <c:ptCount val="29"/>
                <c:pt idx="0">
                  <c:v>337.52307990758499</c:v>
                </c:pt>
                <c:pt idx="1">
                  <c:v>225.01538660505668</c:v>
                </c:pt>
                <c:pt idx="2">
                  <c:v>112.50769330252831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88.318800688150233</c:v>
                </c:pt>
                <c:pt idx="25">
                  <c:v>176.63760137630047</c:v>
                </c:pt>
                <c:pt idx="26">
                  <c:v>264.95640206445069</c:v>
                </c:pt>
                <c:pt idx="27">
                  <c:v>353.27520275260093</c:v>
                </c:pt>
                <c:pt idx="28">
                  <c:v>441.59400344075118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DCF-46FA-9BFA-A19700E71199}"/>
            </c:ext>
          </c:extLst>
        </c:ser>
        <c:ser>
          <c:idx val="3"/>
          <c:order val="3"/>
          <c:tx>
            <c:strRef>
              <c:f>mop!$A$207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mop!$B$207:$AP$207</c:f>
              <c:numCache>
                <c:formatCode>0.0</c:formatCode>
                <c:ptCount val="29"/>
                <c:pt idx="0">
                  <c:v>21.095194163916979</c:v>
                </c:pt>
                <c:pt idx="1">
                  <c:v>14.06346277594465</c:v>
                </c:pt>
                <c:pt idx="2">
                  <c:v>7.0317313879723251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5.5199250430093896</c:v>
                </c:pt>
                <c:pt idx="25">
                  <c:v>11.039850086018779</c:v>
                </c:pt>
                <c:pt idx="26">
                  <c:v>16.559775129028168</c:v>
                </c:pt>
                <c:pt idx="27">
                  <c:v>22.079700172037558</c:v>
                </c:pt>
                <c:pt idx="28">
                  <c:v>27.599625215046949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DCF-46FA-9BFA-A19700E71199}"/>
            </c:ext>
          </c:extLst>
        </c:ser>
        <c:ser>
          <c:idx val="4"/>
          <c:order val="4"/>
          <c:tx>
            <c:strRef>
              <c:f>mop!$A$209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mop!$B$209:$AP$209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DCF-46FA-9BFA-A19700E71199}"/>
            </c:ext>
          </c:extLst>
        </c:ser>
        <c:ser>
          <c:idx val="5"/>
          <c:order val="5"/>
          <c:tx>
            <c:strRef>
              <c:f>mop!$A$210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mop!$B$210:$AP$210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FDCF-46FA-9BFA-A19700E71199}"/>
            </c:ext>
          </c:extLst>
        </c:ser>
        <c:ser>
          <c:idx val="6"/>
          <c:order val="6"/>
          <c:tx>
            <c:strRef>
              <c:f>mop!$A$211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mop!$B$211:$AP$211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DCF-46FA-9BFA-A19700E71199}"/>
            </c:ext>
          </c:extLst>
        </c:ser>
        <c:ser>
          <c:idx val="7"/>
          <c:order val="7"/>
          <c:tx>
            <c:strRef>
              <c:f>mop!$A$213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mop!$B$213:$AP$213</c:f>
              <c:numCache>
                <c:formatCode>0.0</c:formatCode>
                <c:ptCount val="29"/>
                <c:pt idx="0">
                  <c:v>1402.9954212658979</c:v>
                </c:pt>
                <c:pt idx="1">
                  <c:v>1323.8883180709024</c:v>
                </c:pt>
                <c:pt idx="2">
                  <c:v>1244.7812148759072</c:v>
                </c:pt>
                <c:pt idx="3">
                  <c:v>1165.6741116809117</c:v>
                </c:pt>
                <c:pt idx="4">
                  <c:v>1184.5772620885759</c:v>
                </c:pt>
                <c:pt idx="5">
                  <c:v>1203.4804124962404</c:v>
                </c:pt>
                <c:pt idx="6">
                  <c:v>1222.3835629039047</c:v>
                </c:pt>
                <c:pt idx="7">
                  <c:v>1241.2867133115692</c:v>
                </c:pt>
                <c:pt idx="8">
                  <c:v>1260.1898637192335</c:v>
                </c:pt>
                <c:pt idx="9">
                  <c:v>1280.1382266601609</c:v>
                </c:pt>
                <c:pt idx="10">
                  <c:v>1300.0865896010882</c:v>
                </c:pt>
                <c:pt idx="11">
                  <c:v>1320.0349525420156</c:v>
                </c:pt>
                <c:pt idx="12">
                  <c:v>1339.983315482943</c:v>
                </c:pt>
                <c:pt idx="13">
                  <c:v>1359.9316784238704</c:v>
                </c:pt>
                <c:pt idx="14">
                  <c:v>1380.9138813117972</c:v>
                </c:pt>
                <c:pt idx="15">
                  <c:v>1401.8960841997239</c:v>
                </c:pt>
                <c:pt idx="16">
                  <c:v>1422.8782870876507</c:v>
                </c:pt>
                <c:pt idx="17">
                  <c:v>1443.8604899755774</c:v>
                </c:pt>
                <c:pt idx="18">
                  <c:v>1464.8426928635042</c:v>
                </c:pt>
                <c:pt idx="19">
                  <c:v>1489.2514444478791</c:v>
                </c:pt>
                <c:pt idx="20">
                  <c:v>1513.6601960322539</c:v>
                </c:pt>
                <c:pt idx="21">
                  <c:v>1538.0689476166285</c:v>
                </c:pt>
                <c:pt idx="22">
                  <c:v>1562.4776992010034</c:v>
                </c:pt>
                <c:pt idx="23">
                  <c:v>1586.8864507853782</c:v>
                </c:pt>
                <c:pt idx="24">
                  <c:v>1592.1692211396264</c:v>
                </c:pt>
                <c:pt idx="25">
                  <c:v>1597.4519914938744</c:v>
                </c:pt>
                <c:pt idx="26">
                  <c:v>1602.7347618481226</c:v>
                </c:pt>
                <c:pt idx="27">
                  <c:v>1608.0175322023706</c:v>
                </c:pt>
                <c:pt idx="28">
                  <c:v>1613.3003025566188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FDCF-46FA-9BFA-A19700E71199}"/>
            </c:ext>
          </c:extLst>
        </c:ser>
        <c:ser>
          <c:idx val="8"/>
          <c:order val="8"/>
          <c:tx>
            <c:strRef>
              <c:f>mop!$A$215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mop!$B$215:$AP$215</c:f>
              <c:numCache>
                <c:formatCode>0.0</c:formatCode>
                <c:ptCount val="29"/>
                <c:pt idx="0">
                  <c:v>51.999355803010289</c:v>
                </c:pt>
                <c:pt idx="1">
                  <c:v>56.849590104636164</c:v>
                </c:pt>
                <c:pt idx="2">
                  <c:v>61.699824406262032</c:v>
                </c:pt>
                <c:pt idx="3">
                  <c:v>66.550058707887899</c:v>
                </c:pt>
                <c:pt idx="4">
                  <c:v>67.696338816477493</c:v>
                </c:pt>
                <c:pt idx="5">
                  <c:v>68.842618925067072</c:v>
                </c:pt>
                <c:pt idx="6">
                  <c:v>69.988899033656665</c:v>
                </c:pt>
                <c:pt idx="7">
                  <c:v>71.135179142246244</c:v>
                </c:pt>
                <c:pt idx="8">
                  <c:v>72.281459250835837</c:v>
                </c:pt>
                <c:pt idx="9">
                  <c:v>73.382511572227074</c:v>
                </c:pt>
                <c:pt idx="10">
                  <c:v>74.483563893618324</c:v>
                </c:pt>
                <c:pt idx="11">
                  <c:v>75.584616215009561</c:v>
                </c:pt>
                <c:pt idx="12">
                  <c:v>76.685668536400811</c:v>
                </c:pt>
                <c:pt idx="13">
                  <c:v>77.786720857792048</c:v>
                </c:pt>
                <c:pt idx="14">
                  <c:v>78.993858943250146</c:v>
                </c:pt>
                <c:pt idx="15">
                  <c:v>80.20099702870823</c:v>
                </c:pt>
                <c:pt idx="16">
                  <c:v>81.408135114166328</c:v>
                </c:pt>
                <c:pt idx="17">
                  <c:v>82.615273199624411</c:v>
                </c:pt>
                <c:pt idx="18">
                  <c:v>83.822411285082509</c:v>
                </c:pt>
                <c:pt idx="19">
                  <c:v>85.237498555449434</c:v>
                </c:pt>
                <c:pt idx="20">
                  <c:v>86.652585825816359</c:v>
                </c:pt>
                <c:pt idx="21">
                  <c:v>88.067673096183299</c:v>
                </c:pt>
                <c:pt idx="22">
                  <c:v>89.482760366550224</c:v>
                </c:pt>
                <c:pt idx="23">
                  <c:v>90.897847636917149</c:v>
                </c:pt>
                <c:pt idx="24">
                  <c:v>90.987001460251022</c:v>
                </c:pt>
                <c:pt idx="25">
                  <c:v>91.07615528358491</c:v>
                </c:pt>
                <c:pt idx="26">
                  <c:v>91.165309106918784</c:v>
                </c:pt>
                <c:pt idx="27">
                  <c:v>91.254462930252672</c:v>
                </c:pt>
                <c:pt idx="28">
                  <c:v>91.343616753586545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DCF-46FA-9BFA-A19700E71199}"/>
            </c:ext>
          </c:extLst>
        </c:ser>
        <c:ser>
          <c:idx val="9"/>
          <c:order val="9"/>
          <c:tx>
            <c:strRef>
              <c:f>mop!$A$216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mop!$B$216:$AP$216</c:f>
              <c:numCache>
                <c:formatCode>0.0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FDCF-46FA-9BFA-A19700E7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709231200"/>
        <c:axId val="-1709229024"/>
      </c:barChart>
      <c:catAx>
        <c:axId val="-1709231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9229024"/>
        <c:crosses val="autoZero"/>
        <c:auto val="1"/>
        <c:lblAlgn val="ctr"/>
        <c:lblOffset val="100"/>
        <c:noMultiLvlLbl val="0"/>
      </c:catAx>
      <c:valAx>
        <c:axId val="-17092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923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40923009623797"/>
          <c:y val="6.4814814814814811E-2"/>
          <c:w val="0.85746522309711282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mop!$A$4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mop!$B$36:$AQ$36</c:f>
              <c:numCache>
                <c:formatCode>0.0</c:formatCode>
                <c:ptCount val="30"/>
                <c:pt idx="0">
                  <c:v>1055.0918196995021</c:v>
                </c:pt>
                <c:pt idx="1">
                  <c:v>1081.8030050083482</c:v>
                </c:pt>
                <c:pt idx="2">
                  <c:v>1108.5141903171946</c:v>
                </c:pt>
                <c:pt idx="3">
                  <c:v>1135.2253756260407</c:v>
                </c:pt>
                <c:pt idx="4">
                  <c:v>1161.9365609348877</c:v>
                </c:pt>
                <c:pt idx="5">
                  <c:v>1188.6477462437344</c:v>
                </c:pt>
                <c:pt idx="6">
                  <c:v>1215.3589315525815</c:v>
                </c:pt>
                <c:pt idx="7">
                  <c:v>1242.0701168614282</c:v>
                </c:pt>
                <c:pt idx="8">
                  <c:v>1268.7813021702752</c:v>
                </c:pt>
                <c:pt idx="9">
                  <c:v>1295.4924874791211</c:v>
                </c:pt>
                <c:pt idx="10">
                  <c:v>1322.203672787967</c:v>
                </c:pt>
                <c:pt idx="11">
                  <c:v>1348.9148580968126</c:v>
                </c:pt>
                <c:pt idx="12">
                  <c:v>1375.6260434056585</c:v>
                </c:pt>
                <c:pt idx="13">
                  <c:v>1402.3372287145044</c:v>
                </c:pt>
                <c:pt idx="14">
                  <c:v>1429.0484140233509</c:v>
                </c:pt>
                <c:pt idx="15">
                  <c:v>1455.7595993321975</c:v>
                </c:pt>
                <c:pt idx="16">
                  <c:v>1482.470784641044</c:v>
                </c:pt>
                <c:pt idx="17">
                  <c:v>1509.1819699498906</c:v>
                </c:pt>
                <c:pt idx="18">
                  <c:v>1535.8931552587371</c:v>
                </c:pt>
                <c:pt idx="19">
                  <c:v>1562.6043405675844</c:v>
                </c:pt>
                <c:pt idx="20">
                  <c:v>1589.3155258764316</c:v>
                </c:pt>
                <c:pt idx="21">
                  <c:v>1616.0267111852791</c:v>
                </c:pt>
                <c:pt idx="22">
                  <c:v>1642.7378964941263</c:v>
                </c:pt>
                <c:pt idx="23">
                  <c:v>1669.4490818029735</c:v>
                </c:pt>
                <c:pt idx="24">
                  <c:v>1696.1602671118194</c:v>
                </c:pt>
                <c:pt idx="25">
                  <c:v>1722.8714524206653</c:v>
                </c:pt>
                <c:pt idx="26">
                  <c:v>1749.5826377295109</c:v>
                </c:pt>
                <c:pt idx="27">
                  <c:v>1776.2938230383568</c:v>
                </c:pt>
                <c:pt idx="28">
                  <c:v>1803.0050083472026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51A-4E36-B775-679C6EA65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990079600"/>
        <c:axId val="-1990076880"/>
      </c:barChart>
      <c:catAx>
        <c:axId val="-19900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076880"/>
        <c:crosses val="autoZero"/>
        <c:auto val="1"/>
        <c:lblAlgn val="ctr"/>
        <c:lblOffset val="100"/>
        <c:noMultiLvlLbl val="0"/>
      </c:catAx>
      <c:valAx>
        <c:axId val="-19900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07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mop!$A$201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mop!$B$201:$AQ$201</c:f>
              <c:numCache>
                <c:formatCode>0.0</c:formatCode>
                <c:ptCount val="30"/>
                <c:pt idx="0">
                  <c:v>3954.3515836497318</c:v>
                </c:pt>
                <c:pt idx="1">
                  <c:v>4299.1596656368874</c:v>
                </c:pt>
                <c:pt idx="2">
                  <c:v>4643.9677476240431</c:v>
                </c:pt>
                <c:pt idx="3">
                  <c:v>4988.7758296111997</c:v>
                </c:pt>
                <c:pt idx="4">
                  <c:v>5063.7263990949459</c:v>
                </c:pt>
                <c:pt idx="5">
                  <c:v>5138.6769685786921</c:v>
                </c:pt>
                <c:pt idx="6">
                  <c:v>5213.6275380624393</c:v>
                </c:pt>
                <c:pt idx="7">
                  <c:v>5288.5781075461855</c:v>
                </c:pt>
                <c:pt idx="8">
                  <c:v>5363.5286770299317</c:v>
                </c:pt>
                <c:pt idx="9">
                  <c:v>5435.8792617676127</c:v>
                </c:pt>
                <c:pt idx="10">
                  <c:v>5508.2298465052936</c:v>
                </c:pt>
                <c:pt idx="11">
                  <c:v>5580.5804312429755</c:v>
                </c:pt>
                <c:pt idx="12">
                  <c:v>5652.9310159806564</c:v>
                </c:pt>
                <c:pt idx="13">
                  <c:v>5725.2816007183374</c:v>
                </c:pt>
                <c:pt idx="14">
                  <c:v>5794.4922597449531</c:v>
                </c:pt>
                <c:pt idx="15">
                  <c:v>5863.702918771568</c:v>
                </c:pt>
                <c:pt idx="16">
                  <c:v>5932.9135777981837</c:v>
                </c:pt>
                <c:pt idx="17">
                  <c:v>6002.1242368247986</c:v>
                </c:pt>
                <c:pt idx="18">
                  <c:v>6071.3348958514143</c:v>
                </c:pt>
                <c:pt idx="19">
                  <c:v>6133.9110569966724</c:v>
                </c:pt>
                <c:pt idx="20">
                  <c:v>6196.4872181419305</c:v>
                </c:pt>
                <c:pt idx="21">
                  <c:v>6259.0633792871895</c:v>
                </c:pt>
                <c:pt idx="22">
                  <c:v>6321.6395404324476</c:v>
                </c:pt>
                <c:pt idx="23">
                  <c:v>6384.2157015777057</c:v>
                </c:pt>
                <c:pt idx="24">
                  <c:v>6324.2656739067143</c:v>
                </c:pt>
                <c:pt idx="25">
                  <c:v>6264.3156462357229</c:v>
                </c:pt>
                <c:pt idx="26">
                  <c:v>6204.3656185647324</c:v>
                </c:pt>
                <c:pt idx="27">
                  <c:v>6144.415590893741</c:v>
                </c:pt>
                <c:pt idx="28">
                  <c:v>6084.4655632227496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A5-48C1-B837-FECD42D173B4}"/>
            </c:ext>
          </c:extLst>
        </c:ser>
        <c:ser>
          <c:idx val="1"/>
          <c:order val="1"/>
          <c:tx>
            <c:strRef>
              <c:f>mop!$A$203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mop!$B$203:$AQ$203</c:f>
              <c:numCache>
                <c:formatCode>0.0</c:formatCode>
                <c:ptCount val="30"/>
                <c:pt idx="0">
                  <c:v>174.03536520985838</c:v>
                </c:pt>
                <c:pt idx="1">
                  <c:v>116.02357680657224</c:v>
                </c:pt>
                <c:pt idx="2">
                  <c:v>58.011788403286118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45.539377762249288</c:v>
                </c:pt>
                <c:pt idx="25">
                  <c:v>91.078755524498575</c:v>
                </c:pt>
                <c:pt idx="26">
                  <c:v>136.61813328674785</c:v>
                </c:pt>
                <c:pt idx="27">
                  <c:v>182.15751104899715</c:v>
                </c:pt>
                <c:pt idx="28">
                  <c:v>227.69688881124642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A5-48C1-B837-FECD42D173B4}"/>
            </c:ext>
          </c:extLst>
        </c:ser>
        <c:ser>
          <c:idx val="2"/>
          <c:order val="2"/>
          <c:tx>
            <c:strRef>
              <c:f>mop!$A$205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mop!$B$205:$AQ$205</c:f>
              <c:numCache>
                <c:formatCode>0.0</c:formatCode>
                <c:ptCount val="30"/>
                <c:pt idx="0">
                  <c:v>337.52307990758499</c:v>
                </c:pt>
                <c:pt idx="1">
                  <c:v>225.01538660505668</c:v>
                </c:pt>
                <c:pt idx="2">
                  <c:v>112.50769330252831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88.318800688150233</c:v>
                </c:pt>
                <c:pt idx="25">
                  <c:v>176.63760137630047</c:v>
                </c:pt>
                <c:pt idx="26">
                  <c:v>264.95640206445069</c:v>
                </c:pt>
                <c:pt idx="27">
                  <c:v>353.27520275260093</c:v>
                </c:pt>
                <c:pt idx="28">
                  <c:v>441.59400344075118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A5-48C1-B837-FECD42D173B4}"/>
            </c:ext>
          </c:extLst>
        </c:ser>
        <c:ser>
          <c:idx val="3"/>
          <c:order val="3"/>
          <c:tx>
            <c:strRef>
              <c:f>mop!$A$207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mop!$B$207:$AQ$207</c:f>
              <c:numCache>
                <c:formatCode>0.0</c:formatCode>
                <c:ptCount val="30"/>
                <c:pt idx="0">
                  <c:v>21.095194163916979</c:v>
                </c:pt>
                <c:pt idx="1">
                  <c:v>14.06346277594465</c:v>
                </c:pt>
                <c:pt idx="2">
                  <c:v>7.0317313879723251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5.5199250430093896</c:v>
                </c:pt>
                <c:pt idx="25">
                  <c:v>11.039850086018779</c:v>
                </c:pt>
                <c:pt idx="26">
                  <c:v>16.559775129028168</c:v>
                </c:pt>
                <c:pt idx="27">
                  <c:v>22.079700172037558</c:v>
                </c:pt>
                <c:pt idx="28">
                  <c:v>27.599625215046949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A5-48C1-B837-FECD42D173B4}"/>
            </c:ext>
          </c:extLst>
        </c:ser>
        <c:ser>
          <c:idx val="4"/>
          <c:order val="4"/>
          <c:tx>
            <c:strRef>
              <c:f>mop!$A$209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mop!$B$209:$AQ$209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AA5-48C1-B837-FECD42D173B4}"/>
            </c:ext>
          </c:extLst>
        </c:ser>
        <c:ser>
          <c:idx val="5"/>
          <c:order val="5"/>
          <c:tx>
            <c:strRef>
              <c:f>mop!$A$210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mop!$B$210:$AQ$210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AA5-48C1-B837-FECD42D173B4}"/>
            </c:ext>
          </c:extLst>
        </c:ser>
        <c:ser>
          <c:idx val="6"/>
          <c:order val="6"/>
          <c:tx>
            <c:strRef>
              <c:f>mop!$A$211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mop!$B$211:$AQ$211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AA5-48C1-B837-FECD42D173B4}"/>
            </c:ext>
          </c:extLst>
        </c:ser>
        <c:ser>
          <c:idx val="7"/>
          <c:order val="7"/>
          <c:tx>
            <c:strRef>
              <c:f>mop!$A$213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mop!$B$213:$AQ$213</c:f>
              <c:numCache>
                <c:formatCode>0.0</c:formatCode>
                <c:ptCount val="30"/>
                <c:pt idx="0">
                  <c:v>1402.9954212658979</c:v>
                </c:pt>
                <c:pt idx="1">
                  <c:v>1323.8883180709024</c:v>
                </c:pt>
                <c:pt idx="2">
                  <c:v>1244.7812148759072</c:v>
                </c:pt>
                <c:pt idx="3">
                  <c:v>1165.6741116809117</c:v>
                </c:pt>
                <c:pt idx="4">
                  <c:v>1184.5772620885759</c:v>
                </c:pt>
                <c:pt idx="5">
                  <c:v>1203.4804124962404</c:v>
                </c:pt>
                <c:pt idx="6">
                  <c:v>1222.3835629039047</c:v>
                </c:pt>
                <c:pt idx="7">
                  <c:v>1241.2867133115692</c:v>
                </c:pt>
                <c:pt idx="8">
                  <c:v>1260.1898637192335</c:v>
                </c:pt>
                <c:pt idx="9">
                  <c:v>1280.1382266601609</c:v>
                </c:pt>
                <c:pt idx="10">
                  <c:v>1300.0865896010882</c:v>
                </c:pt>
                <c:pt idx="11">
                  <c:v>1320.0349525420156</c:v>
                </c:pt>
                <c:pt idx="12">
                  <c:v>1339.983315482943</c:v>
                </c:pt>
                <c:pt idx="13">
                  <c:v>1359.9316784238704</c:v>
                </c:pt>
                <c:pt idx="14">
                  <c:v>1380.9138813117972</c:v>
                </c:pt>
                <c:pt idx="15">
                  <c:v>1401.8960841997239</c:v>
                </c:pt>
                <c:pt idx="16">
                  <c:v>1422.8782870876507</c:v>
                </c:pt>
                <c:pt idx="17">
                  <c:v>1443.8604899755774</c:v>
                </c:pt>
                <c:pt idx="18">
                  <c:v>1464.8426928635042</c:v>
                </c:pt>
                <c:pt idx="19">
                  <c:v>1489.2514444478791</c:v>
                </c:pt>
                <c:pt idx="20">
                  <c:v>1513.6601960322539</c:v>
                </c:pt>
                <c:pt idx="21">
                  <c:v>1538.0689476166285</c:v>
                </c:pt>
                <c:pt idx="22">
                  <c:v>1562.4776992010034</c:v>
                </c:pt>
                <c:pt idx="23">
                  <c:v>1586.8864507853782</c:v>
                </c:pt>
                <c:pt idx="24">
                  <c:v>1592.1692211396264</c:v>
                </c:pt>
                <c:pt idx="25">
                  <c:v>1597.4519914938744</c:v>
                </c:pt>
                <c:pt idx="26">
                  <c:v>1602.7347618481226</c:v>
                </c:pt>
                <c:pt idx="27">
                  <c:v>1608.0175322023706</c:v>
                </c:pt>
                <c:pt idx="28">
                  <c:v>1613.3003025566188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AA5-48C1-B837-FECD42D173B4}"/>
            </c:ext>
          </c:extLst>
        </c:ser>
        <c:ser>
          <c:idx val="8"/>
          <c:order val="8"/>
          <c:tx>
            <c:strRef>
              <c:f>mop!$A$215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mop!$B$215:$AQ$215</c:f>
              <c:numCache>
                <c:formatCode>0.0</c:formatCode>
                <c:ptCount val="30"/>
                <c:pt idx="0">
                  <c:v>51.999355803010289</c:v>
                </c:pt>
                <c:pt idx="1">
                  <c:v>56.849590104636164</c:v>
                </c:pt>
                <c:pt idx="2">
                  <c:v>61.699824406262032</c:v>
                </c:pt>
                <c:pt idx="3">
                  <c:v>66.550058707887899</c:v>
                </c:pt>
                <c:pt idx="4">
                  <c:v>67.696338816477493</c:v>
                </c:pt>
                <c:pt idx="5">
                  <c:v>68.842618925067072</c:v>
                </c:pt>
                <c:pt idx="6">
                  <c:v>69.988899033656665</c:v>
                </c:pt>
                <c:pt idx="7">
                  <c:v>71.135179142246244</c:v>
                </c:pt>
                <c:pt idx="8">
                  <c:v>72.281459250835837</c:v>
                </c:pt>
                <c:pt idx="9">
                  <c:v>73.382511572227074</c:v>
                </c:pt>
                <c:pt idx="10">
                  <c:v>74.483563893618324</c:v>
                </c:pt>
                <c:pt idx="11">
                  <c:v>75.584616215009561</c:v>
                </c:pt>
                <c:pt idx="12">
                  <c:v>76.685668536400811</c:v>
                </c:pt>
                <c:pt idx="13">
                  <c:v>77.786720857792048</c:v>
                </c:pt>
                <c:pt idx="14">
                  <c:v>78.993858943250146</c:v>
                </c:pt>
                <c:pt idx="15">
                  <c:v>80.20099702870823</c:v>
                </c:pt>
                <c:pt idx="16">
                  <c:v>81.408135114166328</c:v>
                </c:pt>
                <c:pt idx="17">
                  <c:v>82.615273199624411</c:v>
                </c:pt>
                <c:pt idx="18">
                  <c:v>83.822411285082509</c:v>
                </c:pt>
                <c:pt idx="19">
                  <c:v>85.237498555449434</c:v>
                </c:pt>
                <c:pt idx="20">
                  <c:v>86.652585825816359</c:v>
                </c:pt>
                <c:pt idx="21">
                  <c:v>88.067673096183299</c:v>
                </c:pt>
                <c:pt idx="22">
                  <c:v>89.482760366550224</c:v>
                </c:pt>
                <c:pt idx="23">
                  <c:v>90.897847636917149</c:v>
                </c:pt>
                <c:pt idx="24">
                  <c:v>90.987001460251022</c:v>
                </c:pt>
                <c:pt idx="25">
                  <c:v>91.07615528358491</c:v>
                </c:pt>
                <c:pt idx="26">
                  <c:v>91.165309106918784</c:v>
                </c:pt>
                <c:pt idx="27">
                  <c:v>91.254462930252672</c:v>
                </c:pt>
                <c:pt idx="28">
                  <c:v>91.343616753586545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AA5-48C1-B837-FECD42D17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0072528"/>
        <c:axId val="-1990074160"/>
      </c:areaChart>
      <c:catAx>
        <c:axId val="-19900725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074160"/>
        <c:crosses val="autoZero"/>
        <c:auto val="1"/>
        <c:lblAlgn val="ctr"/>
        <c:lblOffset val="100"/>
        <c:noMultiLvlLbl val="0"/>
      </c:catAx>
      <c:valAx>
        <c:axId val="-19900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07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6426071741033"/>
          <c:y val="0.17634259259259263"/>
          <c:w val="0.83322462817147858"/>
          <c:h val="0.38755212890055407"/>
        </c:manualLayout>
      </c:layout>
      <c:areaChart>
        <c:grouping val="stacked"/>
        <c:varyColors val="0"/>
        <c:ser>
          <c:idx val="0"/>
          <c:order val="0"/>
          <c:tx>
            <c:strRef>
              <c:f>mop!$A$249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mop!$B$249:$AQ$249</c:f>
              <c:numCache>
                <c:formatCode>0.0</c:formatCode>
                <c:ptCount val="30"/>
                <c:pt idx="0">
                  <c:v>2281.7340905825504</c:v>
                </c:pt>
                <c:pt idx="1">
                  <c:v>2335.8850341051648</c:v>
                </c:pt>
                <c:pt idx="2">
                  <c:v>2390.0359776277796</c:v>
                </c:pt>
                <c:pt idx="3">
                  <c:v>2444.1869211503945</c:v>
                </c:pt>
                <c:pt idx="4">
                  <c:v>2488.4729164191726</c:v>
                </c:pt>
                <c:pt idx="5">
                  <c:v>2532.7589116879512</c:v>
                </c:pt>
                <c:pt idx="6">
                  <c:v>2577.0449069567294</c:v>
                </c:pt>
                <c:pt idx="7">
                  <c:v>2621.330902225508</c:v>
                </c:pt>
                <c:pt idx="8">
                  <c:v>2665.6168974942861</c:v>
                </c:pt>
                <c:pt idx="9">
                  <c:v>2716.1526416035931</c:v>
                </c:pt>
                <c:pt idx="10">
                  <c:v>2766.6883857129005</c:v>
                </c:pt>
                <c:pt idx="11">
                  <c:v>2817.2241298222075</c:v>
                </c:pt>
                <c:pt idx="12">
                  <c:v>2867.7598739315149</c:v>
                </c:pt>
                <c:pt idx="13">
                  <c:v>2918.2956180408219</c:v>
                </c:pt>
                <c:pt idx="14">
                  <c:v>2979.7190607158727</c:v>
                </c:pt>
                <c:pt idx="15">
                  <c:v>3041.1425033909231</c:v>
                </c:pt>
                <c:pt idx="16">
                  <c:v>3102.565946065974</c:v>
                </c:pt>
                <c:pt idx="17">
                  <c:v>3163.9893887410244</c:v>
                </c:pt>
                <c:pt idx="18">
                  <c:v>3225.4128314160753</c:v>
                </c:pt>
                <c:pt idx="19">
                  <c:v>3306.7232037716594</c:v>
                </c:pt>
                <c:pt idx="20">
                  <c:v>3388.033576127244</c:v>
                </c:pt>
                <c:pt idx="21">
                  <c:v>3469.3439484828282</c:v>
                </c:pt>
                <c:pt idx="22">
                  <c:v>3550.6543208384128</c:v>
                </c:pt>
                <c:pt idx="23">
                  <c:v>3631.9646931939969</c:v>
                </c:pt>
                <c:pt idx="24">
                  <c:v>3660.6011883767037</c:v>
                </c:pt>
                <c:pt idx="25">
                  <c:v>3689.2376835594105</c:v>
                </c:pt>
                <c:pt idx="26">
                  <c:v>3717.8741787421168</c:v>
                </c:pt>
                <c:pt idx="27">
                  <c:v>3746.5106739248235</c:v>
                </c:pt>
                <c:pt idx="28">
                  <c:v>3775.1471691075303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B1-484B-8526-42AA19AEF605}"/>
            </c:ext>
          </c:extLst>
        </c:ser>
        <c:ser>
          <c:idx val="1"/>
          <c:order val="1"/>
          <c:tx>
            <c:strRef>
              <c:f>mop!$A$250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mop!$B$250:$AQ$250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FB1-484B-8526-42AA19AEF605}"/>
            </c:ext>
          </c:extLst>
        </c:ser>
        <c:ser>
          <c:idx val="2"/>
          <c:order val="2"/>
          <c:tx>
            <c:strRef>
              <c:f>mop!$A$251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mop!$B$251:$AQ$251</c:f>
              <c:numCache>
                <c:formatCode>0.0</c:formatCode>
                <c:ptCount val="30"/>
                <c:pt idx="0">
                  <c:v>575.61553308581779</c:v>
                </c:pt>
                <c:pt idx="1">
                  <c:v>593.64472606615493</c:v>
                </c:pt>
                <c:pt idx="2">
                  <c:v>611.67391904649196</c:v>
                </c:pt>
                <c:pt idx="3">
                  <c:v>629.70311202682899</c:v>
                </c:pt>
                <c:pt idx="4">
                  <c:v>672.94699386690536</c:v>
                </c:pt>
                <c:pt idx="5">
                  <c:v>716.19087570698173</c:v>
                </c:pt>
                <c:pt idx="6">
                  <c:v>759.4347575470581</c:v>
                </c:pt>
                <c:pt idx="7">
                  <c:v>802.67863938713435</c:v>
                </c:pt>
                <c:pt idx="8">
                  <c:v>845.92252122721072</c:v>
                </c:pt>
                <c:pt idx="9">
                  <c:v>856.43240502997276</c:v>
                </c:pt>
                <c:pt idx="10">
                  <c:v>866.9422888327349</c:v>
                </c:pt>
                <c:pt idx="11">
                  <c:v>877.45217263549694</c:v>
                </c:pt>
                <c:pt idx="12">
                  <c:v>887.96205643825908</c:v>
                </c:pt>
                <c:pt idx="13">
                  <c:v>898.47194024102112</c:v>
                </c:pt>
                <c:pt idx="14">
                  <c:v>863.34882874658024</c:v>
                </c:pt>
                <c:pt idx="15">
                  <c:v>828.22571725213948</c:v>
                </c:pt>
                <c:pt idx="16">
                  <c:v>793.1026057576986</c:v>
                </c:pt>
                <c:pt idx="17">
                  <c:v>757.97949426325772</c:v>
                </c:pt>
                <c:pt idx="18">
                  <c:v>722.85638276881696</c:v>
                </c:pt>
                <c:pt idx="19">
                  <c:v>721.57623276743732</c:v>
                </c:pt>
                <c:pt idx="20">
                  <c:v>720.29608276605768</c:v>
                </c:pt>
                <c:pt idx="21">
                  <c:v>719.01593276467793</c:v>
                </c:pt>
                <c:pt idx="22">
                  <c:v>717.73578276329829</c:v>
                </c:pt>
                <c:pt idx="23">
                  <c:v>716.45563276191865</c:v>
                </c:pt>
                <c:pt idx="24">
                  <c:v>686.76655605777546</c:v>
                </c:pt>
                <c:pt idx="25">
                  <c:v>657.07747935363227</c:v>
                </c:pt>
                <c:pt idx="26">
                  <c:v>627.38840264948897</c:v>
                </c:pt>
                <c:pt idx="27">
                  <c:v>597.69932594534578</c:v>
                </c:pt>
                <c:pt idx="28">
                  <c:v>568.01024924120259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4FB1-484B-8526-42AA19AEF605}"/>
            </c:ext>
          </c:extLst>
        </c:ser>
        <c:ser>
          <c:idx val="3"/>
          <c:order val="3"/>
          <c:tx>
            <c:strRef>
              <c:f>mop!$A$253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mop!$B$253:$AQ$253</c:f>
              <c:numCache>
                <c:formatCode>0.0</c:formatCode>
                <c:ptCount val="30"/>
                <c:pt idx="0">
                  <c:v>3233.2065929606838</c:v>
                </c:pt>
                <c:pt idx="1">
                  <c:v>3307.3831119149409</c:v>
                </c:pt>
                <c:pt idx="2">
                  <c:v>3381.5596308691979</c:v>
                </c:pt>
                <c:pt idx="3">
                  <c:v>3455.736149823455</c:v>
                </c:pt>
                <c:pt idx="4">
                  <c:v>3521.2627219298802</c:v>
                </c:pt>
                <c:pt idx="5">
                  <c:v>3586.7892940363054</c:v>
                </c:pt>
                <c:pt idx="6">
                  <c:v>3652.3158661427306</c:v>
                </c:pt>
                <c:pt idx="7">
                  <c:v>3717.8424382491557</c:v>
                </c:pt>
                <c:pt idx="8">
                  <c:v>3783.3690103555809</c:v>
                </c:pt>
                <c:pt idx="9">
                  <c:v>3861.7663058457997</c:v>
                </c:pt>
                <c:pt idx="10">
                  <c:v>3940.1636013360185</c:v>
                </c:pt>
                <c:pt idx="11">
                  <c:v>4018.5608968262377</c:v>
                </c:pt>
                <c:pt idx="12">
                  <c:v>4096.958192316456</c:v>
                </c:pt>
                <c:pt idx="13">
                  <c:v>4175.3554878066752</c:v>
                </c:pt>
                <c:pt idx="14">
                  <c:v>4274.171300805986</c:v>
                </c:pt>
                <c:pt idx="15">
                  <c:v>4372.9871138052968</c:v>
                </c:pt>
                <c:pt idx="16">
                  <c:v>4471.8029268046084</c:v>
                </c:pt>
                <c:pt idx="17">
                  <c:v>4570.6187398039192</c:v>
                </c:pt>
                <c:pt idx="18">
                  <c:v>4669.43455280323</c:v>
                </c:pt>
                <c:pt idx="19">
                  <c:v>4809.3209447878116</c:v>
                </c:pt>
                <c:pt idx="20">
                  <c:v>4949.2073367723933</c:v>
                </c:pt>
                <c:pt idx="21">
                  <c:v>5089.0937287569741</c:v>
                </c:pt>
                <c:pt idx="22">
                  <c:v>5228.9801207415558</c:v>
                </c:pt>
                <c:pt idx="23">
                  <c:v>5368.8665127261374</c:v>
                </c:pt>
                <c:pt idx="24">
                  <c:v>5452.1135450897109</c:v>
                </c:pt>
                <c:pt idx="25">
                  <c:v>5535.3605774532843</c:v>
                </c:pt>
                <c:pt idx="26">
                  <c:v>5618.6076098168569</c:v>
                </c:pt>
                <c:pt idx="27">
                  <c:v>5701.8546421804303</c:v>
                </c:pt>
                <c:pt idx="28">
                  <c:v>5785.1016745440038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4FB1-484B-8526-42AA19AEF605}"/>
            </c:ext>
          </c:extLst>
        </c:ser>
        <c:ser>
          <c:idx val="4"/>
          <c:order val="4"/>
          <c:tx>
            <c:strRef>
              <c:f>mop!$A$254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mop!$B$254:$AQ$254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FB1-484B-8526-42AA19AEF605}"/>
            </c:ext>
          </c:extLst>
        </c:ser>
        <c:ser>
          <c:idx val="5"/>
          <c:order val="5"/>
          <c:tx>
            <c:strRef>
              <c:f>mop!$A$255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mop!$B$255:$AQ$255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4FB1-484B-8526-42AA19AEF605}"/>
            </c:ext>
          </c:extLst>
        </c:ser>
        <c:ser>
          <c:idx val="6"/>
          <c:order val="6"/>
          <c:tx>
            <c:strRef>
              <c:f>mop!$A$256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mop!$B$256:$AQ$256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FB1-484B-8526-42AA19AEF605}"/>
            </c:ext>
          </c:extLst>
        </c:ser>
        <c:ser>
          <c:idx val="7"/>
          <c:order val="7"/>
          <c:tx>
            <c:strRef>
              <c:f>mop!$A$258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mop!$B$258:$AQ$258</c:f>
              <c:numCache>
                <c:formatCode>0.0</c:formatCode>
                <c:ptCount val="30"/>
                <c:pt idx="0">
                  <c:v>762.65933056519293</c:v>
                </c:pt>
                <c:pt idx="1">
                  <c:v>799.1662144061271</c:v>
                </c:pt>
                <c:pt idx="2">
                  <c:v>835.67309824706126</c:v>
                </c:pt>
                <c:pt idx="3">
                  <c:v>872.17998208799554</c:v>
                </c:pt>
                <c:pt idx="4">
                  <c:v>889.65075549819835</c:v>
                </c:pt>
                <c:pt idx="5">
                  <c:v>907.12152890840116</c:v>
                </c:pt>
                <c:pt idx="6">
                  <c:v>924.59230231860397</c:v>
                </c:pt>
                <c:pt idx="7">
                  <c:v>942.06307572880678</c:v>
                </c:pt>
                <c:pt idx="8">
                  <c:v>959.53384913900959</c:v>
                </c:pt>
                <c:pt idx="9">
                  <c:v>1019.251076587194</c:v>
                </c:pt>
                <c:pt idx="10">
                  <c:v>1078.9683040353784</c:v>
                </c:pt>
                <c:pt idx="11">
                  <c:v>1138.685531483563</c:v>
                </c:pt>
                <c:pt idx="12">
                  <c:v>1198.4027589317473</c:v>
                </c:pt>
                <c:pt idx="13">
                  <c:v>1258.1199863799318</c:v>
                </c:pt>
                <c:pt idx="14">
                  <c:v>1374.9030740532676</c:v>
                </c:pt>
                <c:pt idx="15">
                  <c:v>1491.6861617266034</c:v>
                </c:pt>
                <c:pt idx="16">
                  <c:v>1608.4692493999391</c:v>
                </c:pt>
                <c:pt idx="17">
                  <c:v>1725.2523370732749</c:v>
                </c:pt>
                <c:pt idx="18">
                  <c:v>1842.0354247466107</c:v>
                </c:pt>
                <c:pt idx="19">
                  <c:v>1937.1422079336162</c:v>
                </c:pt>
                <c:pt idx="20">
                  <c:v>2032.2489911206219</c:v>
                </c:pt>
                <c:pt idx="21">
                  <c:v>2127.3557743076276</c:v>
                </c:pt>
                <c:pt idx="22">
                  <c:v>2222.4625574946331</c:v>
                </c:pt>
                <c:pt idx="23">
                  <c:v>2317.5693406816386</c:v>
                </c:pt>
                <c:pt idx="24">
                  <c:v>2383.206458084263</c:v>
                </c:pt>
                <c:pt idx="25">
                  <c:v>2448.8435754868879</c:v>
                </c:pt>
                <c:pt idx="26">
                  <c:v>2514.4806928895123</c:v>
                </c:pt>
                <c:pt idx="27">
                  <c:v>2580.1178102921372</c:v>
                </c:pt>
                <c:pt idx="28">
                  <c:v>2645.7549276947616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4FB1-484B-8526-42AA19AEF605}"/>
            </c:ext>
          </c:extLst>
        </c:ser>
        <c:ser>
          <c:idx val="8"/>
          <c:order val="8"/>
          <c:tx>
            <c:strRef>
              <c:f>mop!$A$259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mop!$B$259:$AQ$259</c:f>
              <c:numCache>
                <c:formatCode>0.0</c:formatCode>
                <c:ptCount val="30"/>
                <c:pt idx="0">
                  <c:v>164.98445280575518</c:v>
                </c:pt>
                <c:pt idx="1">
                  <c:v>168.72091350761195</c:v>
                </c:pt>
                <c:pt idx="2">
                  <c:v>172.45737420946872</c:v>
                </c:pt>
                <c:pt idx="3">
                  <c:v>176.1938349113255</c:v>
                </c:pt>
                <c:pt idx="4">
                  <c:v>179.46661228584304</c:v>
                </c:pt>
                <c:pt idx="5">
                  <c:v>182.73938966036059</c:v>
                </c:pt>
                <c:pt idx="6">
                  <c:v>186.01216703487816</c:v>
                </c:pt>
                <c:pt idx="7">
                  <c:v>189.28494440939571</c:v>
                </c:pt>
                <c:pt idx="8">
                  <c:v>192.55772178391325</c:v>
                </c:pt>
                <c:pt idx="9">
                  <c:v>196.59757093344064</c:v>
                </c:pt>
                <c:pt idx="10">
                  <c:v>200.63742008296805</c:v>
                </c:pt>
                <c:pt idx="11">
                  <c:v>204.67726923249543</c:v>
                </c:pt>
                <c:pt idx="12">
                  <c:v>208.71711838202285</c:v>
                </c:pt>
                <c:pt idx="13">
                  <c:v>212.75696753155023</c:v>
                </c:pt>
                <c:pt idx="14">
                  <c:v>217.85773567829466</c:v>
                </c:pt>
                <c:pt idx="15">
                  <c:v>222.95850382503906</c:v>
                </c:pt>
                <c:pt idx="16">
                  <c:v>228.05927197178349</c:v>
                </c:pt>
                <c:pt idx="17">
                  <c:v>233.16004011852789</c:v>
                </c:pt>
                <c:pt idx="18">
                  <c:v>238.26080826527232</c:v>
                </c:pt>
                <c:pt idx="19">
                  <c:v>245.23741073947934</c:v>
                </c:pt>
                <c:pt idx="20">
                  <c:v>252.21401321368634</c:v>
                </c:pt>
                <c:pt idx="21">
                  <c:v>259.19061568789334</c:v>
                </c:pt>
                <c:pt idx="22">
                  <c:v>266.16721816210037</c:v>
                </c:pt>
                <c:pt idx="23">
                  <c:v>273.1438206363074</c:v>
                </c:pt>
                <c:pt idx="24">
                  <c:v>277.51225239154627</c:v>
                </c:pt>
                <c:pt idx="25">
                  <c:v>281.8806841467852</c:v>
                </c:pt>
                <c:pt idx="26">
                  <c:v>286.24911590202407</c:v>
                </c:pt>
                <c:pt idx="27">
                  <c:v>290.617547657263</c:v>
                </c:pt>
                <c:pt idx="28">
                  <c:v>294.98597941250188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4FB1-484B-8526-42AA19AEF605}"/>
            </c:ext>
          </c:extLst>
        </c:ser>
        <c:ser>
          <c:idx val="9"/>
          <c:order val="9"/>
          <c:tx>
            <c:strRef>
              <c:f>mop!$A$260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mop!$B$260:$AQ$260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4FB1-484B-8526-42AA19AEF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90073072"/>
        <c:axId val="-1990077424"/>
      </c:areaChart>
      <c:catAx>
        <c:axId val="-199007307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077424"/>
        <c:crosses val="autoZero"/>
        <c:auto val="1"/>
        <c:lblAlgn val="ctr"/>
        <c:lblOffset val="100"/>
        <c:noMultiLvlLbl val="0"/>
      </c:catAx>
      <c:valAx>
        <c:axId val="-199007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90073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mop!$A$263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mop!$B$263:$AQ$263</c:f>
              <c:numCache>
                <c:formatCode>0.0</c:formatCode>
                <c:ptCount val="30"/>
                <c:pt idx="0">
                  <c:v>602</c:v>
                </c:pt>
                <c:pt idx="1">
                  <c:v>605</c:v>
                </c:pt>
                <c:pt idx="2">
                  <c:v>608</c:v>
                </c:pt>
                <c:pt idx="3">
                  <c:v>611</c:v>
                </c:pt>
                <c:pt idx="4">
                  <c:v>613</c:v>
                </c:pt>
                <c:pt idx="5">
                  <c:v>615</c:v>
                </c:pt>
                <c:pt idx="6">
                  <c:v>617</c:v>
                </c:pt>
                <c:pt idx="7">
                  <c:v>619</c:v>
                </c:pt>
                <c:pt idx="8">
                  <c:v>621</c:v>
                </c:pt>
                <c:pt idx="9">
                  <c:v>622.6</c:v>
                </c:pt>
                <c:pt idx="10">
                  <c:v>624.20000000000005</c:v>
                </c:pt>
                <c:pt idx="11">
                  <c:v>625.79999999999995</c:v>
                </c:pt>
                <c:pt idx="12">
                  <c:v>627.4</c:v>
                </c:pt>
                <c:pt idx="13">
                  <c:v>629</c:v>
                </c:pt>
                <c:pt idx="14">
                  <c:v>630.20000000000005</c:v>
                </c:pt>
                <c:pt idx="15">
                  <c:v>631.4</c:v>
                </c:pt>
                <c:pt idx="16">
                  <c:v>632.6</c:v>
                </c:pt>
                <c:pt idx="17">
                  <c:v>633.79999999999995</c:v>
                </c:pt>
                <c:pt idx="18">
                  <c:v>635</c:v>
                </c:pt>
                <c:pt idx="19">
                  <c:v>635.79999999999995</c:v>
                </c:pt>
                <c:pt idx="20">
                  <c:v>636.6</c:v>
                </c:pt>
                <c:pt idx="21">
                  <c:v>637.4</c:v>
                </c:pt>
                <c:pt idx="22">
                  <c:v>638.20000000000005</c:v>
                </c:pt>
                <c:pt idx="23">
                  <c:v>639</c:v>
                </c:pt>
                <c:pt idx="24">
                  <c:v>639.79999999999995</c:v>
                </c:pt>
                <c:pt idx="25">
                  <c:v>640.6</c:v>
                </c:pt>
                <c:pt idx="26">
                  <c:v>641.4</c:v>
                </c:pt>
                <c:pt idx="27">
                  <c:v>642.20000000000005</c:v>
                </c:pt>
                <c:pt idx="28">
                  <c:v>643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CA3-4D7F-A398-69235E668C1B}"/>
            </c:ext>
          </c:extLst>
        </c:ser>
        <c:ser>
          <c:idx val="1"/>
          <c:order val="1"/>
          <c:tx>
            <c:strRef>
              <c:f>mop!$A$264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mop!$B$264:$AQ$264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CA3-4D7F-A398-69235E668C1B}"/>
            </c:ext>
          </c:extLst>
        </c:ser>
        <c:ser>
          <c:idx val="2"/>
          <c:order val="2"/>
          <c:tx>
            <c:strRef>
              <c:f>mop!$A$266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mop!$B$266:$AQ$266</c:f>
              <c:numCache>
                <c:formatCode>0.0</c:formatCode>
                <c:ptCount val="30"/>
                <c:pt idx="0">
                  <c:v>517.6</c:v>
                </c:pt>
                <c:pt idx="1">
                  <c:v>540.4</c:v>
                </c:pt>
                <c:pt idx="2">
                  <c:v>563.20000000000005</c:v>
                </c:pt>
                <c:pt idx="3">
                  <c:v>586</c:v>
                </c:pt>
                <c:pt idx="4">
                  <c:v>606.20000000000005</c:v>
                </c:pt>
                <c:pt idx="5">
                  <c:v>626.4</c:v>
                </c:pt>
                <c:pt idx="6">
                  <c:v>646.6</c:v>
                </c:pt>
                <c:pt idx="7">
                  <c:v>666.8</c:v>
                </c:pt>
                <c:pt idx="8">
                  <c:v>687</c:v>
                </c:pt>
                <c:pt idx="9">
                  <c:v>704.6</c:v>
                </c:pt>
                <c:pt idx="10">
                  <c:v>722.2</c:v>
                </c:pt>
                <c:pt idx="11">
                  <c:v>739.8</c:v>
                </c:pt>
                <c:pt idx="12">
                  <c:v>757.4</c:v>
                </c:pt>
                <c:pt idx="13">
                  <c:v>775</c:v>
                </c:pt>
                <c:pt idx="14">
                  <c:v>790</c:v>
                </c:pt>
                <c:pt idx="15">
                  <c:v>805</c:v>
                </c:pt>
                <c:pt idx="16">
                  <c:v>820</c:v>
                </c:pt>
                <c:pt idx="17">
                  <c:v>835</c:v>
                </c:pt>
                <c:pt idx="18">
                  <c:v>850</c:v>
                </c:pt>
                <c:pt idx="19">
                  <c:v>862.6</c:v>
                </c:pt>
                <c:pt idx="20">
                  <c:v>875.2</c:v>
                </c:pt>
                <c:pt idx="21">
                  <c:v>887.8</c:v>
                </c:pt>
                <c:pt idx="22">
                  <c:v>900.4</c:v>
                </c:pt>
                <c:pt idx="23">
                  <c:v>913</c:v>
                </c:pt>
                <c:pt idx="24">
                  <c:v>923.2</c:v>
                </c:pt>
                <c:pt idx="25">
                  <c:v>933.4</c:v>
                </c:pt>
                <c:pt idx="26">
                  <c:v>943.6</c:v>
                </c:pt>
                <c:pt idx="27">
                  <c:v>953.8</c:v>
                </c:pt>
                <c:pt idx="28">
                  <c:v>964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CA3-4D7F-A398-69235E668C1B}"/>
            </c:ext>
          </c:extLst>
        </c:ser>
        <c:ser>
          <c:idx val="3"/>
          <c:order val="3"/>
          <c:tx>
            <c:strRef>
              <c:f>mop!$A$267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mop!$B$267:$AQ$267</c:f>
              <c:numCache>
                <c:formatCode>0.0</c:formatCode>
                <c:ptCount val="30"/>
                <c:pt idx="0">
                  <c:v>58.2</c:v>
                </c:pt>
                <c:pt idx="1">
                  <c:v>57.8</c:v>
                </c:pt>
                <c:pt idx="2">
                  <c:v>57.4</c:v>
                </c:pt>
                <c:pt idx="3">
                  <c:v>57</c:v>
                </c:pt>
                <c:pt idx="4">
                  <c:v>56.6</c:v>
                </c:pt>
                <c:pt idx="5">
                  <c:v>56.2</c:v>
                </c:pt>
                <c:pt idx="6">
                  <c:v>55.8</c:v>
                </c:pt>
                <c:pt idx="7">
                  <c:v>55.4</c:v>
                </c:pt>
                <c:pt idx="8">
                  <c:v>55</c:v>
                </c:pt>
                <c:pt idx="9">
                  <c:v>54.8</c:v>
                </c:pt>
                <c:pt idx="10">
                  <c:v>54.6</c:v>
                </c:pt>
                <c:pt idx="11">
                  <c:v>54.4</c:v>
                </c:pt>
                <c:pt idx="12">
                  <c:v>54.2</c:v>
                </c:pt>
                <c:pt idx="13">
                  <c:v>54</c:v>
                </c:pt>
                <c:pt idx="14">
                  <c:v>53.8</c:v>
                </c:pt>
                <c:pt idx="15">
                  <c:v>53.6</c:v>
                </c:pt>
                <c:pt idx="16">
                  <c:v>53.4</c:v>
                </c:pt>
                <c:pt idx="17">
                  <c:v>53.2</c:v>
                </c:pt>
                <c:pt idx="18">
                  <c:v>53</c:v>
                </c:pt>
                <c:pt idx="19">
                  <c:v>52.8</c:v>
                </c:pt>
                <c:pt idx="20">
                  <c:v>52.6</c:v>
                </c:pt>
                <c:pt idx="21">
                  <c:v>52.4</c:v>
                </c:pt>
                <c:pt idx="22">
                  <c:v>52.2</c:v>
                </c:pt>
                <c:pt idx="23">
                  <c:v>52</c:v>
                </c:pt>
                <c:pt idx="24">
                  <c:v>52</c:v>
                </c:pt>
                <c:pt idx="25">
                  <c:v>52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CA3-4D7F-A398-69235E668C1B}"/>
            </c:ext>
          </c:extLst>
        </c:ser>
        <c:ser>
          <c:idx val="4"/>
          <c:order val="4"/>
          <c:tx>
            <c:strRef>
              <c:f>mop!$A$268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mop!$B$268:$AQ$268</c:f>
              <c:numCache>
                <c:formatCode>0.0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CA3-4D7F-A398-69235E668C1B}"/>
            </c:ext>
          </c:extLst>
        </c:ser>
        <c:ser>
          <c:idx val="5"/>
          <c:order val="5"/>
          <c:tx>
            <c:strRef>
              <c:f>mop!$A$269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mop!$B$269:$AQ$269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0CA3-4D7F-A398-69235E668C1B}"/>
            </c:ext>
          </c:extLst>
        </c:ser>
        <c:ser>
          <c:idx val="6"/>
          <c:order val="6"/>
          <c:tx>
            <c:strRef>
              <c:f>mop!$A$270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mop!$B$270:$AQ$270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0CA3-4D7F-A398-69235E668C1B}"/>
            </c:ext>
          </c:extLst>
        </c:ser>
        <c:ser>
          <c:idx val="7"/>
          <c:order val="7"/>
          <c:tx>
            <c:strRef>
              <c:f>mop!$A$271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mop!$B$271:$AQ$271</c:f>
              <c:numCache>
                <c:formatCode>0.0</c:formatCode>
                <c:ptCount val="30"/>
                <c:pt idx="0">
                  <c:v>40.6</c:v>
                </c:pt>
                <c:pt idx="1">
                  <c:v>40.400000000000006</c:v>
                </c:pt>
                <c:pt idx="2">
                  <c:v>40.200000000000003</c:v>
                </c:pt>
                <c:pt idx="3">
                  <c:v>40.000000000000007</c:v>
                </c:pt>
                <c:pt idx="4">
                  <c:v>40.000000000000007</c:v>
                </c:pt>
                <c:pt idx="5">
                  <c:v>40.000000000000007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39.799999999999997</c:v>
                </c:pt>
                <c:pt idx="10">
                  <c:v>39.6</c:v>
                </c:pt>
                <c:pt idx="11">
                  <c:v>39.4</c:v>
                </c:pt>
                <c:pt idx="12">
                  <c:v>39.200000000000003</c:v>
                </c:pt>
                <c:pt idx="13">
                  <c:v>39</c:v>
                </c:pt>
                <c:pt idx="14">
                  <c:v>39</c:v>
                </c:pt>
                <c:pt idx="15">
                  <c:v>39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39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39</c:v>
                </c:pt>
                <c:pt idx="24">
                  <c:v>39</c:v>
                </c:pt>
                <c:pt idx="25">
                  <c:v>39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0CA3-4D7F-A398-69235E668C1B}"/>
            </c:ext>
          </c:extLst>
        </c:ser>
        <c:ser>
          <c:idx val="8"/>
          <c:order val="8"/>
          <c:tx>
            <c:strRef>
              <c:f>mop!$A$272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mop!$B$272:$AQ$272</c:f>
              <c:numCache>
                <c:formatCode>0.0</c:formatCode>
                <c:ptCount val="30"/>
                <c:pt idx="0">
                  <c:v>22.8</c:v>
                </c:pt>
                <c:pt idx="1">
                  <c:v>22.2</c:v>
                </c:pt>
                <c:pt idx="2">
                  <c:v>21.6</c:v>
                </c:pt>
                <c:pt idx="3">
                  <c:v>21</c:v>
                </c:pt>
                <c:pt idx="4">
                  <c:v>20.8</c:v>
                </c:pt>
                <c:pt idx="5">
                  <c:v>20.6</c:v>
                </c:pt>
                <c:pt idx="6">
                  <c:v>20.399999999999999</c:v>
                </c:pt>
                <c:pt idx="7">
                  <c:v>20.2</c:v>
                </c:pt>
                <c:pt idx="8">
                  <c:v>20</c:v>
                </c:pt>
                <c:pt idx="9">
                  <c:v>19.8</c:v>
                </c:pt>
                <c:pt idx="10">
                  <c:v>19.600000000000001</c:v>
                </c:pt>
                <c:pt idx="11">
                  <c:v>19.399999999999999</c:v>
                </c:pt>
                <c:pt idx="12">
                  <c:v>19.2</c:v>
                </c:pt>
                <c:pt idx="13">
                  <c:v>19</c:v>
                </c:pt>
                <c:pt idx="14">
                  <c:v>18.8</c:v>
                </c:pt>
                <c:pt idx="15">
                  <c:v>18.600000000000001</c:v>
                </c:pt>
                <c:pt idx="16">
                  <c:v>18.399999999999999</c:v>
                </c:pt>
                <c:pt idx="17">
                  <c:v>18.2</c:v>
                </c:pt>
                <c:pt idx="18">
                  <c:v>18</c:v>
                </c:pt>
                <c:pt idx="19">
                  <c:v>17.8</c:v>
                </c:pt>
                <c:pt idx="20">
                  <c:v>17.600000000000001</c:v>
                </c:pt>
                <c:pt idx="21">
                  <c:v>17.399999999999999</c:v>
                </c:pt>
                <c:pt idx="22">
                  <c:v>17.2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CA3-4D7F-A398-69235E668C1B}"/>
            </c:ext>
          </c:extLst>
        </c:ser>
        <c:ser>
          <c:idx val="9"/>
          <c:order val="9"/>
          <c:tx>
            <c:strRef>
              <c:f>mop!$A$273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mop!$B$273:$AQ$273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0CA3-4D7F-A398-69235E668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7632896"/>
        <c:axId val="-1707630720"/>
      </c:areaChart>
      <c:catAx>
        <c:axId val="-17076328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7630720"/>
        <c:crosses val="autoZero"/>
        <c:auto val="1"/>
        <c:lblAlgn val="ctr"/>
        <c:lblOffset val="100"/>
        <c:noMultiLvlLbl val="0"/>
      </c:catAx>
      <c:valAx>
        <c:axId val="-170763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7632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mop!$A$277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mop!$B$277:$AQ$277</c:f>
              <c:numCache>
                <c:formatCode>0.0</c:formatCode>
                <c:ptCount val="30"/>
                <c:pt idx="0">
                  <c:v>3798</c:v>
                </c:pt>
                <c:pt idx="1">
                  <c:v>3854</c:v>
                </c:pt>
                <c:pt idx="2">
                  <c:v>3910</c:v>
                </c:pt>
                <c:pt idx="3">
                  <c:v>3966</c:v>
                </c:pt>
                <c:pt idx="4">
                  <c:v>4028.2</c:v>
                </c:pt>
                <c:pt idx="5">
                  <c:v>4090.4</c:v>
                </c:pt>
                <c:pt idx="6">
                  <c:v>4152.6000000000004</c:v>
                </c:pt>
                <c:pt idx="7">
                  <c:v>4214.8</c:v>
                </c:pt>
                <c:pt idx="8">
                  <c:v>4277</c:v>
                </c:pt>
                <c:pt idx="9">
                  <c:v>4341.6000000000004</c:v>
                </c:pt>
                <c:pt idx="10">
                  <c:v>4406.2</c:v>
                </c:pt>
                <c:pt idx="11">
                  <c:v>4470.8</c:v>
                </c:pt>
                <c:pt idx="12">
                  <c:v>4535.3999999999996</c:v>
                </c:pt>
                <c:pt idx="13">
                  <c:v>4600</c:v>
                </c:pt>
                <c:pt idx="14">
                  <c:v>4664.6000000000004</c:v>
                </c:pt>
                <c:pt idx="15">
                  <c:v>4729.2</c:v>
                </c:pt>
                <c:pt idx="16">
                  <c:v>4793.8</c:v>
                </c:pt>
                <c:pt idx="17">
                  <c:v>4858.3999999999996</c:v>
                </c:pt>
                <c:pt idx="18">
                  <c:v>4923</c:v>
                </c:pt>
                <c:pt idx="19">
                  <c:v>4985.6000000000004</c:v>
                </c:pt>
                <c:pt idx="20">
                  <c:v>5048.2</c:v>
                </c:pt>
                <c:pt idx="21">
                  <c:v>5110.8</c:v>
                </c:pt>
                <c:pt idx="22">
                  <c:v>5173.3999999999996</c:v>
                </c:pt>
                <c:pt idx="23">
                  <c:v>5236</c:v>
                </c:pt>
                <c:pt idx="24">
                  <c:v>5298.6</c:v>
                </c:pt>
                <c:pt idx="25">
                  <c:v>5361.2</c:v>
                </c:pt>
                <c:pt idx="26">
                  <c:v>5423.8</c:v>
                </c:pt>
                <c:pt idx="27">
                  <c:v>5486.4</c:v>
                </c:pt>
                <c:pt idx="28">
                  <c:v>5535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D7-46EF-A943-A2BC4A04C7E1}"/>
            </c:ext>
          </c:extLst>
        </c:ser>
        <c:ser>
          <c:idx val="1"/>
          <c:order val="1"/>
          <c:tx>
            <c:strRef>
              <c:f>mop!$A$278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mop!$B$278:$AQ$278</c:f>
              <c:numCache>
                <c:formatCode>0.0</c:formatCode>
                <c:ptCount val="30"/>
                <c:pt idx="0">
                  <c:v>97.8</c:v>
                </c:pt>
                <c:pt idx="1">
                  <c:v>99.2</c:v>
                </c:pt>
                <c:pt idx="2">
                  <c:v>100.6</c:v>
                </c:pt>
                <c:pt idx="3">
                  <c:v>102</c:v>
                </c:pt>
                <c:pt idx="4">
                  <c:v>103.6</c:v>
                </c:pt>
                <c:pt idx="5">
                  <c:v>105.2</c:v>
                </c:pt>
                <c:pt idx="6">
                  <c:v>106.8</c:v>
                </c:pt>
                <c:pt idx="7">
                  <c:v>108.4</c:v>
                </c:pt>
                <c:pt idx="8">
                  <c:v>110</c:v>
                </c:pt>
                <c:pt idx="9">
                  <c:v>111.6</c:v>
                </c:pt>
                <c:pt idx="10">
                  <c:v>113.2</c:v>
                </c:pt>
                <c:pt idx="11">
                  <c:v>114.8</c:v>
                </c:pt>
                <c:pt idx="12">
                  <c:v>116.4</c:v>
                </c:pt>
                <c:pt idx="13">
                  <c:v>118</c:v>
                </c:pt>
                <c:pt idx="14">
                  <c:v>119.8</c:v>
                </c:pt>
                <c:pt idx="15">
                  <c:v>121.6</c:v>
                </c:pt>
                <c:pt idx="16">
                  <c:v>123.4</c:v>
                </c:pt>
                <c:pt idx="17">
                  <c:v>125.2</c:v>
                </c:pt>
                <c:pt idx="18">
                  <c:v>127</c:v>
                </c:pt>
                <c:pt idx="19">
                  <c:v>128.6</c:v>
                </c:pt>
                <c:pt idx="20">
                  <c:v>130.19999999999999</c:v>
                </c:pt>
                <c:pt idx="21">
                  <c:v>131.80000000000001</c:v>
                </c:pt>
                <c:pt idx="22">
                  <c:v>133.4</c:v>
                </c:pt>
                <c:pt idx="23" formatCode="General">
                  <c:v>135</c:v>
                </c:pt>
                <c:pt idx="24">
                  <c:v>136.6</c:v>
                </c:pt>
                <c:pt idx="25">
                  <c:v>138.19999999999999</c:v>
                </c:pt>
                <c:pt idx="26">
                  <c:v>139.80000000000001</c:v>
                </c:pt>
                <c:pt idx="27">
                  <c:v>141.4</c:v>
                </c:pt>
                <c:pt idx="28">
                  <c:v>142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D7-46EF-A943-A2BC4A04C7E1}"/>
            </c:ext>
          </c:extLst>
        </c:ser>
        <c:ser>
          <c:idx val="2"/>
          <c:order val="2"/>
          <c:tx>
            <c:strRef>
              <c:f>mop!$A$280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mop!$B$280:$AQ$280</c:f>
              <c:numCache>
                <c:formatCode>0.0</c:formatCode>
                <c:ptCount val="30"/>
                <c:pt idx="0">
                  <c:v>2136.1999999999998</c:v>
                </c:pt>
                <c:pt idx="1">
                  <c:v>2167.8000000000002</c:v>
                </c:pt>
                <c:pt idx="2">
                  <c:v>2199.4</c:v>
                </c:pt>
                <c:pt idx="3">
                  <c:v>2231</c:v>
                </c:pt>
                <c:pt idx="4">
                  <c:v>2265.8000000000002</c:v>
                </c:pt>
                <c:pt idx="5">
                  <c:v>2300.6</c:v>
                </c:pt>
                <c:pt idx="6">
                  <c:v>2335.4</c:v>
                </c:pt>
                <c:pt idx="7">
                  <c:v>2370.1999999999998</c:v>
                </c:pt>
                <c:pt idx="8">
                  <c:v>2405</c:v>
                </c:pt>
                <c:pt idx="9">
                  <c:v>2441.4</c:v>
                </c:pt>
                <c:pt idx="10">
                  <c:v>2477.8000000000002</c:v>
                </c:pt>
                <c:pt idx="11">
                  <c:v>2514.1999999999998</c:v>
                </c:pt>
                <c:pt idx="12">
                  <c:v>2550.6</c:v>
                </c:pt>
                <c:pt idx="13">
                  <c:v>2587</c:v>
                </c:pt>
                <c:pt idx="14">
                  <c:v>2623.4</c:v>
                </c:pt>
                <c:pt idx="15">
                  <c:v>2659.8</c:v>
                </c:pt>
                <c:pt idx="16">
                  <c:v>2696.2</c:v>
                </c:pt>
                <c:pt idx="17">
                  <c:v>2732.6</c:v>
                </c:pt>
                <c:pt idx="18">
                  <c:v>2769</c:v>
                </c:pt>
                <c:pt idx="19">
                  <c:v>2804.2</c:v>
                </c:pt>
                <c:pt idx="20">
                  <c:v>2839.4</c:v>
                </c:pt>
                <c:pt idx="21">
                  <c:v>2874.6</c:v>
                </c:pt>
                <c:pt idx="22">
                  <c:v>2909.8</c:v>
                </c:pt>
                <c:pt idx="23">
                  <c:v>2945</c:v>
                </c:pt>
                <c:pt idx="24">
                  <c:v>2980.2</c:v>
                </c:pt>
                <c:pt idx="25">
                  <c:v>3015.4</c:v>
                </c:pt>
                <c:pt idx="26">
                  <c:v>3050.6</c:v>
                </c:pt>
                <c:pt idx="27">
                  <c:v>3085.8</c:v>
                </c:pt>
                <c:pt idx="28" formatCode="General">
                  <c:v>3113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D7-46EF-A943-A2BC4A04C7E1}"/>
            </c:ext>
          </c:extLst>
        </c:ser>
        <c:ser>
          <c:idx val="3"/>
          <c:order val="3"/>
          <c:tx>
            <c:strRef>
              <c:f>mop!$A$281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mop!$B$281:$AQ$281</c:f>
              <c:numCache>
                <c:formatCode>0.0</c:formatCode>
                <c:ptCount val="30"/>
                <c:pt idx="0">
                  <c:v>982.2</c:v>
                </c:pt>
                <c:pt idx="1">
                  <c:v>996.8</c:v>
                </c:pt>
                <c:pt idx="2">
                  <c:v>1011.4</c:v>
                </c:pt>
                <c:pt idx="3">
                  <c:v>1026</c:v>
                </c:pt>
                <c:pt idx="4">
                  <c:v>1042</c:v>
                </c:pt>
                <c:pt idx="5">
                  <c:v>1058</c:v>
                </c:pt>
                <c:pt idx="6">
                  <c:v>1074</c:v>
                </c:pt>
                <c:pt idx="7">
                  <c:v>1090</c:v>
                </c:pt>
                <c:pt idx="8">
                  <c:v>1106</c:v>
                </c:pt>
                <c:pt idx="9">
                  <c:v>1122.5999999999999</c:v>
                </c:pt>
                <c:pt idx="10">
                  <c:v>1139.2</c:v>
                </c:pt>
                <c:pt idx="11">
                  <c:v>1155.8</c:v>
                </c:pt>
                <c:pt idx="12">
                  <c:v>1172.4000000000001</c:v>
                </c:pt>
                <c:pt idx="13">
                  <c:v>1189</c:v>
                </c:pt>
                <c:pt idx="14">
                  <c:v>1208.5</c:v>
                </c:pt>
                <c:pt idx="15">
                  <c:v>1228</c:v>
                </c:pt>
                <c:pt idx="16">
                  <c:v>1247.5</c:v>
                </c:pt>
                <c:pt idx="17">
                  <c:v>1267</c:v>
                </c:pt>
                <c:pt idx="18">
                  <c:v>1286.5</c:v>
                </c:pt>
                <c:pt idx="19">
                  <c:v>1300</c:v>
                </c:pt>
                <c:pt idx="20">
                  <c:v>1313.5</c:v>
                </c:pt>
                <c:pt idx="21">
                  <c:v>1327</c:v>
                </c:pt>
                <c:pt idx="22">
                  <c:v>1340.5</c:v>
                </c:pt>
                <c:pt idx="23">
                  <c:v>1354</c:v>
                </c:pt>
                <c:pt idx="24">
                  <c:v>1367.5</c:v>
                </c:pt>
                <c:pt idx="25">
                  <c:v>1381</c:v>
                </c:pt>
                <c:pt idx="26">
                  <c:v>1394.5</c:v>
                </c:pt>
                <c:pt idx="27">
                  <c:v>1408</c:v>
                </c:pt>
                <c:pt idx="28">
                  <c:v>1431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D7-46EF-A943-A2BC4A04C7E1}"/>
            </c:ext>
          </c:extLst>
        </c:ser>
        <c:ser>
          <c:idx val="4"/>
          <c:order val="4"/>
          <c:tx>
            <c:strRef>
              <c:f>mop!$A$282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mop!$B$282:$AQ$282</c:f>
              <c:numCache>
                <c:formatCode>0.0</c:formatCode>
                <c:ptCount val="30"/>
                <c:pt idx="0">
                  <c:v>716.2</c:v>
                </c:pt>
                <c:pt idx="1">
                  <c:v>726.8</c:v>
                </c:pt>
                <c:pt idx="2">
                  <c:v>737.4</c:v>
                </c:pt>
                <c:pt idx="3">
                  <c:v>748</c:v>
                </c:pt>
                <c:pt idx="4">
                  <c:v>759.6</c:v>
                </c:pt>
                <c:pt idx="5">
                  <c:v>771.2</c:v>
                </c:pt>
                <c:pt idx="6">
                  <c:v>782.8</c:v>
                </c:pt>
                <c:pt idx="7">
                  <c:v>794.4</c:v>
                </c:pt>
                <c:pt idx="8">
                  <c:v>806</c:v>
                </c:pt>
                <c:pt idx="9">
                  <c:v>818.2</c:v>
                </c:pt>
                <c:pt idx="10">
                  <c:v>830.4</c:v>
                </c:pt>
                <c:pt idx="11">
                  <c:v>842.6</c:v>
                </c:pt>
                <c:pt idx="12">
                  <c:v>854.8</c:v>
                </c:pt>
                <c:pt idx="13">
                  <c:v>867</c:v>
                </c:pt>
                <c:pt idx="14">
                  <c:v>879.2</c:v>
                </c:pt>
                <c:pt idx="15">
                  <c:v>891.4</c:v>
                </c:pt>
                <c:pt idx="16">
                  <c:v>903.6</c:v>
                </c:pt>
                <c:pt idx="17">
                  <c:v>915.8</c:v>
                </c:pt>
                <c:pt idx="18">
                  <c:v>928</c:v>
                </c:pt>
                <c:pt idx="19">
                  <c:v>939.8</c:v>
                </c:pt>
                <c:pt idx="20">
                  <c:v>951.6</c:v>
                </c:pt>
                <c:pt idx="21">
                  <c:v>963.4</c:v>
                </c:pt>
                <c:pt idx="22">
                  <c:v>975.2</c:v>
                </c:pt>
                <c:pt idx="23">
                  <c:v>987</c:v>
                </c:pt>
                <c:pt idx="24">
                  <c:v>998.8</c:v>
                </c:pt>
                <c:pt idx="25">
                  <c:v>1010.6</c:v>
                </c:pt>
                <c:pt idx="26">
                  <c:v>1022.4</c:v>
                </c:pt>
                <c:pt idx="27">
                  <c:v>1034.2</c:v>
                </c:pt>
                <c:pt idx="28">
                  <c:v>1043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2D7-46EF-A943-A2BC4A04C7E1}"/>
            </c:ext>
          </c:extLst>
        </c:ser>
        <c:ser>
          <c:idx val="5"/>
          <c:order val="5"/>
          <c:tx>
            <c:strRef>
              <c:f>mop!$A$283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val>
            <c:numRef>
              <c:f>mop!$B$283:$AQ$283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2D7-46EF-A943-A2BC4A04C7E1}"/>
            </c:ext>
          </c:extLst>
        </c:ser>
        <c:ser>
          <c:idx val="6"/>
          <c:order val="6"/>
          <c:tx>
            <c:strRef>
              <c:f>mop!$A$284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mop!$B$284:$AQ$284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2D7-46EF-A943-A2BC4A04C7E1}"/>
            </c:ext>
          </c:extLst>
        </c:ser>
        <c:ser>
          <c:idx val="7"/>
          <c:order val="7"/>
          <c:tx>
            <c:strRef>
              <c:f>mop!$A$285</c:f>
              <c:strCache>
                <c:ptCount val="1"/>
                <c:pt idx="0">
                  <c:v>Heavy or residual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mop!$B$285:$AQ$285</c:f>
              <c:numCache>
                <c:formatCode>0.0</c:formatCode>
                <c:ptCount val="30"/>
                <c:pt idx="0">
                  <c:v>199</c:v>
                </c:pt>
                <c:pt idx="1">
                  <c:v>202</c:v>
                </c:pt>
                <c:pt idx="2">
                  <c:v>205</c:v>
                </c:pt>
                <c:pt idx="3">
                  <c:v>208</c:v>
                </c:pt>
                <c:pt idx="4">
                  <c:v>211.2</c:v>
                </c:pt>
                <c:pt idx="5">
                  <c:v>214.4</c:v>
                </c:pt>
                <c:pt idx="6">
                  <c:v>217.6</c:v>
                </c:pt>
                <c:pt idx="7">
                  <c:v>220.8</c:v>
                </c:pt>
                <c:pt idx="8">
                  <c:v>224</c:v>
                </c:pt>
                <c:pt idx="9">
                  <c:v>227.4</c:v>
                </c:pt>
                <c:pt idx="10">
                  <c:v>230.8</c:v>
                </c:pt>
                <c:pt idx="11">
                  <c:v>234.2</c:v>
                </c:pt>
                <c:pt idx="12">
                  <c:v>237.6</c:v>
                </c:pt>
                <c:pt idx="13">
                  <c:v>241</c:v>
                </c:pt>
                <c:pt idx="14">
                  <c:v>244.4</c:v>
                </c:pt>
                <c:pt idx="15">
                  <c:v>247.8</c:v>
                </c:pt>
                <c:pt idx="16">
                  <c:v>251.2</c:v>
                </c:pt>
                <c:pt idx="17">
                  <c:v>254.6</c:v>
                </c:pt>
                <c:pt idx="18">
                  <c:v>258</c:v>
                </c:pt>
                <c:pt idx="19">
                  <c:v>261.2</c:v>
                </c:pt>
                <c:pt idx="20">
                  <c:v>264.39999999999998</c:v>
                </c:pt>
                <c:pt idx="21">
                  <c:v>267.60000000000002</c:v>
                </c:pt>
                <c:pt idx="22">
                  <c:v>270.8</c:v>
                </c:pt>
                <c:pt idx="23">
                  <c:v>274</c:v>
                </c:pt>
                <c:pt idx="24">
                  <c:v>277.2</c:v>
                </c:pt>
                <c:pt idx="25">
                  <c:v>280.39999999999998</c:v>
                </c:pt>
                <c:pt idx="26">
                  <c:v>283.60000000000002</c:v>
                </c:pt>
                <c:pt idx="27">
                  <c:v>286.8</c:v>
                </c:pt>
                <c:pt idx="28">
                  <c:v>290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62D7-46EF-A943-A2BC4A04C7E1}"/>
            </c:ext>
          </c:extLst>
        </c:ser>
        <c:ser>
          <c:idx val="8"/>
          <c:order val="8"/>
          <c:tx>
            <c:strRef>
              <c:f>mop!$A$286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mop!$B$286:$AQ$286</c:f>
              <c:numCache>
                <c:formatCode>0.0</c:formatCode>
                <c:ptCount val="30"/>
                <c:pt idx="0">
                  <c:v>172.2</c:v>
                </c:pt>
                <c:pt idx="1">
                  <c:v>174.8</c:v>
                </c:pt>
                <c:pt idx="2">
                  <c:v>177.4</c:v>
                </c:pt>
                <c:pt idx="3" formatCode="General">
                  <c:v>180</c:v>
                </c:pt>
                <c:pt idx="4">
                  <c:v>182.8</c:v>
                </c:pt>
                <c:pt idx="5">
                  <c:v>185.6</c:v>
                </c:pt>
                <c:pt idx="6">
                  <c:v>188.4</c:v>
                </c:pt>
                <c:pt idx="7">
                  <c:v>191.2</c:v>
                </c:pt>
                <c:pt idx="8" formatCode="General">
                  <c:v>194</c:v>
                </c:pt>
                <c:pt idx="9">
                  <c:v>196.8</c:v>
                </c:pt>
                <c:pt idx="10">
                  <c:v>199.6</c:v>
                </c:pt>
                <c:pt idx="11">
                  <c:v>202.4</c:v>
                </c:pt>
                <c:pt idx="12">
                  <c:v>205.2</c:v>
                </c:pt>
                <c:pt idx="13" formatCode="General">
                  <c:v>208</c:v>
                </c:pt>
                <c:pt idx="14">
                  <c:v>211</c:v>
                </c:pt>
                <c:pt idx="15">
                  <c:v>214</c:v>
                </c:pt>
                <c:pt idx="16">
                  <c:v>217</c:v>
                </c:pt>
                <c:pt idx="17">
                  <c:v>220</c:v>
                </c:pt>
                <c:pt idx="18" formatCode="General">
                  <c:v>223</c:v>
                </c:pt>
                <c:pt idx="19">
                  <c:v>225.8</c:v>
                </c:pt>
                <c:pt idx="20">
                  <c:v>228.6</c:v>
                </c:pt>
                <c:pt idx="21">
                  <c:v>231.4</c:v>
                </c:pt>
                <c:pt idx="22">
                  <c:v>234.2</c:v>
                </c:pt>
                <c:pt idx="23" formatCode="General">
                  <c:v>237</c:v>
                </c:pt>
                <c:pt idx="24">
                  <c:v>239.8</c:v>
                </c:pt>
                <c:pt idx="25">
                  <c:v>242.6</c:v>
                </c:pt>
                <c:pt idx="26">
                  <c:v>245.4</c:v>
                </c:pt>
                <c:pt idx="27">
                  <c:v>248.2</c:v>
                </c:pt>
                <c:pt idx="28" formatCode="General">
                  <c:v>251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62D7-46EF-A943-A2BC4A04C7E1}"/>
            </c:ext>
          </c:extLst>
        </c:ser>
        <c:ser>
          <c:idx val="9"/>
          <c:order val="9"/>
          <c:tx>
            <c:strRef>
              <c:f>mop!$A$287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val>
            <c:numRef>
              <c:f>mop!$B$287:$AQ$287</c:f>
              <c:numCache>
                <c:formatCode>General</c:formatCode>
                <c:ptCount val="30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62D7-46EF-A943-A2BC4A04C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7634528"/>
        <c:axId val="-1707633984"/>
      </c:areaChart>
      <c:catAx>
        <c:axId val="-17076345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7633984"/>
        <c:crosses val="autoZero"/>
        <c:auto val="1"/>
        <c:lblAlgn val="ctr"/>
        <c:lblOffset val="100"/>
        <c:noMultiLvlLbl val="0"/>
      </c:catAx>
      <c:valAx>
        <c:axId val="-170763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0763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/>
              <a:t>Maximum Industrial Fuel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'[1]Industry - 2050 Plan'!$A$190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Plan'!$B$190:$AK$190</c:f>
              <c:numCache>
                <c:formatCode>0.00E+00</c:formatCode>
                <c:ptCount val="36"/>
                <c:pt idx="0">
                  <c:v>708645000000000</c:v>
                </c:pt>
                <c:pt idx="1">
                  <c:v>727448684444444.37</c:v>
                </c:pt>
                <c:pt idx="2">
                  <c:v>746118271111111.12</c:v>
                </c:pt>
                <c:pt idx="3">
                  <c:v>764653760000000</c:v>
                </c:pt>
                <c:pt idx="4">
                  <c:v>783055151111111.12</c:v>
                </c:pt>
                <c:pt idx="5">
                  <c:v>801322444444444.37</c:v>
                </c:pt>
                <c:pt idx="6">
                  <c:v>819455640000000</c:v>
                </c:pt>
                <c:pt idx="7">
                  <c:v>837454737777777.75</c:v>
                </c:pt>
                <c:pt idx="8">
                  <c:v>855319737777777.75</c:v>
                </c:pt>
                <c:pt idx="9">
                  <c:v>873050640000000.12</c:v>
                </c:pt>
                <c:pt idx="10">
                  <c:v>890647444444444.37</c:v>
                </c:pt>
                <c:pt idx="11">
                  <c:v>908110151111111</c:v>
                </c:pt>
                <c:pt idx="12">
                  <c:v>925438760000000</c:v>
                </c:pt>
                <c:pt idx="13">
                  <c:v>942633271111111</c:v>
                </c:pt>
                <c:pt idx="14">
                  <c:v>959693684444444.37</c:v>
                </c:pt>
                <c:pt idx="15">
                  <c:v>976620000000000</c:v>
                </c:pt>
                <c:pt idx="16">
                  <c:v>1011825960000000</c:v>
                </c:pt>
                <c:pt idx="17">
                  <c:v>1047333640000000.1</c:v>
                </c:pt>
                <c:pt idx="18">
                  <c:v>1083143040000000.1</c:v>
                </c:pt>
                <c:pt idx="19">
                  <c:v>1119254160000000.1</c:v>
                </c:pt>
                <c:pt idx="20">
                  <c:v>1155667000000000</c:v>
                </c:pt>
                <c:pt idx="21">
                  <c:v>1192381560000000</c:v>
                </c:pt>
                <c:pt idx="22">
                  <c:v>1229397840000000</c:v>
                </c:pt>
                <c:pt idx="23">
                  <c:v>1266715840000000</c:v>
                </c:pt>
                <c:pt idx="24">
                  <c:v>1304335560000000</c:v>
                </c:pt>
                <c:pt idx="25">
                  <c:v>1342257000000000</c:v>
                </c:pt>
                <c:pt idx="26">
                  <c:v>1365600600000000</c:v>
                </c:pt>
                <c:pt idx="27">
                  <c:v>1388944200000000</c:v>
                </c:pt>
                <c:pt idx="28">
                  <c:v>1412287800000000</c:v>
                </c:pt>
                <c:pt idx="29">
                  <c:v>1435631400000000</c:v>
                </c:pt>
                <c:pt idx="30">
                  <c:v>1458975000000000</c:v>
                </c:pt>
                <c:pt idx="31">
                  <c:v>1482318600000000</c:v>
                </c:pt>
                <c:pt idx="32">
                  <c:v>1505662200000000</c:v>
                </c:pt>
                <c:pt idx="33">
                  <c:v>1529005800000000</c:v>
                </c:pt>
                <c:pt idx="34">
                  <c:v>1552349400000000</c:v>
                </c:pt>
                <c:pt idx="35">
                  <c:v>1575693000000000</c:v>
                </c:pt>
              </c:numCache>
            </c:numRef>
          </c:val>
        </c:ser>
        <c:ser>
          <c:idx val="1"/>
          <c:order val="1"/>
          <c:tx>
            <c:strRef>
              <c:f>'[1]Industry - 2050 Plan'!$A$191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Plan'!$B$191:$AK$191</c:f>
              <c:numCache>
                <c:formatCode>0.00E+00</c:formatCode>
                <c:ptCount val="36"/>
                <c:pt idx="0">
                  <c:v>506175000000000</c:v>
                </c:pt>
                <c:pt idx="1">
                  <c:v>518944284444444.44</c:v>
                </c:pt>
                <c:pt idx="2">
                  <c:v>531579471111111.12</c:v>
                </c:pt>
                <c:pt idx="3">
                  <c:v>544080560000000</c:v>
                </c:pt>
                <c:pt idx="4">
                  <c:v>556447551111111.19</c:v>
                </c:pt>
                <c:pt idx="5">
                  <c:v>568680444444444.37</c:v>
                </c:pt>
                <c:pt idx="6">
                  <c:v>580779240000000</c:v>
                </c:pt>
                <c:pt idx="7">
                  <c:v>592743937777777.75</c:v>
                </c:pt>
                <c:pt idx="8">
                  <c:v>604574537777777.75</c:v>
                </c:pt>
                <c:pt idx="9">
                  <c:v>616271040000000.12</c:v>
                </c:pt>
                <c:pt idx="10">
                  <c:v>627833444444444.37</c:v>
                </c:pt>
                <c:pt idx="11">
                  <c:v>639261751111111.12</c:v>
                </c:pt>
                <c:pt idx="12">
                  <c:v>650555960000000.12</c:v>
                </c:pt>
                <c:pt idx="13">
                  <c:v>661716071111111.12</c:v>
                </c:pt>
                <c:pt idx="14">
                  <c:v>672742084444444.5</c:v>
                </c:pt>
                <c:pt idx="15">
                  <c:v>683634000000000.12</c:v>
                </c:pt>
                <c:pt idx="16">
                  <c:v>704754400000000.12</c:v>
                </c:pt>
                <c:pt idx="17">
                  <c:v>725874800000000.12</c:v>
                </c:pt>
                <c:pt idx="18">
                  <c:v>746995200000000.12</c:v>
                </c:pt>
                <c:pt idx="19">
                  <c:v>768115600000000.12</c:v>
                </c:pt>
                <c:pt idx="20">
                  <c:v>789236000000000.12</c:v>
                </c:pt>
                <c:pt idx="21">
                  <c:v>810356400000000.12</c:v>
                </c:pt>
                <c:pt idx="22">
                  <c:v>831476800000000.12</c:v>
                </c:pt>
                <c:pt idx="23">
                  <c:v>852597200000000.12</c:v>
                </c:pt>
                <c:pt idx="24">
                  <c:v>873717600000000.12</c:v>
                </c:pt>
                <c:pt idx="25">
                  <c:v>894838000000000.12</c:v>
                </c:pt>
                <c:pt idx="26">
                  <c:v>910400400000000.12</c:v>
                </c:pt>
                <c:pt idx="27">
                  <c:v>925962800000000.12</c:v>
                </c:pt>
                <c:pt idx="28">
                  <c:v>941525200000000.12</c:v>
                </c:pt>
                <c:pt idx="29">
                  <c:v>957087600000000.12</c:v>
                </c:pt>
                <c:pt idx="30">
                  <c:v>972650000000000.12</c:v>
                </c:pt>
                <c:pt idx="31">
                  <c:v>988212400000000.12</c:v>
                </c:pt>
                <c:pt idx="32">
                  <c:v>1003774800000000.1</c:v>
                </c:pt>
                <c:pt idx="33">
                  <c:v>1019337200000000.1</c:v>
                </c:pt>
                <c:pt idx="34">
                  <c:v>1034899600000000.1</c:v>
                </c:pt>
                <c:pt idx="35">
                  <c:v>1050462000000000.1</c:v>
                </c:pt>
              </c:numCache>
            </c:numRef>
          </c:val>
        </c:ser>
        <c:ser>
          <c:idx val="2"/>
          <c:order val="2"/>
          <c:tx>
            <c:strRef>
              <c:f>'[1]Industry - 2050 Plan'!$A$192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Plan'!$B$192:$AK$192</c:f>
              <c:numCache>
                <c:formatCode>0.00E+00</c:formatCode>
                <c:ptCount val="36"/>
                <c:pt idx="0">
                  <c:v>404940000000000</c:v>
                </c:pt>
                <c:pt idx="1">
                  <c:v>414692084444444.44</c:v>
                </c:pt>
                <c:pt idx="2">
                  <c:v>424310071111111.06</c:v>
                </c:pt>
                <c:pt idx="3">
                  <c:v>433793960000000</c:v>
                </c:pt>
                <c:pt idx="4">
                  <c:v>443143751111111.12</c:v>
                </c:pt>
                <c:pt idx="5">
                  <c:v>452359444444444.44</c:v>
                </c:pt>
                <c:pt idx="6">
                  <c:v>461441039999999.94</c:v>
                </c:pt>
                <c:pt idx="7">
                  <c:v>470388537777777.75</c:v>
                </c:pt>
                <c:pt idx="8">
                  <c:v>479201937777777.75</c:v>
                </c:pt>
                <c:pt idx="9">
                  <c:v>487881240000000</c:v>
                </c:pt>
                <c:pt idx="10">
                  <c:v>496426444444444.37</c:v>
                </c:pt>
                <c:pt idx="11">
                  <c:v>504837551111111.06</c:v>
                </c:pt>
                <c:pt idx="12">
                  <c:v>513114560000000</c:v>
                </c:pt>
                <c:pt idx="13">
                  <c:v>521257471111111.12</c:v>
                </c:pt>
                <c:pt idx="14">
                  <c:v>529266284444444.37</c:v>
                </c:pt>
                <c:pt idx="15">
                  <c:v>537141000000000</c:v>
                </c:pt>
                <c:pt idx="16">
                  <c:v>563803520000000</c:v>
                </c:pt>
                <c:pt idx="17">
                  <c:v>591069480000000</c:v>
                </c:pt>
                <c:pt idx="18">
                  <c:v>618938880000000</c:v>
                </c:pt>
                <c:pt idx="19">
                  <c:v>647411720000000</c:v>
                </c:pt>
                <c:pt idx="20">
                  <c:v>676488000000000</c:v>
                </c:pt>
                <c:pt idx="21">
                  <c:v>706167720000000</c:v>
                </c:pt>
                <c:pt idx="22">
                  <c:v>736450880000000</c:v>
                </c:pt>
                <c:pt idx="23">
                  <c:v>767337480000000</c:v>
                </c:pt>
                <c:pt idx="24">
                  <c:v>798827520000000</c:v>
                </c:pt>
                <c:pt idx="25">
                  <c:v>830921000000000</c:v>
                </c:pt>
                <c:pt idx="26">
                  <c:v>845371800000000</c:v>
                </c:pt>
                <c:pt idx="27">
                  <c:v>859822600000000</c:v>
                </c:pt>
                <c:pt idx="28">
                  <c:v>874273400000000</c:v>
                </c:pt>
                <c:pt idx="29">
                  <c:v>888724200000000</c:v>
                </c:pt>
                <c:pt idx="30">
                  <c:v>903175000000000</c:v>
                </c:pt>
                <c:pt idx="31">
                  <c:v>917625800000000</c:v>
                </c:pt>
                <c:pt idx="32">
                  <c:v>932076600000000</c:v>
                </c:pt>
                <c:pt idx="33">
                  <c:v>946527400000000</c:v>
                </c:pt>
                <c:pt idx="34">
                  <c:v>960978200000000</c:v>
                </c:pt>
                <c:pt idx="35">
                  <c:v>975429000000000</c:v>
                </c:pt>
              </c:numCache>
            </c:numRef>
          </c:val>
        </c:ser>
        <c:ser>
          <c:idx val="3"/>
          <c:order val="3"/>
          <c:tx>
            <c:strRef>
              <c:f>'[1]Industry - 2050 Plan'!$A$193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Plan'!$B$193:$AK$193</c:f>
              <c:numCache>
                <c:formatCode>0.00E+00</c:formatCode>
                <c:ptCount val="36"/>
                <c:pt idx="0">
                  <c:v>1046095000000000</c:v>
                </c:pt>
                <c:pt idx="1">
                  <c:v>1079589448888889</c:v>
                </c:pt>
                <c:pt idx="2">
                  <c:v>1113217995555555.5</c:v>
                </c:pt>
                <c:pt idx="3">
                  <c:v>1146980640000000</c:v>
                </c:pt>
                <c:pt idx="4">
                  <c:v>1180877382222222.2</c:v>
                </c:pt>
                <c:pt idx="5">
                  <c:v>1214908222222222.2</c:v>
                </c:pt>
                <c:pt idx="6">
                  <c:v>1249073160000000</c:v>
                </c:pt>
                <c:pt idx="7">
                  <c:v>1283372195555555.5</c:v>
                </c:pt>
                <c:pt idx="8">
                  <c:v>1317805328888888.8</c:v>
                </c:pt>
                <c:pt idx="9">
                  <c:v>1352372560000000</c:v>
                </c:pt>
                <c:pt idx="10">
                  <c:v>1387073888888888.7</c:v>
                </c:pt>
                <c:pt idx="11">
                  <c:v>1421909315555555.5</c:v>
                </c:pt>
                <c:pt idx="12">
                  <c:v>1456878840000000</c:v>
                </c:pt>
                <c:pt idx="13">
                  <c:v>1491982462222222</c:v>
                </c:pt>
                <c:pt idx="14">
                  <c:v>1527220182222222</c:v>
                </c:pt>
                <c:pt idx="15">
                  <c:v>1562592000000000</c:v>
                </c:pt>
                <c:pt idx="16">
                  <c:v>1595765320000000</c:v>
                </c:pt>
                <c:pt idx="17">
                  <c:v>1628033480000000</c:v>
                </c:pt>
                <c:pt idx="18">
                  <c:v>1659396480000000</c:v>
                </c:pt>
                <c:pt idx="19">
                  <c:v>1689854320000000</c:v>
                </c:pt>
                <c:pt idx="20">
                  <c:v>1719407000000000</c:v>
                </c:pt>
                <c:pt idx="21">
                  <c:v>1748054520000000</c:v>
                </c:pt>
                <c:pt idx="22">
                  <c:v>1775796880000000</c:v>
                </c:pt>
                <c:pt idx="23">
                  <c:v>1802634080000000</c:v>
                </c:pt>
                <c:pt idx="24">
                  <c:v>1828566120000000</c:v>
                </c:pt>
                <c:pt idx="25">
                  <c:v>1853593000000000</c:v>
                </c:pt>
                <c:pt idx="26">
                  <c:v>1885829400000000</c:v>
                </c:pt>
                <c:pt idx="27">
                  <c:v>1918065800000000</c:v>
                </c:pt>
                <c:pt idx="28">
                  <c:v>1950302200000000</c:v>
                </c:pt>
                <c:pt idx="29">
                  <c:v>1982538600000000</c:v>
                </c:pt>
                <c:pt idx="30">
                  <c:v>2014775000000000</c:v>
                </c:pt>
                <c:pt idx="31">
                  <c:v>2047011400000000</c:v>
                </c:pt>
                <c:pt idx="32">
                  <c:v>2079247800000000</c:v>
                </c:pt>
                <c:pt idx="33">
                  <c:v>2111484200000000</c:v>
                </c:pt>
                <c:pt idx="34">
                  <c:v>2143720600000000</c:v>
                </c:pt>
                <c:pt idx="35">
                  <c:v>2175957000000000</c:v>
                </c:pt>
              </c:numCache>
            </c:numRef>
          </c:val>
        </c:ser>
        <c:ser>
          <c:idx val="4"/>
          <c:order val="4"/>
          <c:tx>
            <c:strRef>
              <c:f>'[1]Industry - 2050 Plan'!$A$194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Plan'!$B$194:$AK$194</c:f>
              <c:numCache>
                <c:formatCode>0.00E+00</c:formatCode>
                <c:ptCount val="36"/>
                <c:pt idx="0">
                  <c:v>168725000000000</c:v>
                </c:pt>
                <c:pt idx="1">
                  <c:v>173753666666666.69</c:v>
                </c:pt>
                <c:pt idx="2">
                  <c:v>178782333333333.34</c:v>
                </c:pt>
                <c:pt idx="3">
                  <c:v>183811000000000</c:v>
                </c:pt>
                <c:pt idx="4">
                  <c:v>188839666666666.69</c:v>
                </c:pt>
                <c:pt idx="5">
                  <c:v>193868333333333.34</c:v>
                </c:pt>
                <c:pt idx="6">
                  <c:v>198897000000000</c:v>
                </c:pt>
                <c:pt idx="7">
                  <c:v>203925666666666.66</c:v>
                </c:pt>
                <c:pt idx="8">
                  <c:v>208954333333333.34</c:v>
                </c:pt>
                <c:pt idx="9">
                  <c:v>213983000000000</c:v>
                </c:pt>
                <c:pt idx="10">
                  <c:v>219011666666666.66</c:v>
                </c:pt>
                <c:pt idx="11">
                  <c:v>224040333333333.34</c:v>
                </c:pt>
                <c:pt idx="12">
                  <c:v>229069000000000</c:v>
                </c:pt>
                <c:pt idx="13">
                  <c:v>234097666666666.66</c:v>
                </c:pt>
                <c:pt idx="14">
                  <c:v>239126333333333.31</c:v>
                </c:pt>
                <c:pt idx="15">
                  <c:v>244155000000000</c:v>
                </c:pt>
                <c:pt idx="16">
                  <c:v>251698000000000</c:v>
                </c:pt>
                <c:pt idx="17">
                  <c:v>259241000000000</c:v>
                </c:pt>
                <c:pt idx="18">
                  <c:v>266784000000000</c:v>
                </c:pt>
                <c:pt idx="19">
                  <c:v>274327000000000</c:v>
                </c:pt>
                <c:pt idx="20">
                  <c:v>281870000000000</c:v>
                </c:pt>
                <c:pt idx="21">
                  <c:v>289413000000000</c:v>
                </c:pt>
                <c:pt idx="22">
                  <c:v>296956000000000</c:v>
                </c:pt>
                <c:pt idx="23">
                  <c:v>304499000000000</c:v>
                </c:pt>
                <c:pt idx="24">
                  <c:v>312042000000000</c:v>
                </c:pt>
                <c:pt idx="25">
                  <c:v>319585000000000</c:v>
                </c:pt>
                <c:pt idx="26">
                  <c:v>325143000000000</c:v>
                </c:pt>
                <c:pt idx="27">
                  <c:v>330701000000000</c:v>
                </c:pt>
                <c:pt idx="28">
                  <c:v>336259000000000</c:v>
                </c:pt>
                <c:pt idx="29">
                  <c:v>341817000000000</c:v>
                </c:pt>
                <c:pt idx="30">
                  <c:v>347375000000000</c:v>
                </c:pt>
                <c:pt idx="31">
                  <c:v>352933000000000</c:v>
                </c:pt>
                <c:pt idx="32">
                  <c:v>358491000000000</c:v>
                </c:pt>
                <c:pt idx="33">
                  <c:v>364049000000000</c:v>
                </c:pt>
                <c:pt idx="34">
                  <c:v>369607000000000</c:v>
                </c:pt>
                <c:pt idx="35">
                  <c:v>375165000000000</c:v>
                </c:pt>
              </c:numCache>
            </c:numRef>
          </c:val>
        </c:ser>
        <c:ser>
          <c:idx val="5"/>
          <c:order val="5"/>
          <c:tx>
            <c:strRef>
              <c:f>'[1]Industry - 2050 Plan'!$A$195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Plan'!$B$195:$AK$195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6"/>
          <c:order val="6"/>
          <c:tx>
            <c:strRef>
              <c:f>'[1]Industry - 2050 Plan'!$A$196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Plan'!$B$196:$AK$196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7"/>
          <c:order val="7"/>
          <c:tx>
            <c:strRef>
              <c:f>'[1]Industry - 2050 Plan'!$A$197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Plan'!$B$197:$AK$197</c:f>
              <c:numCache>
                <c:formatCode>0.00E+00</c:formatCode>
                <c:ptCount val="36"/>
                <c:pt idx="0">
                  <c:v>269960000000000</c:v>
                </c:pt>
                <c:pt idx="1">
                  <c:v>278005866666666.69</c:v>
                </c:pt>
                <c:pt idx="2">
                  <c:v>286051733333333.31</c:v>
                </c:pt>
                <c:pt idx="3">
                  <c:v>294097600000000</c:v>
                </c:pt>
                <c:pt idx="4">
                  <c:v>302143466666666.69</c:v>
                </c:pt>
                <c:pt idx="5">
                  <c:v>310189333333333.31</c:v>
                </c:pt>
                <c:pt idx="6">
                  <c:v>318235200000000</c:v>
                </c:pt>
                <c:pt idx="7">
                  <c:v>326281066666666.62</c:v>
                </c:pt>
                <c:pt idx="8">
                  <c:v>334326933333333.31</c:v>
                </c:pt>
                <c:pt idx="9">
                  <c:v>342372800000000</c:v>
                </c:pt>
                <c:pt idx="10">
                  <c:v>350418666666666.62</c:v>
                </c:pt>
                <c:pt idx="11">
                  <c:v>358464533333333.31</c:v>
                </c:pt>
                <c:pt idx="12">
                  <c:v>366510400000000</c:v>
                </c:pt>
                <c:pt idx="13">
                  <c:v>374556266666666.62</c:v>
                </c:pt>
                <c:pt idx="14">
                  <c:v>382602133333333.31</c:v>
                </c:pt>
                <c:pt idx="15">
                  <c:v>390648000000000</c:v>
                </c:pt>
                <c:pt idx="16">
                  <c:v>402716800000000</c:v>
                </c:pt>
                <c:pt idx="17">
                  <c:v>414785600000000</c:v>
                </c:pt>
                <c:pt idx="18">
                  <c:v>426854400000000</c:v>
                </c:pt>
                <c:pt idx="19">
                  <c:v>438923200000000</c:v>
                </c:pt>
                <c:pt idx="20">
                  <c:v>450992000000000</c:v>
                </c:pt>
                <c:pt idx="21">
                  <c:v>463060800000000</c:v>
                </c:pt>
                <c:pt idx="22">
                  <c:v>475129600000000</c:v>
                </c:pt>
                <c:pt idx="23">
                  <c:v>487198400000000</c:v>
                </c:pt>
                <c:pt idx="24">
                  <c:v>499267200000000</c:v>
                </c:pt>
                <c:pt idx="25">
                  <c:v>511336000000000</c:v>
                </c:pt>
                <c:pt idx="26">
                  <c:v>520228800000000</c:v>
                </c:pt>
                <c:pt idx="27">
                  <c:v>529121600000000</c:v>
                </c:pt>
                <c:pt idx="28">
                  <c:v>538014400000000</c:v>
                </c:pt>
                <c:pt idx="29">
                  <c:v>546907200000000</c:v>
                </c:pt>
                <c:pt idx="30">
                  <c:v>555800000000000</c:v>
                </c:pt>
                <c:pt idx="31">
                  <c:v>564692800000000</c:v>
                </c:pt>
                <c:pt idx="32">
                  <c:v>573585600000000</c:v>
                </c:pt>
                <c:pt idx="33">
                  <c:v>582478400000000</c:v>
                </c:pt>
                <c:pt idx="34">
                  <c:v>591371200000000</c:v>
                </c:pt>
                <c:pt idx="35">
                  <c:v>600264000000000</c:v>
                </c:pt>
              </c:numCache>
            </c:numRef>
          </c:val>
        </c:ser>
        <c:ser>
          <c:idx val="8"/>
          <c:order val="8"/>
          <c:tx>
            <c:strRef>
              <c:f>'[1]Industry - 2050 Plan'!$A$198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Plan'!$B$198:$AK$198</c:f>
              <c:numCache>
                <c:formatCode>0.00E+00</c:formatCode>
                <c:ptCount val="36"/>
                <c:pt idx="0">
                  <c:v>269960000000000</c:v>
                </c:pt>
                <c:pt idx="1">
                  <c:v>282639297777777.81</c:v>
                </c:pt>
                <c:pt idx="2">
                  <c:v>295586791111111.12</c:v>
                </c:pt>
                <c:pt idx="3">
                  <c:v>308802480000000</c:v>
                </c:pt>
                <c:pt idx="4">
                  <c:v>322286364444444.44</c:v>
                </c:pt>
                <c:pt idx="5">
                  <c:v>336038444444444.44</c:v>
                </c:pt>
                <c:pt idx="6">
                  <c:v>350058720000000</c:v>
                </c:pt>
                <c:pt idx="7">
                  <c:v>364347191111111.06</c:v>
                </c:pt>
                <c:pt idx="8">
                  <c:v>378903857777777.81</c:v>
                </c:pt>
                <c:pt idx="9">
                  <c:v>393728720000000</c:v>
                </c:pt>
                <c:pt idx="10">
                  <c:v>408821777777777.75</c:v>
                </c:pt>
                <c:pt idx="11">
                  <c:v>424183031111111.12</c:v>
                </c:pt>
                <c:pt idx="12">
                  <c:v>439812480000000</c:v>
                </c:pt>
                <c:pt idx="13">
                  <c:v>455710124444444.44</c:v>
                </c:pt>
                <c:pt idx="14">
                  <c:v>471875964444444.37</c:v>
                </c:pt>
                <c:pt idx="15">
                  <c:v>488310000000000</c:v>
                </c:pt>
                <c:pt idx="16">
                  <c:v>503396000000000</c:v>
                </c:pt>
                <c:pt idx="17">
                  <c:v>518482000000000</c:v>
                </c:pt>
                <c:pt idx="18">
                  <c:v>533568000000000</c:v>
                </c:pt>
                <c:pt idx="19">
                  <c:v>548654000000000</c:v>
                </c:pt>
                <c:pt idx="20">
                  <c:v>563740000000000</c:v>
                </c:pt>
                <c:pt idx="21">
                  <c:v>578826000000000</c:v>
                </c:pt>
                <c:pt idx="22">
                  <c:v>593912000000000</c:v>
                </c:pt>
                <c:pt idx="23">
                  <c:v>608998000000000</c:v>
                </c:pt>
                <c:pt idx="24">
                  <c:v>624084000000000</c:v>
                </c:pt>
                <c:pt idx="25">
                  <c:v>639170000000000</c:v>
                </c:pt>
                <c:pt idx="26">
                  <c:v>650286000000000</c:v>
                </c:pt>
                <c:pt idx="27">
                  <c:v>661402000000000</c:v>
                </c:pt>
                <c:pt idx="28">
                  <c:v>672518000000000</c:v>
                </c:pt>
                <c:pt idx="29">
                  <c:v>683634000000000</c:v>
                </c:pt>
                <c:pt idx="30">
                  <c:v>694750000000000</c:v>
                </c:pt>
                <c:pt idx="31">
                  <c:v>705866000000000</c:v>
                </c:pt>
                <c:pt idx="32">
                  <c:v>716982000000000</c:v>
                </c:pt>
                <c:pt idx="33">
                  <c:v>728098000000000</c:v>
                </c:pt>
                <c:pt idx="34">
                  <c:v>739214000000000</c:v>
                </c:pt>
                <c:pt idx="35">
                  <c:v>750330000000000</c:v>
                </c:pt>
              </c:numCache>
            </c:numRef>
          </c:val>
        </c:ser>
        <c:ser>
          <c:idx val="9"/>
          <c:order val="9"/>
          <c:tx>
            <c:strRef>
              <c:f>'[1]Industry - 2050 Plan'!$A$199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Plan'!$B$188:$AK$189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Plan'!$B$199:$AK$199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7629632"/>
        <c:axId val="-1707630176"/>
      </c:areaChart>
      <c:catAx>
        <c:axId val="-1707629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(Year)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-1707630176"/>
        <c:crosses val="autoZero"/>
        <c:auto val="1"/>
        <c:lblAlgn val="ctr"/>
        <c:lblOffset val="100"/>
        <c:noMultiLvlLbl val="0"/>
      </c:catAx>
      <c:valAx>
        <c:axId val="-17076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/>
                  <a:t>BTU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-1707629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/>
              <a:t>Minimum Industrial Fuel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'[1]Industry - 2050 Plan'!$A$177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Plan'!$B$177:$AK$177</c:f>
              <c:numCache>
                <c:formatCode>0.00E+00</c:formatCode>
                <c:ptCount val="36"/>
                <c:pt idx="0">
                  <c:v>708645000000000</c:v>
                </c:pt>
                <c:pt idx="1">
                  <c:v>715870400000000</c:v>
                </c:pt>
                <c:pt idx="2">
                  <c:v>723095800000000</c:v>
                </c:pt>
                <c:pt idx="3">
                  <c:v>730321200000000</c:v>
                </c:pt>
                <c:pt idx="4">
                  <c:v>737546600000000</c:v>
                </c:pt>
                <c:pt idx="5">
                  <c:v>744772000000000</c:v>
                </c:pt>
                <c:pt idx="6">
                  <c:v>751997400000000</c:v>
                </c:pt>
                <c:pt idx="7">
                  <c:v>759222799999999.87</c:v>
                </c:pt>
                <c:pt idx="8">
                  <c:v>766448200000000</c:v>
                </c:pt>
                <c:pt idx="9">
                  <c:v>773673600000000</c:v>
                </c:pt>
                <c:pt idx="10">
                  <c:v>780898999999999.87</c:v>
                </c:pt>
                <c:pt idx="11">
                  <c:v>788124400000000</c:v>
                </c:pt>
                <c:pt idx="12">
                  <c:v>795349800000000</c:v>
                </c:pt>
                <c:pt idx="13">
                  <c:v>802575199999999.87</c:v>
                </c:pt>
                <c:pt idx="14">
                  <c:v>809800600000000</c:v>
                </c:pt>
                <c:pt idx="15">
                  <c:v>817026000000000</c:v>
                </c:pt>
                <c:pt idx="16">
                  <c:v>825363000000000</c:v>
                </c:pt>
                <c:pt idx="17">
                  <c:v>833700000000000</c:v>
                </c:pt>
                <c:pt idx="18">
                  <c:v>842037000000000</c:v>
                </c:pt>
                <c:pt idx="19">
                  <c:v>850374000000000</c:v>
                </c:pt>
                <c:pt idx="20">
                  <c:v>858711000000000</c:v>
                </c:pt>
                <c:pt idx="21">
                  <c:v>867048000000000</c:v>
                </c:pt>
                <c:pt idx="22">
                  <c:v>875385000000000</c:v>
                </c:pt>
                <c:pt idx="23">
                  <c:v>883722000000000</c:v>
                </c:pt>
                <c:pt idx="24">
                  <c:v>892059000000000</c:v>
                </c:pt>
                <c:pt idx="25">
                  <c:v>900396000000000</c:v>
                </c:pt>
                <c:pt idx="26">
                  <c:v>913060300000000</c:v>
                </c:pt>
                <c:pt idx="27">
                  <c:v>925804000000000</c:v>
                </c:pt>
                <c:pt idx="28">
                  <c:v>938627100000000</c:v>
                </c:pt>
                <c:pt idx="29">
                  <c:v>951529600000000</c:v>
                </c:pt>
                <c:pt idx="30">
                  <c:v>964511500000000</c:v>
                </c:pt>
                <c:pt idx="31">
                  <c:v>977572800000000</c:v>
                </c:pt>
                <c:pt idx="32">
                  <c:v>990713500000000</c:v>
                </c:pt>
                <c:pt idx="33">
                  <c:v>1003933600000000</c:v>
                </c:pt>
                <c:pt idx="34">
                  <c:v>1017233100000000</c:v>
                </c:pt>
                <c:pt idx="35">
                  <c:v>1030612000000000</c:v>
                </c:pt>
              </c:numCache>
            </c:numRef>
          </c:val>
        </c:ser>
        <c:ser>
          <c:idx val="1"/>
          <c:order val="1"/>
          <c:tx>
            <c:strRef>
              <c:f>'[1]Industry - 2050 Plan'!$A$178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Plan'!$B$178:$AK$178</c:f>
              <c:numCache>
                <c:formatCode>0.00E+00</c:formatCode>
                <c:ptCount val="36"/>
                <c:pt idx="0">
                  <c:v>506175000000000</c:v>
                </c:pt>
                <c:pt idx="1">
                  <c:v>506790791111111.12</c:v>
                </c:pt>
                <c:pt idx="2">
                  <c:v>507314831111111.06</c:v>
                </c:pt>
                <c:pt idx="3">
                  <c:v>507747119999999.94</c:v>
                </c:pt>
                <c:pt idx="4">
                  <c:v>508087657777777.75</c:v>
                </c:pt>
                <c:pt idx="5">
                  <c:v>508336444444444.5</c:v>
                </c:pt>
                <c:pt idx="6">
                  <c:v>508493479999999.94</c:v>
                </c:pt>
                <c:pt idx="7">
                  <c:v>508558764444444.37</c:v>
                </c:pt>
                <c:pt idx="8">
                  <c:v>508532297777777.81</c:v>
                </c:pt>
                <c:pt idx="9">
                  <c:v>508414080000000.06</c:v>
                </c:pt>
                <c:pt idx="10">
                  <c:v>508204111111111.06</c:v>
                </c:pt>
                <c:pt idx="11">
                  <c:v>507902391111111.12</c:v>
                </c:pt>
                <c:pt idx="12">
                  <c:v>507508920000000</c:v>
                </c:pt>
                <c:pt idx="13">
                  <c:v>507023697777777.69</c:v>
                </c:pt>
                <c:pt idx="14">
                  <c:v>506446724444444.44</c:v>
                </c:pt>
                <c:pt idx="15">
                  <c:v>505778000000000</c:v>
                </c:pt>
                <c:pt idx="16">
                  <c:v>510939000000000</c:v>
                </c:pt>
                <c:pt idx="17">
                  <c:v>516100000000000</c:v>
                </c:pt>
                <c:pt idx="18">
                  <c:v>521261000000000</c:v>
                </c:pt>
                <c:pt idx="19">
                  <c:v>526422000000000</c:v>
                </c:pt>
                <c:pt idx="20">
                  <c:v>531583000000000</c:v>
                </c:pt>
                <c:pt idx="21">
                  <c:v>536744000000000</c:v>
                </c:pt>
                <c:pt idx="22">
                  <c:v>541905000000000</c:v>
                </c:pt>
                <c:pt idx="23">
                  <c:v>547066000000000</c:v>
                </c:pt>
                <c:pt idx="24">
                  <c:v>552227000000000</c:v>
                </c:pt>
                <c:pt idx="25">
                  <c:v>557388000000000</c:v>
                </c:pt>
                <c:pt idx="26">
                  <c:v>562549000000000</c:v>
                </c:pt>
                <c:pt idx="27">
                  <c:v>567710000000000</c:v>
                </c:pt>
                <c:pt idx="28">
                  <c:v>572871000000000</c:v>
                </c:pt>
                <c:pt idx="29">
                  <c:v>578032000000000</c:v>
                </c:pt>
                <c:pt idx="30">
                  <c:v>583193000000000</c:v>
                </c:pt>
                <c:pt idx="31">
                  <c:v>588354000000000</c:v>
                </c:pt>
                <c:pt idx="32">
                  <c:v>593515000000000</c:v>
                </c:pt>
                <c:pt idx="33">
                  <c:v>598676000000000</c:v>
                </c:pt>
                <c:pt idx="34">
                  <c:v>603837000000000</c:v>
                </c:pt>
                <c:pt idx="35">
                  <c:v>608998000000000</c:v>
                </c:pt>
              </c:numCache>
            </c:numRef>
          </c:val>
        </c:ser>
        <c:ser>
          <c:idx val="2"/>
          <c:order val="2"/>
          <c:tx>
            <c:strRef>
              <c:f>'[1]Industry - 2050 Plan'!$A$179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Plan'!$B$179:$AK$179</c:f>
              <c:numCache>
                <c:formatCode>0.00E+00</c:formatCode>
                <c:ptCount val="36"/>
                <c:pt idx="0">
                  <c:v>404940000000000</c:v>
                </c:pt>
                <c:pt idx="1">
                  <c:v>409068799999999.94</c:v>
                </c:pt>
                <c:pt idx="2">
                  <c:v>413197600000000</c:v>
                </c:pt>
                <c:pt idx="3">
                  <c:v>417326400000000</c:v>
                </c:pt>
                <c:pt idx="4">
                  <c:v>421455199999999.94</c:v>
                </c:pt>
                <c:pt idx="5">
                  <c:v>425584000000000</c:v>
                </c:pt>
                <c:pt idx="6">
                  <c:v>429712800000000</c:v>
                </c:pt>
                <c:pt idx="7">
                  <c:v>433841599999999.94</c:v>
                </c:pt>
                <c:pt idx="8">
                  <c:v>437970400000000</c:v>
                </c:pt>
                <c:pt idx="9">
                  <c:v>442099200000000</c:v>
                </c:pt>
                <c:pt idx="10">
                  <c:v>446227999999999.94</c:v>
                </c:pt>
                <c:pt idx="11">
                  <c:v>450356800000000</c:v>
                </c:pt>
                <c:pt idx="12">
                  <c:v>454485600000000</c:v>
                </c:pt>
                <c:pt idx="13">
                  <c:v>458614399999999.94</c:v>
                </c:pt>
                <c:pt idx="14">
                  <c:v>462743200000000</c:v>
                </c:pt>
                <c:pt idx="15">
                  <c:v>466872000000000</c:v>
                </c:pt>
                <c:pt idx="16">
                  <c:v>471636000000000</c:v>
                </c:pt>
                <c:pt idx="17">
                  <c:v>476400000000000</c:v>
                </c:pt>
                <c:pt idx="18">
                  <c:v>481164000000000</c:v>
                </c:pt>
                <c:pt idx="19">
                  <c:v>485928000000000</c:v>
                </c:pt>
                <c:pt idx="20">
                  <c:v>490692000000000</c:v>
                </c:pt>
                <c:pt idx="21">
                  <c:v>495456000000000</c:v>
                </c:pt>
                <c:pt idx="22">
                  <c:v>500220000000000</c:v>
                </c:pt>
                <c:pt idx="23">
                  <c:v>504984000000000</c:v>
                </c:pt>
                <c:pt idx="24">
                  <c:v>509748000000000</c:v>
                </c:pt>
                <c:pt idx="25">
                  <c:v>514512000000000</c:v>
                </c:pt>
                <c:pt idx="26">
                  <c:v>519276000000000</c:v>
                </c:pt>
                <c:pt idx="27">
                  <c:v>524040000000000</c:v>
                </c:pt>
                <c:pt idx="28">
                  <c:v>528804000000000</c:v>
                </c:pt>
                <c:pt idx="29">
                  <c:v>533568000000000</c:v>
                </c:pt>
                <c:pt idx="30">
                  <c:v>538332000000000</c:v>
                </c:pt>
                <c:pt idx="31">
                  <c:v>543096000000000</c:v>
                </c:pt>
                <c:pt idx="32">
                  <c:v>547860000000000</c:v>
                </c:pt>
                <c:pt idx="33">
                  <c:v>552624000000000</c:v>
                </c:pt>
                <c:pt idx="34">
                  <c:v>557388000000000</c:v>
                </c:pt>
                <c:pt idx="35">
                  <c:v>562152000000000</c:v>
                </c:pt>
              </c:numCache>
            </c:numRef>
          </c:val>
        </c:ser>
        <c:ser>
          <c:idx val="3"/>
          <c:order val="3"/>
          <c:tx>
            <c:strRef>
              <c:f>'[1]Industry - 2050 Plan'!$A$180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Plan'!$B$180:$AK$180</c:f>
              <c:numCache>
                <c:formatCode>0.00E+00</c:formatCode>
                <c:ptCount val="36"/>
                <c:pt idx="0">
                  <c:v>1046095000000000</c:v>
                </c:pt>
                <c:pt idx="1">
                  <c:v>1056761066666666.5</c:v>
                </c:pt>
                <c:pt idx="2">
                  <c:v>1067427133333333.4</c:v>
                </c:pt>
                <c:pt idx="3">
                  <c:v>1078093200000000</c:v>
                </c:pt>
                <c:pt idx="4">
                  <c:v>1088759266666666.6</c:v>
                </c:pt>
                <c:pt idx="5">
                  <c:v>1099425333333333.2</c:v>
                </c:pt>
                <c:pt idx="6">
                  <c:v>1110091400000000</c:v>
                </c:pt>
                <c:pt idx="7">
                  <c:v>1120757466666666.7</c:v>
                </c:pt>
                <c:pt idx="8">
                  <c:v>1131423533333333.5</c:v>
                </c:pt>
                <c:pt idx="9">
                  <c:v>1142089600000000</c:v>
                </c:pt>
                <c:pt idx="10">
                  <c:v>1152755666666666.5</c:v>
                </c:pt>
                <c:pt idx="11">
                  <c:v>1163421733333333.5</c:v>
                </c:pt>
                <c:pt idx="12">
                  <c:v>1174087800000000</c:v>
                </c:pt>
                <c:pt idx="13">
                  <c:v>1184753866666666.5</c:v>
                </c:pt>
                <c:pt idx="14">
                  <c:v>1195419933333333.2</c:v>
                </c:pt>
                <c:pt idx="15">
                  <c:v>1206086000000000</c:v>
                </c:pt>
                <c:pt idx="16">
                  <c:v>1222323300000000</c:v>
                </c:pt>
                <c:pt idx="17">
                  <c:v>1238640000000000</c:v>
                </c:pt>
                <c:pt idx="18">
                  <c:v>1255036100000000</c:v>
                </c:pt>
                <c:pt idx="19">
                  <c:v>1271511600000000</c:v>
                </c:pt>
                <c:pt idx="20">
                  <c:v>1288066500000000</c:v>
                </c:pt>
                <c:pt idx="21">
                  <c:v>1304700800000000</c:v>
                </c:pt>
                <c:pt idx="22">
                  <c:v>1321414500000000</c:v>
                </c:pt>
                <c:pt idx="23">
                  <c:v>1338207600000000</c:v>
                </c:pt>
                <c:pt idx="24">
                  <c:v>1355080100000000</c:v>
                </c:pt>
                <c:pt idx="25">
                  <c:v>1372032000000000</c:v>
                </c:pt>
                <c:pt idx="26">
                  <c:v>1371754100000000</c:v>
                </c:pt>
                <c:pt idx="27">
                  <c:v>1371238000000000</c:v>
                </c:pt>
                <c:pt idx="28">
                  <c:v>1370483700000000</c:v>
                </c:pt>
                <c:pt idx="29">
                  <c:v>1369491200000000</c:v>
                </c:pt>
                <c:pt idx="30">
                  <c:v>1368260500000000</c:v>
                </c:pt>
                <c:pt idx="31">
                  <c:v>1366791600000000</c:v>
                </c:pt>
                <c:pt idx="32">
                  <c:v>1365084500000000</c:v>
                </c:pt>
                <c:pt idx="33">
                  <c:v>1363139200000000</c:v>
                </c:pt>
                <c:pt idx="34">
                  <c:v>1360955700000000</c:v>
                </c:pt>
                <c:pt idx="35">
                  <c:v>1358534000000000</c:v>
                </c:pt>
              </c:numCache>
            </c:numRef>
          </c:val>
        </c:ser>
        <c:ser>
          <c:idx val="4"/>
          <c:order val="4"/>
          <c:tx>
            <c:strRef>
              <c:f>'[1]Industry - 2050 Plan'!$A$181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Plan'!$B$181:$AK$181</c:f>
              <c:numCache>
                <c:formatCode>0.00E+00</c:formatCode>
                <c:ptCount val="36"/>
                <c:pt idx="0">
                  <c:v>168725000000000</c:v>
                </c:pt>
                <c:pt idx="1">
                  <c:v>170445333333333.34</c:v>
                </c:pt>
                <c:pt idx="2">
                  <c:v>172165666666666.69</c:v>
                </c:pt>
                <c:pt idx="3">
                  <c:v>173886000000000</c:v>
                </c:pt>
                <c:pt idx="4">
                  <c:v>175606333333333.34</c:v>
                </c:pt>
                <c:pt idx="5">
                  <c:v>177326666666666.69</c:v>
                </c:pt>
                <c:pt idx="6">
                  <c:v>179047000000000</c:v>
                </c:pt>
                <c:pt idx="7">
                  <c:v>180767333333333.34</c:v>
                </c:pt>
                <c:pt idx="8">
                  <c:v>182487666666666.69</c:v>
                </c:pt>
                <c:pt idx="9">
                  <c:v>184208000000000</c:v>
                </c:pt>
                <c:pt idx="10">
                  <c:v>185928333333333.34</c:v>
                </c:pt>
                <c:pt idx="11">
                  <c:v>187648666666666.69</c:v>
                </c:pt>
                <c:pt idx="12">
                  <c:v>189369000000000</c:v>
                </c:pt>
                <c:pt idx="13">
                  <c:v>191089333333333.34</c:v>
                </c:pt>
                <c:pt idx="14">
                  <c:v>192809666666666.69</c:v>
                </c:pt>
                <c:pt idx="15">
                  <c:v>194530000000000</c:v>
                </c:pt>
                <c:pt idx="16">
                  <c:v>192584700000000</c:v>
                </c:pt>
                <c:pt idx="17">
                  <c:v>190560000000000</c:v>
                </c:pt>
                <c:pt idx="18">
                  <c:v>188455900000000</c:v>
                </c:pt>
                <c:pt idx="19">
                  <c:v>186272400000000</c:v>
                </c:pt>
                <c:pt idx="20">
                  <c:v>184009500000000</c:v>
                </c:pt>
                <c:pt idx="21">
                  <c:v>181667200000000</c:v>
                </c:pt>
                <c:pt idx="22">
                  <c:v>179245500000000</c:v>
                </c:pt>
                <c:pt idx="23">
                  <c:v>176744400000000</c:v>
                </c:pt>
                <c:pt idx="24">
                  <c:v>174163900000000</c:v>
                </c:pt>
                <c:pt idx="25">
                  <c:v>171504000000000</c:v>
                </c:pt>
                <c:pt idx="26">
                  <c:v>177419300000000</c:v>
                </c:pt>
                <c:pt idx="27">
                  <c:v>183414000000000</c:v>
                </c:pt>
                <c:pt idx="28">
                  <c:v>189488100000000</c:v>
                </c:pt>
                <c:pt idx="29">
                  <c:v>195641600000000.03</c:v>
                </c:pt>
                <c:pt idx="30">
                  <c:v>201874500000000</c:v>
                </c:pt>
                <c:pt idx="31">
                  <c:v>208186800000000</c:v>
                </c:pt>
                <c:pt idx="32">
                  <c:v>214578500000000</c:v>
                </c:pt>
                <c:pt idx="33">
                  <c:v>221049600000000</c:v>
                </c:pt>
                <c:pt idx="34">
                  <c:v>227600100000000</c:v>
                </c:pt>
                <c:pt idx="35">
                  <c:v>234230000000000</c:v>
                </c:pt>
              </c:numCache>
            </c:numRef>
          </c:val>
        </c:ser>
        <c:ser>
          <c:idx val="5"/>
          <c:order val="5"/>
          <c:tx>
            <c:strRef>
              <c:f>'[1]Industry - 2050 Plan'!$A$182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Plan'!$B$182:$AK$182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6"/>
          <c:order val="6"/>
          <c:tx>
            <c:strRef>
              <c:f>'[1]Industry - 2050 Plan'!$A$183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Plan'!$B$183:$AK$183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7"/>
          <c:order val="7"/>
          <c:tx>
            <c:strRef>
              <c:f>'[1]Industry - 2050 Plan'!$A$184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Plan'!$B$184:$AK$184</c:f>
              <c:numCache>
                <c:formatCode>0.00E+00</c:formatCode>
                <c:ptCount val="36"/>
                <c:pt idx="0">
                  <c:v>269960000000000</c:v>
                </c:pt>
                <c:pt idx="1">
                  <c:v>272712533333333.31</c:v>
                </c:pt>
                <c:pt idx="2">
                  <c:v>275465066666666.69</c:v>
                </c:pt>
                <c:pt idx="3">
                  <c:v>278217600000000</c:v>
                </c:pt>
                <c:pt idx="4">
                  <c:v>280970133333333.31</c:v>
                </c:pt>
                <c:pt idx="5">
                  <c:v>283722666666666.69</c:v>
                </c:pt>
                <c:pt idx="6">
                  <c:v>286475200000000</c:v>
                </c:pt>
                <c:pt idx="7">
                  <c:v>289227733333333.31</c:v>
                </c:pt>
                <c:pt idx="8">
                  <c:v>291980266666666.69</c:v>
                </c:pt>
                <c:pt idx="9">
                  <c:v>294732800000000</c:v>
                </c:pt>
                <c:pt idx="10">
                  <c:v>297485333333333.31</c:v>
                </c:pt>
                <c:pt idx="11">
                  <c:v>300237866666666.69</c:v>
                </c:pt>
                <c:pt idx="12">
                  <c:v>302990400000000</c:v>
                </c:pt>
                <c:pt idx="13">
                  <c:v>305742933333333.31</c:v>
                </c:pt>
                <c:pt idx="14">
                  <c:v>308495466666666.69</c:v>
                </c:pt>
                <c:pt idx="15">
                  <c:v>311248000000000</c:v>
                </c:pt>
                <c:pt idx="16">
                  <c:v>314424000000000</c:v>
                </c:pt>
                <c:pt idx="17">
                  <c:v>317600000000000</c:v>
                </c:pt>
                <c:pt idx="18">
                  <c:v>320776000000000</c:v>
                </c:pt>
                <c:pt idx="19">
                  <c:v>323952000000000</c:v>
                </c:pt>
                <c:pt idx="20">
                  <c:v>327128000000000</c:v>
                </c:pt>
                <c:pt idx="21">
                  <c:v>330304000000000</c:v>
                </c:pt>
                <c:pt idx="22">
                  <c:v>333480000000000</c:v>
                </c:pt>
                <c:pt idx="23">
                  <c:v>336656000000000</c:v>
                </c:pt>
                <c:pt idx="24">
                  <c:v>339832000000000</c:v>
                </c:pt>
                <c:pt idx="25">
                  <c:v>343008000000000</c:v>
                </c:pt>
                <c:pt idx="26">
                  <c:v>350511300000000</c:v>
                </c:pt>
                <c:pt idx="27">
                  <c:v>358094000000000</c:v>
                </c:pt>
                <c:pt idx="28">
                  <c:v>365756100000000</c:v>
                </c:pt>
                <c:pt idx="29">
                  <c:v>373497600000000</c:v>
                </c:pt>
                <c:pt idx="30">
                  <c:v>381318499999999.94</c:v>
                </c:pt>
                <c:pt idx="31">
                  <c:v>389218800000000</c:v>
                </c:pt>
                <c:pt idx="32">
                  <c:v>397198500000000</c:v>
                </c:pt>
                <c:pt idx="33">
                  <c:v>405257600000000</c:v>
                </c:pt>
                <c:pt idx="34">
                  <c:v>413396100000000</c:v>
                </c:pt>
                <c:pt idx="35">
                  <c:v>421614000000000</c:v>
                </c:pt>
              </c:numCache>
            </c:numRef>
          </c:val>
        </c:ser>
        <c:ser>
          <c:idx val="8"/>
          <c:order val="8"/>
          <c:tx>
            <c:strRef>
              <c:f>'[1]Industry - 2050 Plan'!$A$185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Plan'!$B$185:$AK$185</c:f>
              <c:numCache>
                <c:formatCode>0.00E+00</c:formatCode>
                <c:ptCount val="36"/>
                <c:pt idx="0">
                  <c:v>269960000000000</c:v>
                </c:pt>
                <c:pt idx="1">
                  <c:v>277257742222222.22</c:v>
                </c:pt>
                <c:pt idx="2">
                  <c:v>284647235555555.56</c:v>
                </c:pt>
                <c:pt idx="3">
                  <c:v>292128480000000</c:v>
                </c:pt>
                <c:pt idx="4">
                  <c:v>299701475555555.56</c:v>
                </c:pt>
                <c:pt idx="5">
                  <c:v>307366222222222.25</c:v>
                </c:pt>
                <c:pt idx="6">
                  <c:v>315122720000000</c:v>
                </c:pt>
                <c:pt idx="7">
                  <c:v>322970968888888.87</c:v>
                </c:pt>
                <c:pt idx="8">
                  <c:v>330910968888888.94</c:v>
                </c:pt>
                <c:pt idx="9">
                  <c:v>338942720000000</c:v>
                </c:pt>
                <c:pt idx="10">
                  <c:v>347066222222222.25</c:v>
                </c:pt>
                <c:pt idx="11">
                  <c:v>355281475555555.62</c:v>
                </c:pt>
                <c:pt idx="12">
                  <c:v>363588480000000</c:v>
                </c:pt>
                <c:pt idx="13">
                  <c:v>371987235555555.56</c:v>
                </c:pt>
                <c:pt idx="14">
                  <c:v>380477742222222.25</c:v>
                </c:pt>
                <c:pt idx="15">
                  <c:v>389060000000000</c:v>
                </c:pt>
                <c:pt idx="16">
                  <c:v>393030000000000</c:v>
                </c:pt>
                <c:pt idx="17">
                  <c:v>397000000000000</c:v>
                </c:pt>
                <c:pt idx="18">
                  <c:v>400970000000000</c:v>
                </c:pt>
                <c:pt idx="19">
                  <c:v>404940000000000</c:v>
                </c:pt>
                <c:pt idx="20">
                  <c:v>408910000000000</c:v>
                </c:pt>
                <c:pt idx="21">
                  <c:v>412880000000000</c:v>
                </c:pt>
                <c:pt idx="22">
                  <c:v>416850000000000</c:v>
                </c:pt>
                <c:pt idx="23">
                  <c:v>420820000000000</c:v>
                </c:pt>
                <c:pt idx="24">
                  <c:v>424790000000000</c:v>
                </c:pt>
                <c:pt idx="25">
                  <c:v>428760000000000</c:v>
                </c:pt>
                <c:pt idx="26">
                  <c:v>432730000000000</c:v>
                </c:pt>
                <c:pt idx="27">
                  <c:v>436700000000000</c:v>
                </c:pt>
                <c:pt idx="28">
                  <c:v>440670000000000</c:v>
                </c:pt>
                <c:pt idx="29">
                  <c:v>444640000000000</c:v>
                </c:pt>
                <c:pt idx="30">
                  <c:v>448610000000000</c:v>
                </c:pt>
                <c:pt idx="31">
                  <c:v>452580000000000</c:v>
                </c:pt>
                <c:pt idx="32">
                  <c:v>456550000000000</c:v>
                </c:pt>
                <c:pt idx="33">
                  <c:v>460520000000000</c:v>
                </c:pt>
                <c:pt idx="34">
                  <c:v>464490000000000</c:v>
                </c:pt>
                <c:pt idx="35">
                  <c:v>468460000000000</c:v>
                </c:pt>
              </c:numCache>
            </c:numRef>
          </c:val>
        </c:ser>
        <c:ser>
          <c:idx val="9"/>
          <c:order val="9"/>
          <c:tx>
            <c:strRef>
              <c:f>'[1]Industry - 2050 Plan'!$A$186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'[1]Industry - 2050 Plan'!$B$176:$AK$176</c:f>
              <c:numCache>
                <c:formatCode>General</c:formatCod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numCache>
            </c:numRef>
          </c:cat>
          <c:val>
            <c:numRef>
              <c:f>'[1]Industry - 2050 Plan'!$B$186:$AK$186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07632352"/>
        <c:axId val="-1707628000"/>
      </c:areaChart>
      <c:catAx>
        <c:axId val="-1707632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/>
                  <a:t>Time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-1707628000"/>
        <c:crosses val="autoZero"/>
        <c:auto val="1"/>
        <c:lblAlgn val="ctr"/>
        <c:lblOffset val="100"/>
        <c:noMultiLvlLbl val="0"/>
      </c:catAx>
      <c:valAx>
        <c:axId val="-170762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/>
                  <a:t>BTU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-170763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Industrial Fuel 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'[1]Industry - 2050 Plan'!$A$204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Plan'!$B$204:$AK$204</c:f>
              <c:numCache>
                <c:formatCode>0.00E+00</c:formatCode>
                <c:ptCount val="36"/>
                <c:pt idx="0">
                  <c:v>708645000000000</c:v>
                </c:pt>
                <c:pt idx="1">
                  <c:v>721670570000000</c:v>
                </c:pt>
                <c:pt idx="2">
                  <c:v>734651146666666.62</c:v>
                </c:pt>
                <c:pt idx="3">
                  <c:v>747586730000000</c:v>
                </c:pt>
                <c:pt idx="4">
                  <c:v>760477320000000</c:v>
                </c:pt>
                <c:pt idx="5">
                  <c:v>773322916666666.75</c:v>
                </c:pt>
                <c:pt idx="6">
                  <c:v>786123520000000</c:v>
                </c:pt>
                <c:pt idx="7">
                  <c:v>798879130000000</c:v>
                </c:pt>
                <c:pt idx="8">
                  <c:v>811589746666666.75</c:v>
                </c:pt>
                <c:pt idx="9">
                  <c:v>824255370000000.12</c:v>
                </c:pt>
                <c:pt idx="10">
                  <c:v>836876000000000</c:v>
                </c:pt>
                <c:pt idx="11">
                  <c:v>849451636666666.75</c:v>
                </c:pt>
                <c:pt idx="12">
                  <c:v>861982280000000.12</c:v>
                </c:pt>
                <c:pt idx="13">
                  <c:v>874467930000000.12</c:v>
                </c:pt>
                <c:pt idx="14">
                  <c:v>886908586666666.75</c:v>
                </c:pt>
                <c:pt idx="15">
                  <c:v>899304250000000.12</c:v>
                </c:pt>
                <c:pt idx="16">
                  <c:v>921077715000000.12</c:v>
                </c:pt>
                <c:pt idx="17">
                  <c:v>942946460000000.12</c:v>
                </c:pt>
                <c:pt idx="18">
                  <c:v>964910485000000.12</c:v>
                </c:pt>
                <c:pt idx="19">
                  <c:v>986969790000000.12</c:v>
                </c:pt>
                <c:pt idx="20">
                  <c:v>1009124375000000.1</c:v>
                </c:pt>
                <c:pt idx="21">
                  <c:v>1031374240000000</c:v>
                </c:pt>
                <c:pt idx="22">
                  <c:v>1053719385000000</c:v>
                </c:pt>
                <c:pt idx="23">
                  <c:v>1076159810000000</c:v>
                </c:pt>
                <c:pt idx="24">
                  <c:v>1098695515000000</c:v>
                </c:pt>
                <c:pt idx="25">
                  <c:v>1121326500000000</c:v>
                </c:pt>
                <c:pt idx="26">
                  <c:v>1137166800000000</c:v>
                </c:pt>
                <c:pt idx="27">
                  <c:v>1153007100000000</c:v>
                </c:pt>
                <c:pt idx="28">
                  <c:v>1168847400000000</c:v>
                </c:pt>
                <c:pt idx="29">
                  <c:v>1184687700000000</c:v>
                </c:pt>
                <c:pt idx="30">
                  <c:v>1200528000000000</c:v>
                </c:pt>
                <c:pt idx="31">
                  <c:v>1216368300000000</c:v>
                </c:pt>
                <c:pt idx="32">
                  <c:v>1232208600000000</c:v>
                </c:pt>
                <c:pt idx="33">
                  <c:v>1248048900000000</c:v>
                </c:pt>
                <c:pt idx="34">
                  <c:v>1263889200000000</c:v>
                </c:pt>
                <c:pt idx="35">
                  <c:v>1279729500000000</c:v>
                </c:pt>
              </c:numCache>
            </c:numRef>
          </c:val>
        </c:ser>
        <c:ser>
          <c:idx val="1"/>
          <c:order val="1"/>
          <c:tx>
            <c:strRef>
              <c:f>'[1]Industry - 2050 Plan'!$A$205</c:f>
              <c:strCache>
                <c:ptCount val="1"/>
                <c:pt idx="0">
                  <c:v>Hard 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Plan'!$B$205:$AK$205</c:f>
              <c:numCache>
                <c:formatCode>0.00E+00</c:formatCode>
                <c:ptCount val="36"/>
                <c:pt idx="0">
                  <c:v>506175000000000</c:v>
                </c:pt>
                <c:pt idx="1">
                  <c:v>512856510000000</c:v>
                </c:pt>
                <c:pt idx="2">
                  <c:v>519403040000000</c:v>
                </c:pt>
                <c:pt idx="3">
                  <c:v>525814590000000</c:v>
                </c:pt>
                <c:pt idx="4">
                  <c:v>532091159999999.94</c:v>
                </c:pt>
                <c:pt idx="5">
                  <c:v>538232749999999.94</c:v>
                </c:pt>
                <c:pt idx="6">
                  <c:v>544239359999999.94</c:v>
                </c:pt>
                <c:pt idx="7">
                  <c:v>550110990000000.06</c:v>
                </c:pt>
                <c:pt idx="8">
                  <c:v>555847640000000.06</c:v>
                </c:pt>
                <c:pt idx="9">
                  <c:v>561449310000000.06</c:v>
                </c:pt>
                <c:pt idx="10">
                  <c:v>566916000000000</c:v>
                </c:pt>
                <c:pt idx="11">
                  <c:v>572247710000000</c:v>
                </c:pt>
                <c:pt idx="12">
                  <c:v>577444440000000</c:v>
                </c:pt>
                <c:pt idx="13">
                  <c:v>582506190000000</c:v>
                </c:pt>
                <c:pt idx="14">
                  <c:v>587432960000000</c:v>
                </c:pt>
                <c:pt idx="15">
                  <c:v>592224750000000</c:v>
                </c:pt>
                <c:pt idx="16">
                  <c:v>605087550000000</c:v>
                </c:pt>
                <c:pt idx="17">
                  <c:v>617950350000000</c:v>
                </c:pt>
                <c:pt idx="18">
                  <c:v>630813150000000</c:v>
                </c:pt>
                <c:pt idx="19">
                  <c:v>643675950000000</c:v>
                </c:pt>
                <c:pt idx="20">
                  <c:v>656538750000000</c:v>
                </c:pt>
                <c:pt idx="21">
                  <c:v>669401550000000</c:v>
                </c:pt>
                <c:pt idx="22">
                  <c:v>682264350000000</c:v>
                </c:pt>
                <c:pt idx="23">
                  <c:v>695127150000000</c:v>
                </c:pt>
                <c:pt idx="24">
                  <c:v>707989950000000</c:v>
                </c:pt>
                <c:pt idx="25">
                  <c:v>720852750000000</c:v>
                </c:pt>
                <c:pt idx="26">
                  <c:v>731035800000000</c:v>
                </c:pt>
                <c:pt idx="27">
                  <c:v>741218850000000</c:v>
                </c:pt>
                <c:pt idx="28">
                  <c:v>751401900000000</c:v>
                </c:pt>
                <c:pt idx="29">
                  <c:v>761584950000000</c:v>
                </c:pt>
                <c:pt idx="30">
                  <c:v>771768000000000</c:v>
                </c:pt>
                <c:pt idx="31">
                  <c:v>781951050000000</c:v>
                </c:pt>
                <c:pt idx="32">
                  <c:v>792134100000000</c:v>
                </c:pt>
                <c:pt idx="33">
                  <c:v>802317150000000</c:v>
                </c:pt>
                <c:pt idx="34">
                  <c:v>812500200000000</c:v>
                </c:pt>
                <c:pt idx="35">
                  <c:v>822683250000000</c:v>
                </c:pt>
              </c:numCache>
            </c:numRef>
          </c:val>
        </c:ser>
        <c:ser>
          <c:idx val="2"/>
          <c:order val="2"/>
          <c:tx>
            <c:strRef>
              <c:f>'[1]Industry - 2050 Plan'!$A$206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Plan'!$B$206:$AK$206</c:f>
              <c:numCache>
                <c:formatCode>0.00E+00</c:formatCode>
                <c:ptCount val="36"/>
                <c:pt idx="0">
                  <c:v>404940000000000</c:v>
                </c:pt>
                <c:pt idx="1">
                  <c:v>411891469999999.94</c:v>
                </c:pt>
                <c:pt idx="2">
                  <c:v>418797946666666.69</c:v>
                </c:pt>
                <c:pt idx="3">
                  <c:v>425659430000000</c:v>
                </c:pt>
                <c:pt idx="4">
                  <c:v>432475920000000</c:v>
                </c:pt>
                <c:pt idx="5">
                  <c:v>439247416666666.69</c:v>
                </c:pt>
                <c:pt idx="6">
                  <c:v>445973920000000</c:v>
                </c:pt>
                <c:pt idx="7">
                  <c:v>452655430000000</c:v>
                </c:pt>
                <c:pt idx="8">
                  <c:v>459291946666666.69</c:v>
                </c:pt>
                <c:pt idx="9">
                  <c:v>465883470000000</c:v>
                </c:pt>
                <c:pt idx="10">
                  <c:v>472430000000000</c:v>
                </c:pt>
                <c:pt idx="11">
                  <c:v>478931536666666.62</c:v>
                </c:pt>
                <c:pt idx="12">
                  <c:v>485388080000000</c:v>
                </c:pt>
                <c:pt idx="13">
                  <c:v>491799630000000</c:v>
                </c:pt>
                <c:pt idx="14">
                  <c:v>498166186666666.69</c:v>
                </c:pt>
                <c:pt idx="15">
                  <c:v>504487750000000</c:v>
                </c:pt>
                <c:pt idx="16">
                  <c:v>519927080000000</c:v>
                </c:pt>
                <c:pt idx="17">
                  <c:v>535556970000000</c:v>
                </c:pt>
                <c:pt idx="18">
                  <c:v>551377420000000.06</c:v>
                </c:pt>
                <c:pt idx="19">
                  <c:v>567388430000000</c:v>
                </c:pt>
                <c:pt idx="20">
                  <c:v>583590000000000</c:v>
                </c:pt>
                <c:pt idx="21">
                  <c:v>599982130000000</c:v>
                </c:pt>
                <c:pt idx="22">
                  <c:v>616564820000000</c:v>
                </c:pt>
                <c:pt idx="23">
                  <c:v>633338070000000</c:v>
                </c:pt>
                <c:pt idx="24">
                  <c:v>650301880000000</c:v>
                </c:pt>
                <c:pt idx="25">
                  <c:v>667456250000000</c:v>
                </c:pt>
                <c:pt idx="26">
                  <c:v>676885000000000</c:v>
                </c:pt>
                <c:pt idx="27">
                  <c:v>686313750000000</c:v>
                </c:pt>
                <c:pt idx="28">
                  <c:v>695742500000000</c:v>
                </c:pt>
                <c:pt idx="29">
                  <c:v>705171250000000</c:v>
                </c:pt>
                <c:pt idx="30">
                  <c:v>714600000000000</c:v>
                </c:pt>
                <c:pt idx="31">
                  <c:v>724028750000000</c:v>
                </c:pt>
                <c:pt idx="32">
                  <c:v>733457500000000</c:v>
                </c:pt>
                <c:pt idx="33">
                  <c:v>742886250000000</c:v>
                </c:pt>
                <c:pt idx="34">
                  <c:v>752315000000000</c:v>
                </c:pt>
                <c:pt idx="35">
                  <c:v>761743750000000</c:v>
                </c:pt>
              </c:numCache>
            </c:numRef>
          </c:val>
        </c:ser>
        <c:ser>
          <c:idx val="3"/>
          <c:order val="3"/>
          <c:tx>
            <c:strRef>
              <c:f>'[1]Industry - 2050 Plan'!$A$207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Plan'!$B$207:$AK$207</c:f>
              <c:numCache>
                <c:formatCode>0.00E+00</c:formatCode>
                <c:ptCount val="36"/>
                <c:pt idx="0">
                  <c:v>1046095000000000</c:v>
                </c:pt>
                <c:pt idx="1">
                  <c:v>1068164230000000</c:v>
                </c:pt>
                <c:pt idx="2">
                  <c:v>1090278453333333.2</c:v>
                </c:pt>
                <c:pt idx="3">
                  <c:v>1112437670000000</c:v>
                </c:pt>
                <c:pt idx="4">
                  <c:v>1134641880000000</c:v>
                </c:pt>
                <c:pt idx="5">
                  <c:v>1156891083333333.2</c:v>
                </c:pt>
                <c:pt idx="6">
                  <c:v>1179185280000000</c:v>
                </c:pt>
                <c:pt idx="7">
                  <c:v>1201524470000000</c:v>
                </c:pt>
                <c:pt idx="8">
                  <c:v>1223908653333333.2</c:v>
                </c:pt>
                <c:pt idx="9">
                  <c:v>1246337830000000</c:v>
                </c:pt>
                <c:pt idx="10">
                  <c:v>1268812000000000</c:v>
                </c:pt>
                <c:pt idx="11">
                  <c:v>1291331163333333.2</c:v>
                </c:pt>
                <c:pt idx="12">
                  <c:v>1313895320000000</c:v>
                </c:pt>
                <c:pt idx="13">
                  <c:v>1336504470000000</c:v>
                </c:pt>
                <c:pt idx="14">
                  <c:v>1359158613333333.2</c:v>
                </c:pt>
                <c:pt idx="15">
                  <c:v>1381857750000000</c:v>
                </c:pt>
                <c:pt idx="16">
                  <c:v>1407388820000000</c:v>
                </c:pt>
                <c:pt idx="17">
                  <c:v>1432729330000000</c:v>
                </c:pt>
                <c:pt idx="18">
                  <c:v>1457879280000000</c:v>
                </c:pt>
                <c:pt idx="19">
                  <c:v>1482838670000000</c:v>
                </c:pt>
                <c:pt idx="20">
                  <c:v>1507607500000000</c:v>
                </c:pt>
                <c:pt idx="21">
                  <c:v>1532185770000000</c:v>
                </c:pt>
                <c:pt idx="22">
                  <c:v>1556573480000000</c:v>
                </c:pt>
                <c:pt idx="23">
                  <c:v>1580770630000000</c:v>
                </c:pt>
                <c:pt idx="24">
                  <c:v>1604777220000000</c:v>
                </c:pt>
                <c:pt idx="25">
                  <c:v>1628593250000000</c:v>
                </c:pt>
                <c:pt idx="26">
                  <c:v>1651599400000000</c:v>
                </c:pt>
                <c:pt idx="27">
                  <c:v>1674605550000000</c:v>
                </c:pt>
                <c:pt idx="28">
                  <c:v>1697611700000000</c:v>
                </c:pt>
                <c:pt idx="29">
                  <c:v>1720617850000000</c:v>
                </c:pt>
                <c:pt idx="30">
                  <c:v>1743624000000000</c:v>
                </c:pt>
                <c:pt idx="31">
                  <c:v>1766630150000000</c:v>
                </c:pt>
                <c:pt idx="32">
                  <c:v>1789636300000000</c:v>
                </c:pt>
                <c:pt idx="33">
                  <c:v>1812642450000000</c:v>
                </c:pt>
                <c:pt idx="34">
                  <c:v>1835648600000000</c:v>
                </c:pt>
                <c:pt idx="35">
                  <c:v>1858654750000000</c:v>
                </c:pt>
              </c:numCache>
            </c:numRef>
          </c:val>
        </c:ser>
        <c:ser>
          <c:idx val="4"/>
          <c:order val="4"/>
          <c:tx>
            <c:strRef>
              <c:f>'[1]Industry - 2050 Plan'!$A$208</c:f>
              <c:strCache>
                <c:ptCount val="1"/>
                <c:pt idx="0">
                  <c:v>Petroleum diesel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Plan'!$B$208:$AK$208</c:f>
              <c:numCache>
                <c:formatCode>0.00E+00</c:formatCode>
                <c:ptCount val="36"/>
                <c:pt idx="0">
                  <c:v>168725000000000</c:v>
                </c:pt>
                <c:pt idx="1">
                  <c:v>172099500000000</c:v>
                </c:pt>
                <c:pt idx="2">
                  <c:v>175474000000000</c:v>
                </c:pt>
                <c:pt idx="3">
                  <c:v>178848500000000</c:v>
                </c:pt>
                <c:pt idx="4">
                  <c:v>182223000000000</c:v>
                </c:pt>
                <c:pt idx="5">
                  <c:v>185597500000000</c:v>
                </c:pt>
                <c:pt idx="6">
                  <c:v>188972000000000</c:v>
                </c:pt>
                <c:pt idx="7">
                  <c:v>192346500000000</c:v>
                </c:pt>
                <c:pt idx="8">
                  <c:v>195721000000000</c:v>
                </c:pt>
                <c:pt idx="9">
                  <c:v>199095500000000</c:v>
                </c:pt>
                <c:pt idx="10">
                  <c:v>202470000000000</c:v>
                </c:pt>
                <c:pt idx="11">
                  <c:v>205844500000000</c:v>
                </c:pt>
                <c:pt idx="12">
                  <c:v>209219000000000</c:v>
                </c:pt>
                <c:pt idx="13">
                  <c:v>212593500000000</c:v>
                </c:pt>
                <c:pt idx="14">
                  <c:v>215968000000000</c:v>
                </c:pt>
                <c:pt idx="15">
                  <c:v>219342500000000</c:v>
                </c:pt>
                <c:pt idx="16">
                  <c:v>221865435000000</c:v>
                </c:pt>
                <c:pt idx="17">
                  <c:v>224293090000000</c:v>
                </c:pt>
                <c:pt idx="18">
                  <c:v>226625465000000</c:v>
                </c:pt>
                <c:pt idx="19">
                  <c:v>228862560000000</c:v>
                </c:pt>
                <c:pt idx="20">
                  <c:v>231004375000000</c:v>
                </c:pt>
                <c:pt idx="21">
                  <c:v>233050910000000</c:v>
                </c:pt>
                <c:pt idx="22">
                  <c:v>235002165000000</c:v>
                </c:pt>
                <c:pt idx="23">
                  <c:v>236858140000000</c:v>
                </c:pt>
                <c:pt idx="24">
                  <c:v>238618835000000</c:v>
                </c:pt>
                <c:pt idx="25">
                  <c:v>240284250000000</c:v>
                </c:pt>
                <c:pt idx="26">
                  <c:v>243678600000000</c:v>
                </c:pt>
                <c:pt idx="27">
                  <c:v>247072950000000</c:v>
                </c:pt>
                <c:pt idx="28">
                  <c:v>250467300000000</c:v>
                </c:pt>
                <c:pt idx="29">
                  <c:v>253861650000000</c:v>
                </c:pt>
                <c:pt idx="30">
                  <c:v>257256000000000</c:v>
                </c:pt>
                <c:pt idx="31">
                  <c:v>260650350000000</c:v>
                </c:pt>
                <c:pt idx="32">
                  <c:v>264044700000000</c:v>
                </c:pt>
                <c:pt idx="33">
                  <c:v>267439050000000</c:v>
                </c:pt>
                <c:pt idx="34">
                  <c:v>270833400000000</c:v>
                </c:pt>
                <c:pt idx="35">
                  <c:v>274227750000000</c:v>
                </c:pt>
              </c:numCache>
            </c:numRef>
          </c:val>
        </c:ser>
        <c:ser>
          <c:idx val="5"/>
          <c:order val="5"/>
          <c:tx>
            <c:strRef>
              <c:f>'[1]Industry - 2050 Plan'!$A$209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Plan'!$B$209:$AK$209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6"/>
          <c:order val="6"/>
          <c:tx>
            <c:strRef>
              <c:f>'[1]Industry - 2050 Plan'!$A$210</c:f>
              <c:strCache>
                <c:ptCount val="1"/>
                <c:pt idx="0">
                  <c:v>Crude oil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Plan'!$B$210:$AK$210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ser>
          <c:idx val="7"/>
          <c:order val="7"/>
          <c:tx>
            <c:strRef>
              <c:f>'[1]Industry - 2050 Plan'!$A$211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Plan'!$B$211:$AK$211</c:f>
              <c:numCache>
                <c:formatCode>0.00E+00</c:formatCode>
                <c:ptCount val="36"/>
                <c:pt idx="0">
                  <c:v>269960000000000</c:v>
                </c:pt>
                <c:pt idx="1">
                  <c:v>275359200000000</c:v>
                </c:pt>
                <c:pt idx="2">
                  <c:v>280758400000000</c:v>
                </c:pt>
                <c:pt idx="3">
                  <c:v>286157600000000</c:v>
                </c:pt>
                <c:pt idx="4">
                  <c:v>291556800000000</c:v>
                </c:pt>
                <c:pt idx="5">
                  <c:v>296956000000000</c:v>
                </c:pt>
                <c:pt idx="6">
                  <c:v>302355200000000</c:v>
                </c:pt>
                <c:pt idx="7">
                  <c:v>307754400000000</c:v>
                </c:pt>
                <c:pt idx="8">
                  <c:v>313153600000000</c:v>
                </c:pt>
                <c:pt idx="9">
                  <c:v>318552800000000</c:v>
                </c:pt>
                <c:pt idx="10">
                  <c:v>323952000000000</c:v>
                </c:pt>
                <c:pt idx="11">
                  <c:v>329351200000000</c:v>
                </c:pt>
                <c:pt idx="12">
                  <c:v>334750400000000</c:v>
                </c:pt>
                <c:pt idx="13">
                  <c:v>340149600000000</c:v>
                </c:pt>
                <c:pt idx="14">
                  <c:v>345548800000000</c:v>
                </c:pt>
                <c:pt idx="15">
                  <c:v>350948000000000</c:v>
                </c:pt>
                <c:pt idx="16">
                  <c:v>358570400000000</c:v>
                </c:pt>
                <c:pt idx="17">
                  <c:v>366192800000000</c:v>
                </c:pt>
                <c:pt idx="18">
                  <c:v>373815200000000</c:v>
                </c:pt>
                <c:pt idx="19">
                  <c:v>381437600000000</c:v>
                </c:pt>
                <c:pt idx="20">
                  <c:v>389060000000000</c:v>
                </c:pt>
                <c:pt idx="21">
                  <c:v>396682400000000</c:v>
                </c:pt>
                <c:pt idx="22">
                  <c:v>404304800000000</c:v>
                </c:pt>
                <c:pt idx="23">
                  <c:v>411927200000000</c:v>
                </c:pt>
                <c:pt idx="24">
                  <c:v>419549600000000</c:v>
                </c:pt>
                <c:pt idx="25">
                  <c:v>427172000000000</c:v>
                </c:pt>
                <c:pt idx="26">
                  <c:v>433206400000000</c:v>
                </c:pt>
                <c:pt idx="27">
                  <c:v>439240800000000</c:v>
                </c:pt>
                <c:pt idx="28">
                  <c:v>445275200000000</c:v>
                </c:pt>
                <c:pt idx="29">
                  <c:v>451309600000000</c:v>
                </c:pt>
                <c:pt idx="30">
                  <c:v>457344000000000</c:v>
                </c:pt>
                <c:pt idx="31">
                  <c:v>463378400000000</c:v>
                </c:pt>
                <c:pt idx="32">
                  <c:v>469412800000000</c:v>
                </c:pt>
                <c:pt idx="33">
                  <c:v>475447200000000</c:v>
                </c:pt>
                <c:pt idx="34">
                  <c:v>481481600000000</c:v>
                </c:pt>
                <c:pt idx="35">
                  <c:v>487516000000000</c:v>
                </c:pt>
              </c:numCache>
            </c:numRef>
          </c:val>
        </c:ser>
        <c:ser>
          <c:idx val="8"/>
          <c:order val="8"/>
          <c:tx>
            <c:strRef>
              <c:f>'[1]Industry - 2050 Plan'!$A$212</c:f>
              <c:strCache>
                <c:ptCount val="1"/>
                <c:pt idx="0">
                  <c:v>LPG propane or butane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Plan'!$B$212:$AK$212</c:f>
              <c:numCache>
                <c:formatCode>0.00E+00</c:formatCode>
                <c:ptCount val="36"/>
                <c:pt idx="0">
                  <c:v>269960000000000</c:v>
                </c:pt>
                <c:pt idx="1">
                  <c:v>279948520000000.03</c:v>
                </c:pt>
                <c:pt idx="2">
                  <c:v>290117013333333.31</c:v>
                </c:pt>
                <c:pt idx="3">
                  <c:v>300465480000000</c:v>
                </c:pt>
                <c:pt idx="4">
                  <c:v>310993920000000</c:v>
                </c:pt>
                <c:pt idx="5">
                  <c:v>321702333333333.37</c:v>
                </c:pt>
                <c:pt idx="6">
                  <c:v>332590720000000</c:v>
                </c:pt>
                <c:pt idx="7">
                  <c:v>343659080000000</c:v>
                </c:pt>
                <c:pt idx="8">
                  <c:v>354907413333333.37</c:v>
                </c:pt>
                <c:pt idx="9">
                  <c:v>366335720000000</c:v>
                </c:pt>
                <c:pt idx="10">
                  <c:v>377944000000000</c:v>
                </c:pt>
                <c:pt idx="11">
                  <c:v>389732253333333.37</c:v>
                </c:pt>
                <c:pt idx="12">
                  <c:v>401700480000000</c:v>
                </c:pt>
                <c:pt idx="13">
                  <c:v>413848680000000.06</c:v>
                </c:pt>
                <c:pt idx="14">
                  <c:v>426176853333333.31</c:v>
                </c:pt>
                <c:pt idx="15">
                  <c:v>438685000000000</c:v>
                </c:pt>
                <c:pt idx="16">
                  <c:v>448213000000000</c:v>
                </c:pt>
                <c:pt idx="17">
                  <c:v>457741000000000</c:v>
                </c:pt>
                <c:pt idx="18">
                  <c:v>467269000000000</c:v>
                </c:pt>
                <c:pt idx="19">
                  <c:v>476797000000000</c:v>
                </c:pt>
                <c:pt idx="20">
                  <c:v>486325000000000</c:v>
                </c:pt>
                <c:pt idx="21">
                  <c:v>495853000000000</c:v>
                </c:pt>
                <c:pt idx="22">
                  <c:v>505381000000000</c:v>
                </c:pt>
                <c:pt idx="23">
                  <c:v>514909000000000</c:v>
                </c:pt>
                <c:pt idx="24">
                  <c:v>524437000000000</c:v>
                </c:pt>
                <c:pt idx="25">
                  <c:v>533965000000000</c:v>
                </c:pt>
                <c:pt idx="26">
                  <c:v>541508000000000</c:v>
                </c:pt>
                <c:pt idx="27">
                  <c:v>549051000000000</c:v>
                </c:pt>
                <c:pt idx="28">
                  <c:v>556594000000000</c:v>
                </c:pt>
                <c:pt idx="29">
                  <c:v>564137000000000</c:v>
                </c:pt>
                <c:pt idx="30">
                  <c:v>571680000000000</c:v>
                </c:pt>
                <c:pt idx="31">
                  <c:v>579223000000000</c:v>
                </c:pt>
                <c:pt idx="32">
                  <c:v>586766000000000</c:v>
                </c:pt>
                <c:pt idx="33">
                  <c:v>594309000000000</c:v>
                </c:pt>
                <c:pt idx="34">
                  <c:v>601852000000000</c:v>
                </c:pt>
                <c:pt idx="35">
                  <c:v>609395000000000</c:v>
                </c:pt>
              </c:numCache>
            </c:numRef>
          </c:val>
        </c:ser>
        <c:ser>
          <c:idx val="9"/>
          <c:order val="9"/>
          <c:tx>
            <c:strRef>
              <c:f>'[1]Industry - 2050 Plan'!$A$213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'[1]Industry - 2050 Plan'!$B$202:$AK$203</c:f>
              <c:strCache>
                <c:ptCount val="3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  <c:pt idx="16">
                  <c:v>2031</c:v>
                </c:pt>
                <c:pt idx="17">
                  <c:v>2032</c:v>
                </c:pt>
                <c:pt idx="18">
                  <c:v>2033</c:v>
                </c:pt>
                <c:pt idx="19">
                  <c:v>2034</c:v>
                </c:pt>
                <c:pt idx="20">
                  <c:v>2035</c:v>
                </c:pt>
                <c:pt idx="21">
                  <c:v>2036</c:v>
                </c:pt>
                <c:pt idx="22">
                  <c:v>2037</c:v>
                </c:pt>
                <c:pt idx="23">
                  <c:v>2038</c:v>
                </c:pt>
                <c:pt idx="24">
                  <c:v>2039</c:v>
                </c:pt>
                <c:pt idx="25">
                  <c:v>2040</c:v>
                </c:pt>
                <c:pt idx="26">
                  <c:v>2041</c:v>
                </c:pt>
                <c:pt idx="27">
                  <c:v>2042</c:v>
                </c:pt>
                <c:pt idx="28">
                  <c:v>2043</c:v>
                </c:pt>
                <c:pt idx="29">
                  <c:v>2044</c:v>
                </c:pt>
                <c:pt idx="30">
                  <c:v>2045</c:v>
                </c:pt>
                <c:pt idx="31">
                  <c:v>2046</c:v>
                </c:pt>
                <c:pt idx="32">
                  <c:v>2047</c:v>
                </c:pt>
                <c:pt idx="33">
                  <c:v>2048</c:v>
                </c:pt>
                <c:pt idx="34">
                  <c:v>2049</c:v>
                </c:pt>
                <c:pt idx="35">
                  <c:v>2050</c:v>
                </c:pt>
              </c:strCache>
            </c:strRef>
          </c:cat>
          <c:val>
            <c:numRef>
              <c:f>'[1]Industry - 2050 Plan'!$B$213:$AK$213</c:f>
              <c:numCache>
                <c:formatCode>0.00E+00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22098096"/>
        <c:axId val="-1922100816"/>
      </c:areaChart>
      <c:catAx>
        <c:axId val="-192209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(Year)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-1922100816"/>
        <c:crosses val="autoZero"/>
        <c:auto val="1"/>
        <c:lblAlgn val="ctr"/>
        <c:lblOffset val="100"/>
        <c:noMultiLvlLbl val="0"/>
      </c:catAx>
      <c:valAx>
        <c:axId val="-19221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en-US"/>
                  <a:t>BTU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-1922098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1695450</xdr:colOff>
      <xdr:row>8</xdr:row>
      <xdr:rowOff>104775</xdr:rowOff>
    </xdr:to>
    <xdr:pic>
      <xdr:nvPicPr>
        <xdr:cNvPr id="2" name="Picture 1" descr="Logo EPE">
          <a:extLst>
            <a:ext uri="{FF2B5EF4-FFF2-40B4-BE49-F238E27FC236}">
              <a16:creationId xmlns="" xmlns:a16="http://schemas.microsoft.com/office/drawing/2014/main" id="{04BF0393-9FC7-4ED7-A9E8-0C364929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1695450" cy="1141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1695450</xdr:colOff>
      <xdr:row>8</xdr:row>
      <xdr:rowOff>104775</xdr:rowOff>
    </xdr:to>
    <xdr:pic>
      <xdr:nvPicPr>
        <xdr:cNvPr id="2" name="Picture 1" descr="Logo EPE">
          <a:extLst>
            <a:ext uri="{FF2B5EF4-FFF2-40B4-BE49-F238E27FC236}">
              <a16:creationId xmlns="" xmlns:a16="http://schemas.microsoft.com/office/drawing/2014/main" id="{5EA2613A-FCBD-47EC-A26F-F114893BB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1695450" cy="1141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1695450</xdr:colOff>
      <xdr:row>8</xdr:row>
      <xdr:rowOff>104775</xdr:rowOff>
    </xdr:to>
    <xdr:pic>
      <xdr:nvPicPr>
        <xdr:cNvPr id="2" name="Picture 1" descr="Logo EPE">
          <a:extLst>
            <a:ext uri="{FF2B5EF4-FFF2-40B4-BE49-F238E27FC236}">
              <a16:creationId xmlns="" xmlns:a16="http://schemas.microsoft.com/office/drawing/2014/main" id="{06BE96F1-184B-4559-8D5E-87FD9269B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1695450" cy="1141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4</xdr:row>
      <xdr:rowOff>28575</xdr:rowOff>
    </xdr:from>
    <xdr:to>
      <xdr:col>8</xdr:col>
      <xdr:colOff>138361</xdr:colOff>
      <xdr:row>24</xdr:row>
      <xdr:rowOff>104289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A04DF6D0-DC2A-4A82-8A54-D81DA6169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9690" y="760095"/>
          <a:ext cx="4333171" cy="37333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20877</xdr:colOff>
      <xdr:row>4</xdr:row>
      <xdr:rowOff>148746</xdr:rowOff>
    </xdr:from>
    <xdr:to>
      <xdr:col>9</xdr:col>
      <xdr:colOff>528519</xdr:colOff>
      <xdr:row>21</xdr:row>
      <xdr:rowOff>10300</xdr:rowOff>
    </xdr:to>
    <xdr:pic>
      <xdr:nvPicPr>
        <xdr:cNvPr id="2" name="Imagem 1">
          <a:extLst>
            <a:ext uri="{FF2B5EF4-FFF2-40B4-BE49-F238E27FC236}">
              <a16:creationId xmlns="" xmlns:a16="http://schemas.microsoft.com/office/drawing/2014/main" id="{7D7D4F1E-81CE-4D64-BB97-600A9D68C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197" y="880266"/>
          <a:ext cx="5529222" cy="2970514"/>
        </a:xfrm>
        <a:prstGeom prst="rect">
          <a:avLst/>
        </a:prstGeom>
      </xdr:spPr>
    </xdr:pic>
    <xdr:clientData/>
  </xdr:twoCellAnchor>
  <xdr:twoCellAnchor>
    <xdr:from>
      <xdr:col>16</xdr:col>
      <xdr:colOff>396658</xdr:colOff>
      <xdr:row>4</xdr:row>
      <xdr:rowOff>62630</xdr:rowOff>
    </xdr:from>
    <xdr:to>
      <xdr:col>24</xdr:col>
      <xdr:colOff>125260</xdr:colOff>
      <xdr:row>18</xdr:row>
      <xdr:rowOff>175365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0EC1EF76-EC5F-41B5-920A-DEF57CD6D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1062446</xdr:colOff>
      <xdr:row>143</xdr:row>
      <xdr:rowOff>120952</xdr:rowOff>
    </xdr:from>
    <xdr:to>
      <xdr:col>17</xdr:col>
      <xdr:colOff>699588</xdr:colOff>
      <xdr:row>168</xdr:row>
      <xdr:rowOff>83457</xdr:rowOff>
    </xdr:to>
    <xdr:graphicFrame macro="">
      <xdr:nvGraphicFramePr>
        <xdr:cNvPr id="2" name="Gráfico 1">
          <a:extLst>
            <a:ext uri="{FF2B5EF4-FFF2-40B4-BE49-F238E27FC236}">
              <a16:creationId xmlns="" xmlns:a16="http://schemas.microsoft.com/office/drawing/2014/main" id="{04B3DB61-1509-4AF4-9415-F78661B638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43</xdr:col>
      <xdr:colOff>505558</xdr:colOff>
      <xdr:row>7</xdr:row>
      <xdr:rowOff>64478</xdr:rowOff>
    </xdr:from>
    <xdr:to>
      <xdr:col>51</xdr:col>
      <xdr:colOff>243253</xdr:colOff>
      <xdr:row>21</xdr:row>
      <xdr:rowOff>177314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A0D31AAF-C405-443B-9675-14F75D562E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1213339</xdr:colOff>
      <xdr:row>191</xdr:row>
      <xdr:rowOff>87924</xdr:rowOff>
    </xdr:from>
    <xdr:to>
      <xdr:col>13</xdr:col>
      <xdr:colOff>861647</xdr:colOff>
      <xdr:row>206</xdr:row>
      <xdr:rowOff>17585</xdr:rowOff>
    </xdr:to>
    <xdr:graphicFrame macro="">
      <xdr:nvGraphicFramePr>
        <xdr:cNvPr id="4" name="Gráfico 3">
          <a:extLst>
            <a:ext uri="{FF2B5EF4-FFF2-40B4-BE49-F238E27FC236}">
              <a16:creationId xmlns="" xmlns:a16="http://schemas.microsoft.com/office/drawing/2014/main" id="{483F6D7A-ABC9-464E-B923-51CD2FFB3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345831</xdr:colOff>
      <xdr:row>239</xdr:row>
      <xdr:rowOff>134815</xdr:rowOff>
    </xdr:from>
    <xdr:to>
      <xdr:col>17</xdr:col>
      <xdr:colOff>1225062</xdr:colOff>
      <xdr:row>255</xdr:row>
      <xdr:rowOff>41030</xdr:rowOff>
    </xdr:to>
    <xdr:graphicFrame macro="">
      <xdr:nvGraphicFramePr>
        <xdr:cNvPr id="5" name="Gráfico 4">
          <a:extLst>
            <a:ext uri="{FF2B5EF4-FFF2-40B4-BE49-F238E27FC236}">
              <a16:creationId xmlns="" xmlns:a16="http://schemas.microsoft.com/office/drawing/2014/main" id="{8C6D2F59-BA29-42CF-967D-A587FA73B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64477</xdr:colOff>
      <xdr:row>244</xdr:row>
      <xdr:rowOff>169985</xdr:rowOff>
    </xdr:from>
    <xdr:to>
      <xdr:col>23</xdr:col>
      <xdr:colOff>943707</xdr:colOff>
      <xdr:row>260</xdr:row>
      <xdr:rowOff>99646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D6932B7B-DF58-4D40-BC5D-90924AB6A9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1119553</xdr:colOff>
      <xdr:row>255</xdr:row>
      <xdr:rowOff>111369</xdr:rowOff>
    </xdr:from>
    <xdr:to>
      <xdr:col>26</xdr:col>
      <xdr:colOff>767861</xdr:colOff>
      <xdr:row>271</xdr:row>
      <xdr:rowOff>64477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51541790-64D6-4543-BE10-048E56204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14</xdr:row>
      <xdr:rowOff>123825</xdr:rowOff>
    </xdr:from>
    <xdr:to>
      <xdr:col>11</xdr:col>
      <xdr:colOff>600869</xdr:colOff>
      <xdr:row>45</xdr:row>
      <xdr:rowOff>124338</xdr:rowOff>
    </xdr:to>
    <xdr:pic>
      <xdr:nvPicPr>
        <xdr:cNvPr id="7" name="Imag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5875" y="2924175"/>
          <a:ext cx="5687219" cy="6039363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0</xdr:row>
      <xdr:rowOff>47626</xdr:rowOff>
    </xdr:from>
    <xdr:to>
      <xdr:col>10</xdr:col>
      <xdr:colOff>790575</xdr:colOff>
      <xdr:row>13</xdr:row>
      <xdr:rowOff>171451</xdr:rowOff>
    </xdr:to>
    <xdr:pic>
      <xdr:nvPicPr>
        <xdr:cNvPr id="8" name="Image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7626"/>
          <a:ext cx="5200650" cy="2590800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258</xdr:row>
      <xdr:rowOff>166686</xdr:rowOff>
    </xdr:from>
    <xdr:to>
      <xdr:col>13</xdr:col>
      <xdr:colOff>504825</xdr:colOff>
      <xdr:row>280</xdr:row>
      <xdr:rowOff>114300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213</xdr:row>
      <xdr:rowOff>100011</xdr:rowOff>
    </xdr:from>
    <xdr:to>
      <xdr:col>13</xdr:col>
      <xdr:colOff>495301</xdr:colOff>
      <xdr:row>234</xdr:row>
      <xdr:rowOff>104775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19049</xdr:colOff>
      <xdr:row>235</xdr:row>
      <xdr:rowOff>109536</xdr:rowOff>
    </xdr:from>
    <xdr:to>
      <xdr:col>13</xdr:col>
      <xdr:colOff>419099</xdr:colOff>
      <xdr:row>257</xdr:row>
      <xdr:rowOff>47625</xdr:rowOff>
    </xdr:to>
    <xdr:graphicFrame macro="">
      <xdr:nvGraphicFramePr>
        <xdr:cNvPr id="11" name="Graphique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ido/Desktop/PNE%20Projections%20-%20Fuel%20Use%20by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ut"/>
      <sheetName val="Data-EPS"/>
      <sheetName val="EPE Industrial Fuel Use"/>
      <sheetName val="Industry - 2050 Plan"/>
      <sheetName val="Buildings - 2050 Plan"/>
      <sheetName val="EPE Buildings Fuel Use"/>
      <sheetName val="Transport - 2050 Plan"/>
      <sheetName val="EPE Transport Fuel Use"/>
    </sheetNames>
    <sheetDataSet>
      <sheetData sheetId="0"/>
      <sheetData sheetId="1"/>
      <sheetData sheetId="2"/>
      <sheetData sheetId="3">
        <row r="176">
          <cell r="B176">
            <v>2015</v>
          </cell>
          <cell r="C176">
            <v>2016</v>
          </cell>
          <cell r="D176">
            <v>2017</v>
          </cell>
          <cell r="E176">
            <v>2018</v>
          </cell>
          <cell r="F176">
            <v>2019</v>
          </cell>
          <cell r="G176">
            <v>2020</v>
          </cell>
          <cell r="H176">
            <v>2021</v>
          </cell>
          <cell r="I176">
            <v>2022</v>
          </cell>
          <cell r="J176">
            <v>2023</v>
          </cell>
          <cell r="K176">
            <v>2024</v>
          </cell>
          <cell r="L176">
            <v>2025</v>
          </cell>
          <cell r="M176">
            <v>2026</v>
          </cell>
          <cell r="N176">
            <v>2027</v>
          </cell>
          <cell r="O176">
            <v>2028</v>
          </cell>
          <cell r="P176">
            <v>2029</v>
          </cell>
          <cell r="Q176">
            <v>2030</v>
          </cell>
          <cell r="R176">
            <v>2031</v>
          </cell>
          <cell r="S176">
            <v>2032</v>
          </cell>
          <cell r="T176">
            <v>2033</v>
          </cell>
          <cell r="U176">
            <v>2034</v>
          </cell>
          <cell r="V176">
            <v>2035</v>
          </cell>
          <cell r="W176">
            <v>2036</v>
          </cell>
          <cell r="X176">
            <v>2037</v>
          </cell>
          <cell r="Y176">
            <v>2038</v>
          </cell>
          <cell r="Z176">
            <v>2039</v>
          </cell>
          <cell r="AA176">
            <v>2040</v>
          </cell>
          <cell r="AB176">
            <v>2041</v>
          </cell>
          <cell r="AC176">
            <v>2042</v>
          </cell>
          <cell r="AD176">
            <v>2043</v>
          </cell>
          <cell r="AE176">
            <v>2044</v>
          </cell>
          <cell r="AF176">
            <v>2045</v>
          </cell>
          <cell r="AG176">
            <v>2046</v>
          </cell>
          <cell r="AH176">
            <v>2047</v>
          </cell>
          <cell r="AI176">
            <v>2048</v>
          </cell>
          <cell r="AJ176">
            <v>2049</v>
          </cell>
          <cell r="AK176">
            <v>2050</v>
          </cell>
        </row>
        <row r="177">
          <cell r="A177" t="str">
            <v>Electricity</v>
          </cell>
          <cell r="B177">
            <v>708645000000000</v>
          </cell>
          <cell r="C177">
            <v>715870400000000</v>
          </cell>
          <cell r="D177">
            <v>723095800000000</v>
          </cell>
          <cell r="E177">
            <v>730321200000000</v>
          </cell>
          <cell r="F177">
            <v>737546600000000</v>
          </cell>
          <cell r="G177">
            <v>744772000000000</v>
          </cell>
          <cell r="H177">
            <v>751997400000000</v>
          </cell>
          <cell r="I177">
            <v>759222799999999.87</v>
          </cell>
          <cell r="J177">
            <v>766448200000000</v>
          </cell>
          <cell r="K177">
            <v>773673600000000</v>
          </cell>
          <cell r="L177">
            <v>780898999999999.87</v>
          </cell>
          <cell r="M177">
            <v>788124400000000</v>
          </cell>
          <cell r="N177">
            <v>795349800000000</v>
          </cell>
          <cell r="O177">
            <v>802575199999999.87</v>
          </cell>
          <cell r="P177">
            <v>809800600000000</v>
          </cell>
          <cell r="Q177">
            <v>817026000000000</v>
          </cell>
          <cell r="R177">
            <v>825363000000000</v>
          </cell>
          <cell r="S177">
            <v>833700000000000</v>
          </cell>
          <cell r="T177">
            <v>842037000000000</v>
          </cell>
          <cell r="U177">
            <v>850374000000000</v>
          </cell>
          <cell r="V177">
            <v>858711000000000</v>
          </cell>
          <cell r="W177">
            <v>867048000000000</v>
          </cell>
          <cell r="X177">
            <v>875385000000000</v>
          </cell>
          <cell r="Y177">
            <v>883722000000000</v>
          </cell>
          <cell r="Z177">
            <v>892059000000000</v>
          </cell>
          <cell r="AA177">
            <v>900396000000000</v>
          </cell>
          <cell r="AB177">
            <v>913060300000000</v>
          </cell>
          <cell r="AC177">
            <v>925804000000000</v>
          </cell>
          <cell r="AD177">
            <v>938627100000000</v>
          </cell>
          <cell r="AE177">
            <v>951529600000000</v>
          </cell>
          <cell r="AF177">
            <v>964511500000000</v>
          </cell>
          <cell r="AG177">
            <v>977572800000000</v>
          </cell>
          <cell r="AH177">
            <v>990713500000000</v>
          </cell>
          <cell r="AI177">
            <v>1003933600000000</v>
          </cell>
          <cell r="AJ177">
            <v>1017233100000000</v>
          </cell>
          <cell r="AK177">
            <v>1030612000000000</v>
          </cell>
        </row>
        <row r="178">
          <cell r="A178" t="str">
            <v>Hard coal</v>
          </cell>
          <cell r="B178">
            <v>506175000000000</v>
          </cell>
          <cell r="C178">
            <v>506790791111111.12</v>
          </cell>
          <cell r="D178">
            <v>507314831111111.06</v>
          </cell>
          <cell r="E178">
            <v>507747119999999.94</v>
          </cell>
          <cell r="F178">
            <v>508087657777777.75</v>
          </cell>
          <cell r="G178">
            <v>508336444444444.5</v>
          </cell>
          <cell r="H178">
            <v>508493479999999.94</v>
          </cell>
          <cell r="I178">
            <v>508558764444444.37</v>
          </cell>
          <cell r="J178">
            <v>508532297777777.81</v>
          </cell>
          <cell r="K178">
            <v>508414080000000.06</v>
          </cell>
          <cell r="L178">
            <v>508204111111111.06</v>
          </cell>
          <cell r="M178">
            <v>507902391111111.12</v>
          </cell>
          <cell r="N178">
            <v>507508920000000</v>
          </cell>
          <cell r="O178">
            <v>507023697777777.69</v>
          </cell>
          <cell r="P178">
            <v>506446724444444.44</v>
          </cell>
          <cell r="Q178">
            <v>505778000000000</v>
          </cell>
          <cell r="R178">
            <v>510939000000000</v>
          </cell>
          <cell r="S178">
            <v>516100000000000</v>
          </cell>
          <cell r="T178">
            <v>521261000000000</v>
          </cell>
          <cell r="U178">
            <v>526422000000000</v>
          </cell>
          <cell r="V178">
            <v>531583000000000</v>
          </cell>
          <cell r="W178">
            <v>536744000000000</v>
          </cell>
          <cell r="X178">
            <v>541905000000000</v>
          </cell>
          <cell r="Y178">
            <v>547066000000000</v>
          </cell>
          <cell r="Z178">
            <v>552227000000000</v>
          </cell>
          <cell r="AA178">
            <v>557388000000000</v>
          </cell>
          <cell r="AB178">
            <v>562549000000000</v>
          </cell>
          <cell r="AC178">
            <v>567710000000000</v>
          </cell>
          <cell r="AD178">
            <v>572871000000000</v>
          </cell>
          <cell r="AE178">
            <v>578032000000000</v>
          </cell>
          <cell r="AF178">
            <v>583193000000000</v>
          </cell>
          <cell r="AG178">
            <v>588354000000000</v>
          </cell>
          <cell r="AH178">
            <v>593515000000000</v>
          </cell>
          <cell r="AI178">
            <v>598676000000000</v>
          </cell>
          <cell r="AJ178">
            <v>603837000000000</v>
          </cell>
          <cell r="AK178">
            <v>608998000000000</v>
          </cell>
        </row>
        <row r="179">
          <cell r="A179" t="str">
            <v>Natural gas</v>
          </cell>
          <cell r="B179">
            <v>404940000000000</v>
          </cell>
          <cell r="C179">
            <v>409068799999999.94</v>
          </cell>
          <cell r="D179">
            <v>413197600000000</v>
          </cell>
          <cell r="E179">
            <v>417326400000000</v>
          </cell>
          <cell r="F179">
            <v>421455199999999.94</v>
          </cell>
          <cell r="G179">
            <v>425584000000000</v>
          </cell>
          <cell r="H179">
            <v>429712800000000</v>
          </cell>
          <cell r="I179">
            <v>433841599999999.94</v>
          </cell>
          <cell r="J179">
            <v>437970400000000</v>
          </cell>
          <cell r="K179">
            <v>442099200000000</v>
          </cell>
          <cell r="L179">
            <v>446227999999999.94</v>
          </cell>
          <cell r="M179">
            <v>450356800000000</v>
          </cell>
          <cell r="N179">
            <v>454485600000000</v>
          </cell>
          <cell r="O179">
            <v>458614399999999.94</v>
          </cell>
          <cell r="P179">
            <v>462743200000000</v>
          </cell>
          <cell r="Q179">
            <v>466872000000000</v>
          </cell>
          <cell r="R179">
            <v>471636000000000</v>
          </cell>
          <cell r="S179">
            <v>476400000000000</v>
          </cell>
          <cell r="T179">
            <v>481164000000000</v>
          </cell>
          <cell r="U179">
            <v>485928000000000</v>
          </cell>
          <cell r="V179">
            <v>490692000000000</v>
          </cell>
          <cell r="W179">
            <v>495456000000000</v>
          </cell>
          <cell r="X179">
            <v>500220000000000</v>
          </cell>
          <cell r="Y179">
            <v>504984000000000</v>
          </cell>
          <cell r="Z179">
            <v>509748000000000</v>
          </cell>
          <cell r="AA179">
            <v>514512000000000</v>
          </cell>
          <cell r="AB179">
            <v>519276000000000</v>
          </cell>
          <cell r="AC179">
            <v>524040000000000</v>
          </cell>
          <cell r="AD179">
            <v>528804000000000</v>
          </cell>
          <cell r="AE179">
            <v>533568000000000</v>
          </cell>
          <cell r="AF179">
            <v>538332000000000</v>
          </cell>
          <cell r="AG179">
            <v>543096000000000</v>
          </cell>
          <cell r="AH179">
            <v>547860000000000</v>
          </cell>
          <cell r="AI179">
            <v>552624000000000</v>
          </cell>
          <cell r="AJ179">
            <v>557388000000000</v>
          </cell>
          <cell r="AK179">
            <v>562152000000000</v>
          </cell>
        </row>
        <row r="180">
          <cell r="A180" t="str">
            <v>Biomass</v>
          </cell>
          <cell r="B180">
            <v>1046095000000000</v>
          </cell>
          <cell r="C180">
            <v>1056761066666666.5</v>
          </cell>
          <cell r="D180">
            <v>1067427133333333.4</v>
          </cell>
          <cell r="E180">
            <v>1078093200000000</v>
          </cell>
          <cell r="F180">
            <v>1088759266666666.6</v>
          </cell>
          <cell r="G180">
            <v>1099425333333333.2</v>
          </cell>
          <cell r="H180">
            <v>1110091400000000</v>
          </cell>
          <cell r="I180">
            <v>1120757466666666.7</v>
          </cell>
          <cell r="J180">
            <v>1131423533333333.5</v>
          </cell>
          <cell r="K180">
            <v>1142089600000000</v>
          </cell>
          <cell r="L180">
            <v>1152755666666666.5</v>
          </cell>
          <cell r="M180">
            <v>1163421733333333.5</v>
          </cell>
          <cell r="N180">
            <v>1174087800000000</v>
          </cell>
          <cell r="O180">
            <v>1184753866666666.5</v>
          </cell>
          <cell r="P180">
            <v>1195419933333333.2</v>
          </cell>
          <cell r="Q180">
            <v>1206086000000000</v>
          </cell>
          <cell r="R180">
            <v>1222323300000000</v>
          </cell>
          <cell r="S180">
            <v>1238640000000000</v>
          </cell>
          <cell r="T180">
            <v>1255036100000000</v>
          </cell>
          <cell r="U180">
            <v>1271511600000000</v>
          </cell>
          <cell r="V180">
            <v>1288066500000000</v>
          </cell>
          <cell r="W180">
            <v>1304700800000000</v>
          </cell>
          <cell r="X180">
            <v>1321414500000000</v>
          </cell>
          <cell r="Y180">
            <v>1338207600000000</v>
          </cell>
          <cell r="Z180">
            <v>1355080100000000</v>
          </cell>
          <cell r="AA180">
            <v>1372032000000000</v>
          </cell>
          <cell r="AB180">
            <v>1371754100000000</v>
          </cell>
          <cell r="AC180">
            <v>1371238000000000</v>
          </cell>
          <cell r="AD180">
            <v>1370483700000000</v>
          </cell>
          <cell r="AE180">
            <v>1369491200000000</v>
          </cell>
          <cell r="AF180">
            <v>1368260500000000</v>
          </cell>
          <cell r="AG180">
            <v>1366791600000000</v>
          </cell>
          <cell r="AH180">
            <v>1365084500000000</v>
          </cell>
          <cell r="AI180">
            <v>1363139200000000</v>
          </cell>
          <cell r="AJ180">
            <v>1360955700000000</v>
          </cell>
          <cell r="AK180">
            <v>1358534000000000</v>
          </cell>
        </row>
        <row r="181">
          <cell r="A181" t="str">
            <v>Petroleum diesel</v>
          </cell>
          <cell r="B181">
            <v>168725000000000</v>
          </cell>
          <cell r="C181">
            <v>170445333333333.34</v>
          </cell>
          <cell r="D181">
            <v>172165666666666.69</v>
          </cell>
          <cell r="E181">
            <v>173886000000000</v>
          </cell>
          <cell r="F181">
            <v>175606333333333.34</v>
          </cell>
          <cell r="G181">
            <v>177326666666666.69</v>
          </cell>
          <cell r="H181">
            <v>179047000000000</v>
          </cell>
          <cell r="I181">
            <v>180767333333333.34</v>
          </cell>
          <cell r="J181">
            <v>182487666666666.69</v>
          </cell>
          <cell r="K181">
            <v>184208000000000</v>
          </cell>
          <cell r="L181">
            <v>185928333333333.34</v>
          </cell>
          <cell r="M181">
            <v>187648666666666.69</v>
          </cell>
          <cell r="N181">
            <v>189369000000000</v>
          </cell>
          <cell r="O181">
            <v>191089333333333.34</v>
          </cell>
          <cell r="P181">
            <v>192809666666666.69</v>
          </cell>
          <cell r="Q181">
            <v>194530000000000</v>
          </cell>
          <cell r="R181">
            <v>192584700000000</v>
          </cell>
          <cell r="S181">
            <v>190560000000000</v>
          </cell>
          <cell r="T181">
            <v>188455900000000</v>
          </cell>
          <cell r="U181">
            <v>186272400000000</v>
          </cell>
          <cell r="V181">
            <v>184009500000000</v>
          </cell>
          <cell r="W181">
            <v>181667200000000</v>
          </cell>
          <cell r="X181">
            <v>179245500000000</v>
          </cell>
          <cell r="Y181">
            <v>176744400000000</v>
          </cell>
          <cell r="Z181">
            <v>174163900000000</v>
          </cell>
          <cell r="AA181">
            <v>171504000000000</v>
          </cell>
          <cell r="AB181">
            <v>177419300000000</v>
          </cell>
          <cell r="AC181">
            <v>183414000000000</v>
          </cell>
          <cell r="AD181">
            <v>189488100000000</v>
          </cell>
          <cell r="AE181">
            <v>195641600000000.03</v>
          </cell>
          <cell r="AF181">
            <v>201874500000000</v>
          </cell>
          <cell r="AG181">
            <v>208186800000000</v>
          </cell>
          <cell r="AH181">
            <v>214578500000000</v>
          </cell>
          <cell r="AI181">
            <v>221049600000000</v>
          </cell>
          <cell r="AJ181">
            <v>227600100000000</v>
          </cell>
          <cell r="AK181">
            <v>234230000000000</v>
          </cell>
        </row>
        <row r="182">
          <cell r="A182" t="str">
            <v>Heat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</row>
        <row r="183">
          <cell r="A183" t="str">
            <v>Crude oil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</row>
        <row r="184">
          <cell r="A184" t="str">
            <v>Heavy or residual fuel oil</v>
          </cell>
          <cell r="B184">
            <v>269960000000000</v>
          </cell>
          <cell r="C184">
            <v>272712533333333.31</v>
          </cell>
          <cell r="D184">
            <v>275465066666666.69</v>
          </cell>
          <cell r="E184">
            <v>278217600000000</v>
          </cell>
          <cell r="F184">
            <v>280970133333333.31</v>
          </cell>
          <cell r="G184">
            <v>283722666666666.69</v>
          </cell>
          <cell r="H184">
            <v>286475200000000</v>
          </cell>
          <cell r="I184">
            <v>289227733333333.31</v>
          </cell>
          <cell r="J184">
            <v>291980266666666.69</v>
          </cell>
          <cell r="K184">
            <v>294732800000000</v>
          </cell>
          <cell r="L184">
            <v>297485333333333.31</v>
          </cell>
          <cell r="M184">
            <v>300237866666666.69</v>
          </cell>
          <cell r="N184">
            <v>302990400000000</v>
          </cell>
          <cell r="O184">
            <v>305742933333333.31</v>
          </cell>
          <cell r="P184">
            <v>308495466666666.69</v>
          </cell>
          <cell r="Q184">
            <v>311248000000000</v>
          </cell>
          <cell r="R184">
            <v>314424000000000</v>
          </cell>
          <cell r="S184">
            <v>317600000000000</v>
          </cell>
          <cell r="T184">
            <v>320776000000000</v>
          </cell>
          <cell r="U184">
            <v>323952000000000</v>
          </cell>
          <cell r="V184">
            <v>327128000000000</v>
          </cell>
          <cell r="W184">
            <v>330304000000000</v>
          </cell>
          <cell r="X184">
            <v>333480000000000</v>
          </cell>
          <cell r="Y184">
            <v>336656000000000</v>
          </cell>
          <cell r="Z184">
            <v>339832000000000</v>
          </cell>
          <cell r="AA184">
            <v>343008000000000</v>
          </cell>
          <cell r="AB184">
            <v>350511300000000</v>
          </cell>
          <cell r="AC184">
            <v>358094000000000</v>
          </cell>
          <cell r="AD184">
            <v>365756100000000</v>
          </cell>
          <cell r="AE184">
            <v>373497600000000</v>
          </cell>
          <cell r="AF184">
            <v>381318499999999.94</v>
          </cell>
          <cell r="AG184">
            <v>389218800000000</v>
          </cell>
          <cell r="AH184">
            <v>397198500000000</v>
          </cell>
          <cell r="AI184">
            <v>405257600000000</v>
          </cell>
          <cell r="AJ184">
            <v>413396100000000</v>
          </cell>
          <cell r="AK184">
            <v>421614000000000</v>
          </cell>
        </row>
        <row r="185">
          <cell r="A185" t="str">
            <v>LPG propane or butane</v>
          </cell>
          <cell r="B185">
            <v>269960000000000</v>
          </cell>
          <cell r="C185">
            <v>277257742222222.22</v>
          </cell>
          <cell r="D185">
            <v>284647235555555.56</v>
          </cell>
          <cell r="E185">
            <v>292128480000000</v>
          </cell>
          <cell r="F185">
            <v>299701475555555.56</v>
          </cell>
          <cell r="G185">
            <v>307366222222222.25</v>
          </cell>
          <cell r="H185">
            <v>315122720000000</v>
          </cell>
          <cell r="I185">
            <v>322970968888888.87</v>
          </cell>
          <cell r="J185">
            <v>330910968888888.94</v>
          </cell>
          <cell r="K185">
            <v>338942720000000</v>
          </cell>
          <cell r="L185">
            <v>347066222222222.25</v>
          </cell>
          <cell r="M185">
            <v>355281475555555.62</v>
          </cell>
          <cell r="N185">
            <v>363588480000000</v>
          </cell>
          <cell r="O185">
            <v>371987235555555.56</v>
          </cell>
          <cell r="P185">
            <v>380477742222222.25</v>
          </cell>
          <cell r="Q185">
            <v>389060000000000</v>
          </cell>
          <cell r="R185">
            <v>393030000000000</v>
          </cell>
          <cell r="S185">
            <v>397000000000000</v>
          </cell>
          <cell r="T185">
            <v>400970000000000</v>
          </cell>
          <cell r="U185">
            <v>404940000000000</v>
          </cell>
          <cell r="V185">
            <v>408910000000000</v>
          </cell>
          <cell r="W185">
            <v>412880000000000</v>
          </cell>
          <cell r="X185">
            <v>416850000000000</v>
          </cell>
          <cell r="Y185">
            <v>420820000000000</v>
          </cell>
          <cell r="Z185">
            <v>424790000000000</v>
          </cell>
          <cell r="AA185">
            <v>428760000000000</v>
          </cell>
          <cell r="AB185">
            <v>432730000000000</v>
          </cell>
          <cell r="AC185">
            <v>436700000000000</v>
          </cell>
          <cell r="AD185">
            <v>440670000000000</v>
          </cell>
          <cell r="AE185">
            <v>444640000000000</v>
          </cell>
          <cell r="AF185">
            <v>448610000000000</v>
          </cell>
          <cell r="AG185">
            <v>452580000000000</v>
          </cell>
          <cell r="AH185">
            <v>456550000000000</v>
          </cell>
          <cell r="AI185">
            <v>460520000000000</v>
          </cell>
          <cell r="AJ185">
            <v>464490000000000</v>
          </cell>
          <cell r="AK185">
            <v>468460000000000</v>
          </cell>
        </row>
        <row r="186">
          <cell r="A186" t="str">
            <v>Hydrogen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</row>
        <row r="189">
          <cell r="B189">
            <v>2015</v>
          </cell>
          <cell r="C189">
            <v>2016</v>
          </cell>
          <cell r="D189">
            <v>2017</v>
          </cell>
          <cell r="E189">
            <v>2018</v>
          </cell>
          <cell r="F189">
            <v>2019</v>
          </cell>
          <cell r="G189">
            <v>2020</v>
          </cell>
          <cell r="H189">
            <v>2021</v>
          </cell>
          <cell r="I189">
            <v>2022</v>
          </cell>
          <cell r="J189">
            <v>2023</v>
          </cell>
          <cell r="K189">
            <v>2024</v>
          </cell>
          <cell r="L189">
            <v>2025</v>
          </cell>
          <cell r="M189">
            <v>2026</v>
          </cell>
          <cell r="N189">
            <v>2027</v>
          </cell>
          <cell r="O189">
            <v>2028</v>
          </cell>
          <cell r="P189">
            <v>2029</v>
          </cell>
          <cell r="Q189">
            <v>2030</v>
          </cell>
          <cell r="R189">
            <v>2031</v>
          </cell>
          <cell r="S189">
            <v>2032</v>
          </cell>
          <cell r="T189">
            <v>2033</v>
          </cell>
          <cell r="U189">
            <v>2034</v>
          </cell>
          <cell r="V189">
            <v>2035</v>
          </cell>
          <cell r="W189">
            <v>2036</v>
          </cell>
          <cell r="X189">
            <v>2037</v>
          </cell>
          <cell r="Y189">
            <v>2038</v>
          </cell>
          <cell r="Z189">
            <v>2039</v>
          </cell>
          <cell r="AA189">
            <v>2040</v>
          </cell>
          <cell r="AB189">
            <v>2041</v>
          </cell>
          <cell r="AC189">
            <v>2042</v>
          </cell>
          <cell r="AD189">
            <v>2043</v>
          </cell>
          <cell r="AE189">
            <v>2044</v>
          </cell>
          <cell r="AF189">
            <v>2045</v>
          </cell>
          <cell r="AG189">
            <v>2046</v>
          </cell>
          <cell r="AH189">
            <v>2047</v>
          </cell>
          <cell r="AI189">
            <v>2048</v>
          </cell>
          <cell r="AJ189">
            <v>2049</v>
          </cell>
          <cell r="AK189">
            <v>2050</v>
          </cell>
        </row>
        <row r="190">
          <cell r="A190" t="str">
            <v>Electricity</v>
          </cell>
          <cell r="B190">
            <v>708645000000000</v>
          </cell>
          <cell r="C190">
            <v>727448684444444.37</v>
          </cell>
          <cell r="D190">
            <v>746118271111111.12</v>
          </cell>
          <cell r="E190">
            <v>764653760000000</v>
          </cell>
          <cell r="F190">
            <v>783055151111111.12</v>
          </cell>
          <cell r="G190">
            <v>801322444444444.37</v>
          </cell>
          <cell r="H190">
            <v>819455640000000</v>
          </cell>
          <cell r="I190">
            <v>837454737777777.75</v>
          </cell>
          <cell r="J190">
            <v>855319737777777.75</v>
          </cell>
          <cell r="K190">
            <v>873050640000000.12</v>
          </cell>
          <cell r="L190">
            <v>890647444444444.37</v>
          </cell>
          <cell r="M190">
            <v>908110151111111</v>
          </cell>
          <cell r="N190">
            <v>925438760000000</v>
          </cell>
          <cell r="O190">
            <v>942633271111111</v>
          </cell>
          <cell r="P190">
            <v>959693684444444.37</v>
          </cell>
          <cell r="Q190">
            <v>976620000000000</v>
          </cell>
          <cell r="R190">
            <v>1011825960000000</v>
          </cell>
          <cell r="S190">
            <v>1047333640000000.1</v>
          </cell>
          <cell r="T190">
            <v>1083143040000000.1</v>
          </cell>
          <cell r="U190">
            <v>1119254160000000.1</v>
          </cell>
          <cell r="V190">
            <v>1155667000000000</v>
          </cell>
          <cell r="W190">
            <v>1192381560000000</v>
          </cell>
          <cell r="X190">
            <v>1229397840000000</v>
          </cell>
          <cell r="Y190">
            <v>1266715840000000</v>
          </cell>
          <cell r="Z190">
            <v>1304335560000000</v>
          </cell>
          <cell r="AA190">
            <v>1342257000000000</v>
          </cell>
          <cell r="AB190">
            <v>1365600600000000</v>
          </cell>
          <cell r="AC190">
            <v>1388944200000000</v>
          </cell>
          <cell r="AD190">
            <v>1412287800000000</v>
          </cell>
          <cell r="AE190">
            <v>1435631400000000</v>
          </cell>
          <cell r="AF190">
            <v>1458975000000000</v>
          </cell>
          <cell r="AG190">
            <v>1482318600000000</v>
          </cell>
          <cell r="AH190">
            <v>1505662200000000</v>
          </cell>
          <cell r="AI190">
            <v>1529005800000000</v>
          </cell>
          <cell r="AJ190">
            <v>1552349400000000</v>
          </cell>
          <cell r="AK190">
            <v>1575693000000000</v>
          </cell>
        </row>
        <row r="191">
          <cell r="A191" t="str">
            <v>Hard coal</v>
          </cell>
          <cell r="B191">
            <v>506175000000000</v>
          </cell>
          <cell r="C191">
            <v>518944284444444.44</v>
          </cell>
          <cell r="D191">
            <v>531579471111111.12</v>
          </cell>
          <cell r="E191">
            <v>544080560000000</v>
          </cell>
          <cell r="F191">
            <v>556447551111111.19</v>
          </cell>
          <cell r="G191">
            <v>568680444444444.37</v>
          </cell>
          <cell r="H191">
            <v>580779240000000</v>
          </cell>
          <cell r="I191">
            <v>592743937777777.75</v>
          </cell>
          <cell r="J191">
            <v>604574537777777.75</v>
          </cell>
          <cell r="K191">
            <v>616271040000000.12</v>
          </cell>
          <cell r="L191">
            <v>627833444444444.37</v>
          </cell>
          <cell r="M191">
            <v>639261751111111.12</v>
          </cell>
          <cell r="N191">
            <v>650555960000000.12</v>
          </cell>
          <cell r="O191">
            <v>661716071111111.12</v>
          </cell>
          <cell r="P191">
            <v>672742084444444.5</v>
          </cell>
          <cell r="Q191">
            <v>683634000000000.12</v>
          </cell>
          <cell r="R191">
            <v>704754400000000.12</v>
          </cell>
          <cell r="S191">
            <v>725874800000000.12</v>
          </cell>
          <cell r="T191">
            <v>746995200000000.12</v>
          </cell>
          <cell r="U191">
            <v>768115600000000.12</v>
          </cell>
          <cell r="V191">
            <v>789236000000000.12</v>
          </cell>
          <cell r="W191">
            <v>810356400000000.12</v>
          </cell>
          <cell r="X191">
            <v>831476800000000.12</v>
          </cell>
          <cell r="Y191">
            <v>852597200000000.12</v>
          </cell>
          <cell r="Z191">
            <v>873717600000000.12</v>
          </cell>
          <cell r="AA191">
            <v>894838000000000.12</v>
          </cell>
          <cell r="AB191">
            <v>910400400000000.12</v>
          </cell>
          <cell r="AC191">
            <v>925962800000000.12</v>
          </cell>
          <cell r="AD191">
            <v>941525200000000.12</v>
          </cell>
          <cell r="AE191">
            <v>957087600000000.12</v>
          </cell>
          <cell r="AF191">
            <v>972650000000000.12</v>
          </cell>
          <cell r="AG191">
            <v>988212400000000.12</v>
          </cell>
          <cell r="AH191">
            <v>1003774800000000.1</v>
          </cell>
          <cell r="AI191">
            <v>1019337200000000.1</v>
          </cell>
          <cell r="AJ191">
            <v>1034899600000000.1</v>
          </cell>
          <cell r="AK191">
            <v>1050462000000000.1</v>
          </cell>
        </row>
        <row r="192">
          <cell r="A192" t="str">
            <v>Natural gas</v>
          </cell>
          <cell r="B192">
            <v>404940000000000</v>
          </cell>
          <cell r="C192">
            <v>414692084444444.44</v>
          </cell>
          <cell r="D192">
            <v>424310071111111.06</v>
          </cell>
          <cell r="E192">
            <v>433793960000000</v>
          </cell>
          <cell r="F192">
            <v>443143751111111.12</v>
          </cell>
          <cell r="G192">
            <v>452359444444444.44</v>
          </cell>
          <cell r="H192">
            <v>461441039999999.94</v>
          </cell>
          <cell r="I192">
            <v>470388537777777.75</v>
          </cell>
          <cell r="J192">
            <v>479201937777777.75</v>
          </cell>
          <cell r="K192">
            <v>487881240000000</v>
          </cell>
          <cell r="L192">
            <v>496426444444444.37</v>
          </cell>
          <cell r="M192">
            <v>504837551111111.06</v>
          </cell>
          <cell r="N192">
            <v>513114560000000</v>
          </cell>
          <cell r="O192">
            <v>521257471111111.12</v>
          </cell>
          <cell r="P192">
            <v>529266284444444.37</v>
          </cell>
          <cell r="Q192">
            <v>537141000000000</v>
          </cell>
          <cell r="R192">
            <v>563803520000000</v>
          </cell>
          <cell r="S192">
            <v>591069480000000</v>
          </cell>
          <cell r="T192">
            <v>618938880000000</v>
          </cell>
          <cell r="U192">
            <v>647411720000000</v>
          </cell>
          <cell r="V192">
            <v>676488000000000</v>
          </cell>
          <cell r="W192">
            <v>706167720000000</v>
          </cell>
          <cell r="X192">
            <v>736450880000000</v>
          </cell>
          <cell r="Y192">
            <v>767337480000000</v>
          </cell>
          <cell r="Z192">
            <v>798827520000000</v>
          </cell>
          <cell r="AA192">
            <v>830921000000000</v>
          </cell>
          <cell r="AB192">
            <v>845371800000000</v>
          </cell>
          <cell r="AC192">
            <v>859822600000000</v>
          </cell>
          <cell r="AD192">
            <v>874273400000000</v>
          </cell>
          <cell r="AE192">
            <v>888724200000000</v>
          </cell>
          <cell r="AF192">
            <v>903175000000000</v>
          </cell>
          <cell r="AG192">
            <v>917625800000000</v>
          </cell>
          <cell r="AH192">
            <v>932076600000000</v>
          </cell>
          <cell r="AI192">
            <v>946527400000000</v>
          </cell>
          <cell r="AJ192">
            <v>960978200000000</v>
          </cell>
          <cell r="AK192">
            <v>975429000000000</v>
          </cell>
        </row>
        <row r="193">
          <cell r="A193" t="str">
            <v>Biomass</v>
          </cell>
          <cell r="B193">
            <v>1046095000000000</v>
          </cell>
          <cell r="C193">
            <v>1079589448888889</v>
          </cell>
          <cell r="D193">
            <v>1113217995555555.5</v>
          </cell>
          <cell r="E193">
            <v>1146980640000000</v>
          </cell>
          <cell r="F193">
            <v>1180877382222222.2</v>
          </cell>
          <cell r="G193">
            <v>1214908222222222.2</v>
          </cell>
          <cell r="H193">
            <v>1249073160000000</v>
          </cell>
          <cell r="I193">
            <v>1283372195555555.5</v>
          </cell>
          <cell r="J193">
            <v>1317805328888888.8</v>
          </cell>
          <cell r="K193">
            <v>1352372560000000</v>
          </cell>
          <cell r="L193">
            <v>1387073888888888.7</v>
          </cell>
          <cell r="M193">
            <v>1421909315555555.5</v>
          </cell>
          <cell r="N193">
            <v>1456878840000000</v>
          </cell>
          <cell r="O193">
            <v>1491982462222222</v>
          </cell>
          <cell r="P193">
            <v>1527220182222222</v>
          </cell>
          <cell r="Q193">
            <v>1562592000000000</v>
          </cell>
          <cell r="R193">
            <v>1595765320000000</v>
          </cell>
          <cell r="S193">
            <v>1628033480000000</v>
          </cell>
          <cell r="T193">
            <v>1659396480000000</v>
          </cell>
          <cell r="U193">
            <v>1689854320000000</v>
          </cell>
          <cell r="V193">
            <v>1719407000000000</v>
          </cell>
          <cell r="W193">
            <v>1748054520000000</v>
          </cell>
          <cell r="X193">
            <v>1775796880000000</v>
          </cell>
          <cell r="Y193">
            <v>1802634080000000</v>
          </cell>
          <cell r="Z193">
            <v>1828566120000000</v>
          </cell>
          <cell r="AA193">
            <v>1853593000000000</v>
          </cell>
          <cell r="AB193">
            <v>1885829400000000</v>
          </cell>
          <cell r="AC193">
            <v>1918065800000000</v>
          </cell>
          <cell r="AD193">
            <v>1950302200000000</v>
          </cell>
          <cell r="AE193">
            <v>1982538600000000</v>
          </cell>
          <cell r="AF193">
            <v>2014775000000000</v>
          </cell>
          <cell r="AG193">
            <v>2047011400000000</v>
          </cell>
          <cell r="AH193">
            <v>2079247800000000</v>
          </cell>
          <cell r="AI193">
            <v>2111484200000000</v>
          </cell>
          <cell r="AJ193">
            <v>2143720600000000</v>
          </cell>
          <cell r="AK193">
            <v>2175957000000000</v>
          </cell>
        </row>
        <row r="194">
          <cell r="A194" t="str">
            <v>Petroleum diesel</v>
          </cell>
          <cell r="B194">
            <v>168725000000000</v>
          </cell>
          <cell r="C194">
            <v>173753666666666.69</v>
          </cell>
          <cell r="D194">
            <v>178782333333333.34</v>
          </cell>
          <cell r="E194">
            <v>183811000000000</v>
          </cell>
          <cell r="F194">
            <v>188839666666666.69</v>
          </cell>
          <cell r="G194">
            <v>193868333333333.34</v>
          </cell>
          <cell r="H194">
            <v>198897000000000</v>
          </cell>
          <cell r="I194">
            <v>203925666666666.66</v>
          </cell>
          <cell r="J194">
            <v>208954333333333.34</v>
          </cell>
          <cell r="K194">
            <v>213983000000000</v>
          </cell>
          <cell r="L194">
            <v>219011666666666.66</v>
          </cell>
          <cell r="M194">
            <v>224040333333333.34</v>
          </cell>
          <cell r="N194">
            <v>229069000000000</v>
          </cell>
          <cell r="O194">
            <v>234097666666666.66</v>
          </cell>
          <cell r="P194">
            <v>239126333333333.31</v>
          </cell>
          <cell r="Q194">
            <v>244155000000000</v>
          </cell>
          <cell r="R194">
            <v>251698000000000</v>
          </cell>
          <cell r="S194">
            <v>259241000000000</v>
          </cell>
          <cell r="T194">
            <v>266784000000000</v>
          </cell>
          <cell r="U194">
            <v>274327000000000</v>
          </cell>
          <cell r="V194">
            <v>281870000000000</v>
          </cell>
          <cell r="W194">
            <v>289413000000000</v>
          </cell>
          <cell r="X194">
            <v>296956000000000</v>
          </cell>
          <cell r="Y194">
            <v>304499000000000</v>
          </cell>
          <cell r="Z194">
            <v>312042000000000</v>
          </cell>
          <cell r="AA194">
            <v>319585000000000</v>
          </cell>
          <cell r="AB194">
            <v>325143000000000</v>
          </cell>
          <cell r="AC194">
            <v>330701000000000</v>
          </cell>
          <cell r="AD194">
            <v>336259000000000</v>
          </cell>
          <cell r="AE194">
            <v>341817000000000</v>
          </cell>
          <cell r="AF194">
            <v>347375000000000</v>
          </cell>
          <cell r="AG194">
            <v>352933000000000</v>
          </cell>
          <cell r="AH194">
            <v>358491000000000</v>
          </cell>
          <cell r="AI194">
            <v>364049000000000</v>
          </cell>
          <cell r="AJ194">
            <v>369607000000000</v>
          </cell>
          <cell r="AK194">
            <v>375165000000000</v>
          </cell>
        </row>
        <row r="195">
          <cell r="A195" t="str">
            <v>Heat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</row>
        <row r="196">
          <cell r="A196" t="str">
            <v>Crude oil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</row>
        <row r="197">
          <cell r="A197" t="str">
            <v>Heavy or residual fuel oil</v>
          </cell>
          <cell r="B197">
            <v>269960000000000</v>
          </cell>
          <cell r="C197">
            <v>278005866666666.69</v>
          </cell>
          <cell r="D197">
            <v>286051733333333.31</v>
          </cell>
          <cell r="E197">
            <v>294097600000000</v>
          </cell>
          <cell r="F197">
            <v>302143466666666.69</v>
          </cell>
          <cell r="G197">
            <v>310189333333333.31</v>
          </cell>
          <cell r="H197">
            <v>318235200000000</v>
          </cell>
          <cell r="I197">
            <v>326281066666666.62</v>
          </cell>
          <cell r="J197">
            <v>334326933333333.31</v>
          </cell>
          <cell r="K197">
            <v>342372800000000</v>
          </cell>
          <cell r="L197">
            <v>350418666666666.62</v>
          </cell>
          <cell r="M197">
            <v>358464533333333.31</v>
          </cell>
          <cell r="N197">
            <v>366510400000000</v>
          </cell>
          <cell r="O197">
            <v>374556266666666.62</v>
          </cell>
          <cell r="P197">
            <v>382602133333333.31</v>
          </cell>
          <cell r="Q197">
            <v>390648000000000</v>
          </cell>
          <cell r="R197">
            <v>402716800000000</v>
          </cell>
          <cell r="S197">
            <v>414785600000000</v>
          </cell>
          <cell r="T197">
            <v>426854400000000</v>
          </cell>
          <cell r="U197">
            <v>438923200000000</v>
          </cell>
          <cell r="V197">
            <v>450992000000000</v>
          </cell>
          <cell r="W197">
            <v>463060800000000</v>
          </cell>
          <cell r="X197">
            <v>475129600000000</v>
          </cell>
          <cell r="Y197">
            <v>487198400000000</v>
          </cell>
          <cell r="Z197">
            <v>499267200000000</v>
          </cell>
          <cell r="AA197">
            <v>511336000000000</v>
          </cell>
          <cell r="AB197">
            <v>520228800000000</v>
          </cell>
          <cell r="AC197">
            <v>529121600000000</v>
          </cell>
          <cell r="AD197">
            <v>538014400000000</v>
          </cell>
          <cell r="AE197">
            <v>546907200000000</v>
          </cell>
          <cell r="AF197">
            <v>555800000000000</v>
          </cell>
          <cell r="AG197">
            <v>564692800000000</v>
          </cell>
          <cell r="AH197">
            <v>573585600000000</v>
          </cell>
          <cell r="AI197">
            <v>582478400000000</v>
          </cell>
          <cell r="AJ197">
            <v>591371200000000</v>
          </cell>
          <cell r="AK197">
            <v>600264000000000</v>
          </cell>
        </row>
        <row r="198">
          <cell r="A198" t="str">
            <v>LPG propane or butane</v>
          </cell>
          <cell r="B198">
            <v>269960000000000</v>
          </cell>
          <cell r="C198">
            <v>282639297777777.81</v>
          </cell>
          <cell r="D198">
            <v>295586791111111.12</v>
          </cell>
          <cell r="E198">
            <v>308802480000000</v>
          </cell>
          <cell r="F198">
            <v>322286364444444.44</v>
          </cell>
          <cell r="G198">
            <v>336038444444444.44</v>
          </cell>
          <cell r="H198">
            <v>350058720000000</v>
          </cell>
          <cell r="I198">
            <v>364347191111111.06</v>
          </cell>
          <cell r="J198">
            <v>378903857777777.81</v>
          </cell>
          <cell r="K198">
            <v>393728720000000</v>
          </cell>
          <cell r="L198">
            <v>408821777777777.75</v>
          </cell>
          <cell r="M198">
            <v>424183031111111.12</v>
          </cell>
          <cell r="N198">
            <v>439812480000000</v>
          </cell>
          <cell r="O198">
            <v>455710124444444.44</v>
          </cell>
          <cell r="P198">
            <v>471875964444444.37</v>
          </cell>
          <cell r="Q198">
            <v>488310000000000</v>
          </cell>
          <cell r="R198">
            <v>503396000000000</v>
          </cell>
          <cell r="S198">
            <v>518482000000000</v>
          </cell>
          <cell r="T198">
            <v>533568000000000</v>
          </cell>
          <cell r="U198">
            <v>548654000000000</v>
          </cell>
          <cell r="V198">
            <v>563740000000000</v>
          </cell>
          <cell r="W198">
            <v>578826000000000</v>
          </cell>
          <cell r="X198">
            <v>593912000000000</v>
          </cell>
          <cell r="Y198">
            <v>608998000000000</v>
          </cell>
          <cell r="Z198">
            <v>624084000000000</v>
          </cell>
          <cell r="AA198">
            <v>639170000000000</v>
          </cell>
          <cell r="AB198">
            <v>650286000000000</v>
          </cell>
          <cell r="AC198">
            <v>661402000000000</v>
          </cell>
          <cell r="AD198">
            <v>672518000000000</v>
          </cell>
          <cell r="AE198">
            <v>683634000000000</v>
          </cell>
          <cell r="AF198">
            <v>694750000000000</v>
          </cell>
          <cell r="AG198">
            <v>705866000000000</v>
          </cell>
          <cell r="AH198">
            <v>716982000000000</v>
          </cell>
          <cell r="AI198">
            <v>728098000000000</v>
          </cell>
          <cell r="AJ198">
            <v>739214000000000</v>
          </cell>
          <cell r="AK198">
            <v>750330000000000</v>
          </cell>
        </row>
        <row r="199">
          <cell r="A199" t="str">
            <v>Hydrogen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</row>
        <row r="203">
          <cell r="B203">
            <v>2015</v>
          </cell>
          <cell r="C203">
            <v>2016</v>
          </cell>
          <cell r="D203">
            <v>2017</v>
          </cell>
          <cell r="E203">
            <v>2018</v>
          </cell>
          <cell r="F203">
            <v>2019</v>
          </cell>
          <cell r="G203">
            <v>2020</v>
          </cell>
          <cell r="H203">
            <v>2021</v>
          </cell>
          <cell r="I203">
            <v>2022</v>
          </cell>
          <cell r="J203">
            <v>2023</v>
          </cell>
          <cell r="K203">
            <v>2024</v>
          </cell>
          <cell r="L203">
            <v>2025</v>
          </cell>
          <cell r="M203">
            <v>2026</v>
          </cell>
          <cell r="N203">
            <v>2027</v>
          </cell>
          <cell r="O203">
            <v>2028</v>
          </cell>
          <cell r="P203">
            <v>2029</v>
          </cell>
          <cell r="Q203">
            <v>2030</v>
          </cell>
          <cell r="R203">
            <v>2031</v>
          </cell>
          <cell r="S203">
            <v>2032</v>
          </cell>
          <cell r="T203">
            <v>2033</v>
          </cell>
          <cell r="U203">
            <v>2034</v>
          </cell>
          <cell r="V203">
            <v>2035</v>
          </cell>
          <cell r="W203">
            <v>2036</v>
          </cell>
          <cell r="X203">
            <v>2037</v>
          </cell>
          <cell r="Y203">
            <v>2038</v>
          </cell>
          <cell r="Z203">
            <v>2039</v>
          </cell>
          <cell r="AA203">
            <v>2040</v>
          </cell>
          <cell r="AB203">
            <v>2041</v>
          </cell>
          <cell r="AC203">
            <v>2042</v>
          </cell>
          <cell r="AD203">
            <v>2043</v>
          </cell>
          <cell r="AE203">
            <v>2044</v>
          </cell>
          <cell r="AF203">
            <v>2045</v>
          </cell>
          <cell r="AG203">
            <v>2046</v>
          </cell>
          <cell r="AH203">
            <v>2047</v>
          </cell>
          <cell r="AI203">
            <v>2048</v>
          </cell>
          <cell r="AJ203">
            <v>2049</v>
          </cell>
          <cell r="AK203">
            <v>2050</v>
          </cell>
        </row>
        <row r="204">
          <cell r="A204" t="str">
            <v>Electricity</v>
          </cell>
          <cell r="B204">
            <v>708645000000000</v>
          </cell>
          <cell r="C204">
            <v>721670570000000</v>
          </cell>
          <cell r="D204">
            <v>734651146666666.62</v>
          </cell>
          <cell r="E204">
            <v>747586730000000</v>
          </cell>
          <cell r="F204">
            <v>760477320000000</v>
          </cell>
          <cell r="G204">
            <v>773322916666666.75</v>
          </cell>
          <cell r="H204">
            <v>786123520000000</v>
          </cell>
          <cell r="I204">
            <v>798879130000000</v>
          </cell>
          <cell r="J204">
            <v>811589746666666.75</v>
          </cell>
          <cell r="K204">
            <v>824255370000000.12</v>
          </cell>
          <cell r="L204">
            <v>836876000000000</v>
          </cell>
          <cell r="M204">
            <v>849451636666666.75</v>
          </cell>
          <cell r="N204">
            <v>861982280000000.12</v>
          </cell>
          <cell r="O204">
            <v>874467930000000.12</v>
          </cell>
          <cell r="P204">
            <v>886908586666666.75</v>
          </cell>
          <cell r="Q204">
            <v>899304250000000.12</v>
          </cell>
          <cell r="R204">
            <v>921077715000000.12</v>
          </cell>
          <cell r="S204">
            <v>942946460000000.12</v>
          </cell>
          <cell r="T204">
            <v>964910485000000.12</v>
          </cell>
          <cell r="U204">
            <v>986969790000000.12</v>
          </cell>
          <cell r="V204">
            <v>1009124375000000.1</v>
          </cell>
          <cell r="W204">
            <v>1031374240000000</v>
          </cell>
          <cell r="X204">
            <v>1053719385000000</v>
          </cell>
          <cell r="Y204">
            <v>1076159810000000</v>
          </cell>
          <cell r="Z204">
            <v>1098695515000000</v>
          </cell>
          <cell r="AA204">
            <v>1121326500000000</v>
          </cell>
          <cell r="AB204">
            <v>1137166800000000</v>
          </cell>
          <cell r="AC204">
            <v>1153007100000000</v>
          </cell>
          <cell r="AD204">
            <v>1168847400000000</v>
          </cell>
          <cell r="AE204">
            <v>1184687700000000</v>
          </cell>
          <cell r="AF204">
            <v>1200528000000000</v>
          </cell>
          <cell r="AG204">
            <v>1216368300000000</v>
          </cell>
          <cell r="AH204">
            <v>1232208600000000</v>
          </cell>
          <cell r="AI204">
            <v>1248048900000000</v>
          </cell>
          <cell r="AJ204">
            <v>1263889200000000</v>
          </cell>
          <cell r="AK204">
            <v>1279729500000000</v>
          </cell>
        </row>
        <row r="205">
          <cell r="A205" t="str">
            <v>Hard coal</v>
          </cell>
          <cell r="B205">
            <v>506175000000000</v>
          </cell>
          <cell r="C205">
            <v>512856510000000</v>
          </cell>
          <cell r="D205">
            <v>519403040000000</v>
          </cell>
          <cell r="E205">
            <v>525814590000000</v>
          </cell>
          <cell r="F205">
            <v>532091159999999.94</v>
          </cell>
          <cell r="G205">
            <v>538232749999999.94</v>
          </cell>
          <cell r="H205">
            <v>544239359999999.94</v>
          </cell>
          <cell r="I205">
            <v>550110990000000.06</v>
          </cell>
          <cell r="J205">
            <v>555847640000000.06</v>
          </cell>
          <cell r="K205">
            <v>561449310000000.06</v>
          </cell>
          <cell r="L205">
            <v>566916000000000</v>
          </cell>
          <cell r="M205">
            <v>572247710000000</v>
          </cell>
          <cell r="N205">
            <v>577444440000000</v>
          </cell>
          <cell r="O205">
            <v>582506190000000</v>
          </cell>
          <cell r="P205">
            <v>587432960000000</v>
          </cell>
          <cell r="Q205">
            <v>592224750000000</v>
          </cell>
          <cell r="R205">
            <v>605087550000000</v>
          </cell>
          <cell r="S205">
            <v>617950350000000</v>
          </cell>
          <cell r="T205">
            <v>630813150000000</v>
          </cell>
          <cell r="U205">
            <v>643675950000000</v>
          </cell>
          <cell r="V205">
            <v>656538750000000</v>
          </cell>
          <cell r="W205">
            <v>669401550000000</v>
          </cell>
          <cell r="X205">
            <v>682264350000000</v>
          </cell>
          <cell r="Y205">
            <v>695127150000000</v>
          </cell>
          <cell r="Z205">
            <v>707989950000000</v>
          </cell>
          <cell r="AA205">
            <v>720852750000000</v>
          </cell>
          <cell r="AB205">
            <v>731035800000000</v>
          </cell>
          <cell r="AC205">
            <v>741218850000000</v>
          </cell>
          <cell r="AD205">
            <v>751401900000000</v>
          </cell>
          <cell r="AE205">
            <v>761584950000000</v>
          </cell>
          <cell r="AF205">
            <v>771768000000000</v>
          </cell>
          <cell r="AG205">
            <v>781951050000000</v>
          </cell>
          <cell r="AH205">
            <v>792134100000000</v>
          </cell>
          <cell r="AI205">
            <v>802317150000000</v>
          </cell>
          <cell r="AJ205">
            <v>812500200000000</v>
          </cell>
          <cell r="AK205">
            <v>822683250000000</v>
          </cell>
        </row>
        <row r="206">
          <cell r="A206" t="str">
            <v>Natural gas</v>
          </cell>
          <cell r="B206">
            <v>404940000000000</v>
          </cell>
          <cell r="C206">
            <v>411891469999999.94</v>
          </cell>
          <cell r="D206">
            <v>418797946666666.69</v>
          </cell>
          <cell r="E206">
            <v>425659430000000</v>
          </cell>
          <cell r="F206">
            <v>432475920000000</v>
          </cell>
          <cell r="G206">
            <v>439247416666666.69</v>
          </cell>
          <cell r="H206">
            <v>445973920000000</v>
          </cell>
          <cell r="I206">
            <v>452655430000000</v>
          </cell>
          <cell r="J206">
            <v>459291946666666.69</v>
          </cell>
          <cell r="K206">
            <v>465883470000000</v>
          </cell>
          <cell r="L206">
            <v>472430000000000</v>
          </cell>
          <cell r="M206">
            <v>478931536666666.62</v>
          </cell>
          <cell r="N206">
            <v>485388080000000</v>
          </cell>
          <cell r="O206">
            <v>491799630000000</v>
          </cell>
          <cell r="P206">
            <v>498166186666666.69</v>
          </cell>
          <cell r="Q206">
            <v>504487750000000</v>
          </cell>
          <cell r="R206">
            <v>519927080000000</v>
          </cell>
          <cell r="S206">
            <v>535556970000000</v>
          </cell>
          <cell r="T206">
            <v>551377420000000.06</v>
          </cell>
          <cell r="U206">
            <v>567388430000000</v>
          </cell>
          <cell r="V206">
            <v>583590000000000</v>
          </cell>
          <cell r="W206">
            <v>599982130000000</v>
          </cell>
          <cell r="X206">
            <v>616564820000000</v>
          </cell>
          <cell r="Y206">
            <v>633338070000000</v>
          </cell>
          <cell r="Z206">
            <v>650301880000000</v>
          </cell>
          <cell r="AA206">
            <v>667456250000000</v>
          </cell>
          <cell r="AB206">
            <v>676885000000000</v>
          </cell>
          <cell r="AC206">
            <v>686313750000000</v>
          </cell>
          <cell r="AD206">
            <v>695742500000000</v>
          </cell>
          <cell r="AE206">
            <v>705171250000000</v>
          </cell>
          <cell r="AF206">
            <v>714600000000000</v>
          </cell>
          <cell r="AG206">
            <v>724028750000000</v>
          </cell>
          <cell r="AH206">
            <v>733457500000000</v>
          </cell>
          <cell r="AI206">
            <v>742886250000000</v>
          </cell>
          <cell r="AJ206">
            <v>752315000000000</v>
          </cell>
          <cell r="AK206">
            <v>761743750000000</v>
          </cell>
        </row>
        <row r="207">
          <cell r="A207" t="str">
            <v>Biomass</v>
          </cell>
          <cell r="B207">
            <v>1046095000000000</v>
          </cell>
          <cell r="C207">
            <v>1068164230000000</v>
          </cell>
          <cell r="D207">
            <v>1090278453333333.2</v>
          </cell>
          <cell r="E207">
            <v>1112437670000000</v>
          </cell>
          <cell r="F207">
            <v>1134641880000000</v>
          </cell>
          <cell r="G207">
            <v>1156891083333333.2</v>
          </cell>
          <cell r="H207">
            <v>1179185280000000</v>
          </cell>
          <cell r="I207">
            <v>1201524470000000</v>
          </cell>
          <cell r="J207">
            <v>1223908653333333.2</v>
          </cell>
          <cell r="K207">
            <v>1246337830000000</v>
          </cell>
          <cell r="L207">
            <v>1268812000000000</v>
          </cell>
          <cell r="M207">
            <v>1291331163333333.2</v>
          </cell>
          <cell r="N207">
            <v>1313895320000000</v>
          </cell>
          <cell r="O207">
            <v>1336504470000000</v>
          </cell>
          <cell r="P207">
            <v>1359158613333333.2</v>
          </cell>
          <cell r="Q207">
            <v>1381857750000000</v>
          </cell>
          <cell r="R207">
            <v>1407388820000000</v>
          </cell>
          <cell r="S207">
            <v>1432729330000000</v>
          </cell>
          <cell r="T207">
            <v>1457879280000000</v>
          </cell>
          <cell r="U207">
            <v>1482838670000000</v>
          </cell>
          <cell r="V207">
            <v>1507607500000000</v>
          </cell>
          <cell r="W207">
            <v>1532185770000000</v>
          </cell>
          <cell r="X207">
            <v>1556573480000000</v>
          </cell>
          <cell r="Y207">
            <v>1580770630000000</v>
          </cell>
          <cell r="Z207">
            <v>1604777220000000</v>
          </cell>
          <cell r="AA207">
            <v>1628593250000000</v>
          </cell>
          <cell r="AB207">
            <v>1651599400000000</v>
          </cell>
          <cell r="AC207">
            <v>1674605550000000</v>
          </cell>
          <cell r="AD207">
            <v>1697611700000000</v>
          </cell>
          <cell r="AE207">
            <v>1720617850000000</v>
          </cell>
          <cell r="AF207">
            <v>1743624000000000</v>
          </cell>
          <cell r="AG207">
            <v>1766630150000000</v>
          </cell>
          <cell r="AH207">
            <v>1789636300000000</v>
          </cell>
          <cell r="AI207">
            <v>1812642450000000</v>
          </cell>
          <cell r="AJ207">
            <v>1835648600000000</v>
          </cell>
          <cell r="AK207">
            <v>1858654750000000</v>
          </cell>
        </row>
        <row r="208">
          <cell r="A208" t="str">
            <v>Petroleum diesel</v>
          </cell>
          <cell r="B208">
            <v>168725000000000</v>
          </cell>
          <cell r="C208">
            <v>172099500000000</v>
          </cell>
          <cell r="D208">
            <v>175474000000000</v>
          </cell>
          <cell r="E208">
            <v>178848500000000</v>
          </cell>
          <cell r="F208">
            <v>182223000000000</v>
          </cell>
          <cell r="G208">
            <v>185597500000000</v>
          </cell>
          <cell r="H208">
            <v>188972000000000</v>
          </cell>
          <cell r="I208">
            <v>192346500000000</v>
          </cell>
          <cell r="J208">
            <v>195721000000000</v>
          </cell>
          <cell r="K208">
            <v>199095500000000</v>
          </cell>
          <cell r="L208">
            <v>202470000000000</v>
          </cell>
          <cell r="M208">
            <v>205844500000000</v>
          </cell>
          <cell r="N208">
            <v>209219000000000</v>
          </cell>
          <cell r="O208">
            <v>212593500000000</v>
          </cell>
          <cell r="P208">
            <v>215968000000000</v>
          </cell>
          <cell r="Q208">
            <v>219342500000000</v>
          </cell>
          <cell r="R208">
            <v>221865435000000</v>
          </cell>
          <cell r="S208">
            <v>224293090000000</v>
          </cell>
          <cell r="T208">
            <v>226625465000000</v>
          </cell>
          <cell r="U208">
            <v>228862560000000</v>
          </cell>
          <cell r="V208">
            <v>231004375000000</v>
          </cell>
          <cell r="W208">
            <v>233050910000000</v>
          </cell>
          <cell r="X208">
            <v>235002165000000</v>
          </cell>
          <cell r="Y208">
            <v>236858140000000</v>
          </cell>
          <cell r="Z208">
            <v>238618835000000</v>
          </cell>
          <cell r="AA208">
            <v>240284250000000</v>
          </cell>
          <cell r="AB208">
            <v>243678600000000</v>
          </cell>
          <cell r="AC208">
            <v>247072950000000</v>
          </cell>
          <cell r="AD208">
            <v>250467300000000</v>
          </cell>
          <cell r="AE208">
            <v>253861650000000</v>
          </cell>
          <cell r="AF208">
            <v>257256000000000</v>
          </cell>
          <cell r="AG208">
            <v>260650350000000</v>
          </cell>
          <cell r="AH208">
            <v>264044700000000</v>
          </cell>
          <cell r="AI208">
            <v>267439050000000</v>
          </cell>
          <cell r="AJ208">
            <v>270833400000000</v>
          </cell>
          <cell r="AK208">
            <v>274227750000000</v>
          </cell>
        </row>
        <row r="209">
          <cell r="A209" t="str">
            <v>Heat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</row>
        <row r="210">
          <cell r="A210" t="str">
            <v>Crude oil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</row>
        <row r="211">
          <cell r="A211" t="str">
            <v>Heavy or residual fuel oil</v>
          </cell>
          <cell r="B211">
            <v>269960000000000</v>
          </cell>
          <cell r="C211">
            <v>275359200000000</v>
          </cell>
          <cell r="D211">
            <v>280758400000000</v>
          </cell>
          <cell r="E211">
            <v>286157600000000</v>
          </cell>
          <cell r="F211">
            <v>291556800000000</v>
          </cell>
          <cell r="G211">
            <v>296956000000000</v>
          </cell>
          <cell r="H211">
            <v>302355200000000</v>
          </cell>
          <cell r="I211">
            <v>307754400000000</v>
          </cell>
          <cell r="J211">
            <v>313153600000000</v>
          </cell>
          <cell r="K211">
            <v>318552800000000</v>
          </cell>
          <cell r="L211">
            <v>323952000000000</v>
          </cell>
          <cell r="M211">
            <v>329351200000000</v>
          </cell>
          <cell r="N211">
            <v>334750400000000</v>
          </cell>
          <cell r="O211">
            <v>340149600000000</v>
          </cell>
          <cell r="P211">
            <v>345548800000000</v>
          </cell>
          <cell r="Q211">
            <v>350948000000000</v>
          </cell>
          <cell r="R211">
            <v>358570400000000</v>
          </cell>
          <cell r="S211">
            <v>366192800000000</v>
          </cell>
          <cell r="T211">
            <v>373815200000000</v>
          </cell>
          <cell r="U211">
            <v>381437600000000</v>
          </cell>
          <cell r="V211">
            <v>389060000000000</v>
          </cell>
          <cell r="W211">
            <v>396682400000000</v>
          </cell>
          <cell r="X211">
            <v>404304800000000</v>
          </cell>
          <cell r="Y211">
            <v>411927200000000</v>
          </cell>
          <cell r="Z211">
            <v>419549600000000</v>
          </cell>
          <cell r="AA211">
            <v>427172000000000</v>
          </cell>
          <cell r="AB211">
            <v>433206400000000</v>
          </cell>
          <cell r="AC211">
            <v>439240800000000</v>
          </cell>
          <cell r="AD211">
            <v>445275200000000</v>
          </cell>
          <cell r="AE211">
            <v>451309600000000</v>
          </cell>
          <cell r="AF211">
            <v>457344000000000</v>
          </cell>
          <cell r="AG211">
            <v>463378400000000</v>
          </cell>
          <cell r="AH211">
            <v>469412800000000</v>
          </cell>
          <cell r="AI211">
            <v>475447200000000</v>
          </cell>
          <cell r="AJ211">
            <v>481481600000000</v>
          </cell>
          <cell r="AK211">
            <v>487516000000000</v>
          </cell>
        </row>
        <row r="212">
          <cell r="A212" t="str">
            <v>LPG propane or butane</v>
          </cell>
          <cell r="B212">
            <v>269960000000000</v>
          </cell>
          <cell r="C212">
            <v>279948520000000.03</v>
          </cell>
          <cell r="D212">
            <v>290117013333333.31</v>
          </cell>
          <cell r="E212">
            <v>300465480000000</v>
          </cell>
          <cell r="F212">
            <v>310993920000000</v>
          </cell>
          <cell r="G212">
            <v>321702333333333.37</v>
          </cell>
          <cell r="H212">
            <v>332590720000000</v>
          </cell>
          <cell r="I212">
            <v>343659080000000</v>
          </cell>
          <cell r="J212">
            <v>354907413333333.37</v>
          </cell>
          <cell r="K212">
            <v>366335720000000</v>
          </cell>
          <cell r="L212">
            <v>377944000000000</v>
          </cell>
          <cell r="M212">
            <v>389732253333333.37</v>
          </cell>
          <cell r="N212">
            <v>401700480000000</v>
          </cell>
          <cell r="O212">
            <v>413848680000000.06</v>
          </cell>
          <cell r="P212">
            <v>426176853333333.31</v>
          </cell>
          <cell r="Q212">
            <v>438685000000000</v>
          </cell>
          <cell r="R212">
            <v>448213000000000</v>
          </cell>
          <cell r="S212">
            <v>457741000000000</v>
          </cell>
          <cell r="T212">
            <v>467269000000000</v>
          </cell>
          <cell r="U212">
            <v>476797000000000</v>
          </cell>
          <cell r="V212">
            <v>486325000000000</v>
          </cell>
          <cell r="W212">
            <v>495853000000000</v>
          </cell>
          <cell r="X212">
            <v>505381000000000</v>
          </cell>
          <cell r="Y212">
            <v>514909000000000</v>
          </cell>
          <cell r="Z212">
            <v>524437000000000</v>
          </cell>
          <cell r="AA212">
            <v>533965000000000</v>
          </cell>
          <cell r="AB212">
            <v>541508000000000</v>
          </cell>
          <cell r="AC212">
            <v>549051000000000</v>
          </cell>
          <cell r="AD212">
            <v>556594000000000</v>
          </cell>
          <cell r="AE212">
            <v>564137000000000</v>
          </cell>
          <cell r="AF212">
            <v>571680000000000</v>
          </cell>
          <cell r="AG212">
            <v>579223000000000</v>
          </cell>
          <cell r="AH212">
            <v>586766000000000</v>
          </cell>
          <cell r="AI212">
            <v>594309000000000</v>
          </cell>
          <cell r="AJ212">
            <v>601852000000000</v>
          </cell>
          <cell r="AK212">
            <v>609395000000000</v>
          </cell>
        </row>
        <row r="213">
          <cell r="A213" t="str">
            <v>Hydrogen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v.br/mme/pt-br/assuntos/secretarias/sntep/publicacoes/estudos-do-pne-2050/02-relatorios-epe/06-relatorio-parcial-2-cenarios-de-demanda.pdf" TargetMode="External"/><Relationship Id="rId1" Type="http://schemas.openxmlformats.org/officeDocument/2006/relationships/hyperlink" Target="http://www.mctic.gov.br/mctic/opencms/ciencia/SEPED/clima/opcoes_mitigacao/Opcoes_de_Mitigacao_de_Emissoes_de_Gases_de_Efeito_Estufa_GEE_em_SetoresChave_do_Brasil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irene.mctic.gov.br/portal/opencms/paineis/2018/08/24/Opcoes_de_Mitigacao_de_Emissoes_de_Gases_de_Efeito_Estufa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"/>
  <sheetViews>
    <sheetView workbookViewId="0">
      <selection activeCell="B28" sqref="B28"/>
    </sheetView>
  </sheetViews>
  <sheetFormatPr baseColWidth="10" defaultColWidth="8.85546875" defaultRowHeight="15"/>
  <cols>
    <col min="2" max="2" width="76.42578125" customWidth="1"/>
    <col min="3" max="3" width="42.42578125" customWidth="1"/>
  </cols>
  <sheetData>
    <row r="1" spans="1:3">
      <c r="A1" s="1" t="s">
        <v>2</v>
      </c>
    </row>
    <row r="3" spans="1:3">
      <c r="A3" s="1" t="s">
        <v>0</v>
      </c>
      <c r="B3" s="3" t="s">
        <v>76</v>
      </c>
    </row>
    <row r="4" spans="1:3">
      <c r="B4" t="s">
        <v>77</v>
      </c>
    </row>
    <row r="5" spans="1:3">
      <c r="B5" s="2" t="s">
        <v>78</v>
      </c>
    </row>
    <row r="6" spans="1:3">
      <c r="B6" t="s">
        <v>79</v>
      </c>
    </row>
    <row r="7" spans="1:3">
      <c r="B7" s="4" t="s">
        <v>80</v>
      </c>
    </row>
    <row r="8" spans="1:3">
      <c r="B8" t="s">
        <v>81</v>
      </c>
    </row>
    <row r="10" spans="1:3">
      <c r="B10" s="3" t="s">
        <v>82</v>
      </c>
    </row>
    <row r="11" spans="1:3">
      <c r="B11" t="s">
        <v>83</v>
      </c>
    </row>
    <row r="12" spans="1:3">
      <c r="B12" s="2">
        <v>2017</v>
      </c>
    </row>
    <row r="13" spans="1:3">
      <c r="B13" t="s">
        <v>84</v>
      </c>
    </row>
    <row r="14" spans="1:3">
      <c r="B14" s="4" t="s">
        <v>85</v>
      </c>
      <c r="C14" s="1"/>
    </row>
    <row r="15" spans="1:3">
      <c r="B15" s="4"/>
      <c r="C15" s="1"/>
    </row>
    <row r="16" spans="1:3" ht="16.5" customHeight="1">
      <c r="B16" s="159" t="s">
        <v>443</v>
      </c>
      <c r="C16" s="1"/>
    </row>
    <row r="17" spans="1:3" ht="16.5" customHeight="1">
      <c r="B17" s="159" t="s">
        <v>445</v>
      </c>
      <c r="C17" s="1"/>
    </row>
    <row r="18" spans="1:3">
      <c r="B18" s="4" t="s">
        <v>444</v>
      </c>
      <c r="C18" s="1"/>
    </row>
    <row r="19" spans="1:3">
      <c r="B19" s="4"/>
      <c r="C19" s="1"/>
    </row>
    <row r="20" spans="1:3">
      <c r="B20" s="141" t="s">
        <v>410</v>
      </c>
      <c r="C20" s="1"/>
    </row>
    <row r="21" spans="1:3">
      <c r="B21" s="141" t="s">
        <v>411</v>
      </c>
      <c r="C21" s="1"/>
    </row>
    <row r="22" spans="1:3">
      <c r="B22" s="4" t="s">
        <v>412</v>
      </c>
      <c r="C22" s="1"/>
    </row>
    <row r="23" spans="1:3">
      <c r="B23" s="237"/>
      <c r="C23" s="1"/>
    </row>
    <row r="24" spans="1:3">
      <c r="B24" s="239" t="s">
        <v>546</v>
      </c>
      <c r="C24" s="1"/>
    </row>
    <row r="25" spans="1:3">
      <c r="B25" s="239" t="s">
        <v>547</v>
      </c>
      <c r="C25" s="1"/>
    </row>
    <row r="26" spans="1:3">
      <c r="B26" s="238" t="s">
        <v>545</v>
      </c>
      <c r="C26" s="1"/>
    </row>
    <row r="27" spans="1:3">
      <c r="B27" s="240" t="s">
        <v>445</v>
      </c>
      <c r="C27" s="1"/>
    </row>
    <row r="28" spans="1:3">
      <c r="B28" s="241" t="s">
        <v>548</v>
      </c>
    </row>
    <row r="29" spans="1:3">
      <c r="B29" s="241"/>
    </row>
    <row r="30" spans="1:3">
      <c r="B30" s="241"/>
    </row>
    <row r="31" spans="1:3">
      <c r="A31" s="1" t="s">
        <v>1</v>
      </c>
      <c r="B31" s="185"/>
    </row>
    <row r="32" spans="1:3">
      <c r="A32" t="s">
        <v>3</v>
      </c>
    </row>
    <row r="33" spans="1:3">
      <c r="A33" t="s">
        <v>4</v>
      </c>
    </row>
    <row r="34" spans="1:3">
      <c r="A34" t="s">
        <v>5</v>
      </c>
    </row>
    <row r="36" spans="1:3">
      <c r="A36" s="26" t="s">
        <v>86</v>
      </c>
      <c r="B36" s="44"/>
      <c r="C36" s="44"/>
    </row>
    <row r="37" spans="1:3">
      <c r="A37" t="s">
        <v>87</v>
      </c>
    </row>
    <row r="38" spans="1:3">
      <c r="A38" t="s">
        <v>146</v>
      </c>
    </row>
    <row r="40" spans="1:3">
      <c r="B40" s="3" t="s">
        <v>163</v>
      </c>
      <c r="C40" s="3" t="s">
        <v>16</v>
      </c>
    </row>
    <row r="41" spans="1:3">
      <c r="B41" t="s">
        <v>249</v>
      </c>
      <c r="C41" s="42" t="s">
        <v>25</v>
      </c>
    </row>
    <row r="42" spans="1:3">
      <c r="B42" t="s">
        <v>250</v>
      </c>
      <c r="C42" s="42" t="s">
        <v>25</v>
      </c>
    </row>
    <row r="43" spans="1:3">
      <c r="B43" t="s">
        <v>68</v>
      </c>
      <c r="C43" s="42" t="s">
        <v>25</v>
      </c>
    </row>
    <row r="44" spans="1:3">
      <c r="B44" t="s">
        <v>147</v>
      </c>
      <c r="C44" t="s">
        <v>17</v>
      </c>
    </row>
    <row r="45" spans="1:3">
      <c r="B45" t="s">
        <v>148</v>
      </c>
      <c r="C45" t="s">
        <v>29</v>
      </c>
    </row>
    <row r="46" spans="1:3">
      <c r="B46" t="s">
        <v>149</v>
      </c>
      <c r="C46" t="s">
        <v>30</v>
      </c>
    </row>
    <row r="47" spans="1:3">
      <c r="B47" t="s">
        <v>150</v>
      </c>
      <c r="C47" t="s">
        <v>30</v>
      </c>
    </row>
    <row r="48" spans="1:3">
      <c r="B48" t="s">
        <v>151</v>
      </c>
      <c r="C48" t="s">
        <v>20</v>
      </c>
    </row>
    <row r="49" spans="1:3">
      <c r="B49" t="s">
        <v>152</v>
      </c>
      <c r="C49" t="s">
        <v>29</v>
      </c>
    </row>
    <row r="50" spans="1:3">
      <c r="B50" t="s">
        <v>153</v>
      </c>
      <c r="C50" t="s">
        <v>26</v>
      </c>
    </row>
    <row r="51" spans="1:3">
      <c r="B51" t="s">
        <v>154</v>
      </c>
      <c r="C51" t="s">
        <v>21</v>
      </c>
    </row>
    <row r="52" spans="1:3">
      <c r="B52" t="s">
        <v>155</v>
      </c>
      <c r="C52" t="s">
        <v>22</v>
      </c>
    </row>
    <row r="53" spans="1:3">
      <c r="B53" t="s">
        <v>156</v>
      </c>
      <c r="C53" t="s">
        <v>24</v>
      </c>
    </row>
    <row r="54" spans="1:3">
      <c r="B54" t="s">
        <v>157</v>
      </c>
      <c r="C54" t="s">
        <v>29</v>
      </c>
    </row>
    <row r="56" spans="1:3">
      <c r="A56" t="s">
        <v>166</v>
      </c>
    </row>
    <row r="57" spans="1:3">
      <c r="A57" t="s">
        <v>167</v>
      </c>
    </row>
    <row r="58" spans="1:3">
      <c r="B58" s="1"/>
      <c r="C58" s="1"/>
    </row>
    <row r="59" spans="1:3">
      <c r="B59" s="3" t="s">
        <v>16</v>
      </c>
      <c r="C59" s="3" t="s">
        <v>163</v>
      </c>
    </row>
    <row r="60" spans="1:3">
      <c r="B60" t="s">
        <v>18</v>
      </c>
      <c r="C60" s="45" t="s">
        <v>164</v>
      </c>
    </row>
    <row r="61" spans="1:3">
      <c r="B61" t="s">
        <v>19</v>
      </c>
      <c r="C61" s="45" t="s">
        <v>164</v>
      </c>
    </row>
    <row r="62" spans="1:3">
      <c r="B62" t="s">
        <v>23</v>
      </c>
      <c r="C62" t="s">
        <v>158</v>
      </c>
    </row>
    <row r="63" spans="1:3">
      <c r="B63" t="s">
        <v>27</v>
      </c>
      <c r="C63" t="s">
        <v>158</v>
      </c>
    </row>
    <row r="64" spans="1:3">
      <c r="B64" t="s">
        <v>28</v>
      </c>
      <c r="C64" t="s">
        <v>158</v>
      </c>
    </row>
    <row r="65" spans="1:3">
      <c r="B65" t="s">
        <v>31</v>
      </c>
      <c r="C65" t="s">
        <v>150</v>
      </c>
    </row>
    <row r="66" spans="1:3">
      <c r="B66" t="s">
        <v>32</v>
      </c>
      <c r="C66" t="s">
        <v>150</v>
      </c>
    </row>
    <row r="67" spans="1:3">
      <c r="B67" t="s">
        <v>33</v>
      </c>
      <c r="C67" t="s">
        <v>158</v>
      </c>
    </row>
    <row r="68" spans="1:3">
      <c r="B68" t="s">
        <v>34</v>
      </c>
      <c r="C68" t="s">
        <v>158</v>
      </c>
    </row>
    <row r="69" spans="1:3">
      <c r="B69" t="s">
        <v>35</v>
      </c>
      <c r="C69" t="s">
        <v>158</v>
      </c>
    </row>
    <row r="70" spans="1:3">
      <c r="B70" t="s">
        <v>36</v>
      </c>
      <c r="C70" t="s">
        <v>158</v>
      </c>
    </row>
    <row r="71" spans="1:3">
      <c r="B71" t="s">
        <v>37</v>
      </c>
      <c r="C71" t="s">
        <v>158</v>
      </c>
    </row>
    <row r="72" spans="1:3">
      <c r="B72" t="s">
        <v>39</v>
      </c>
      <c r="C72" t="s">
        <v>158</v>
      </c>
    </row>
    <row r="73" spans="1:3">
      <c r="B73" t="s">
        <v>40</v>
      </c>
      <c r="C73" t="s">
        <v>165</v>
      </c>
    </row>
    <row r="74" spans="1:3">
      <c r="B74" t="s">
        <v>38</v>
      </c>
      <c r="C74" t="s">
        <v>158</v>
      </c>
    </row>
    <row r="75" spans="1:3">
      <c r="B75" t="s">
        <v>41</v>
      </c>
      <c r="C75" t="s">
        <v>158</v>
      </c>
    </row>
    <row r="77" spans="1:3">
      <c r="A77" s="15" t="s">
        <v>10</v>
      </c>
      <c r="B77" s="16"/>
      <c r="C77" s="16"/>
    </row>
    <row r="78" spans="1:3">
      <c r="A78" t="s">
        <v>6</v>
      </c>
    </row>
    <row r="79" spans="1:3">
      <c r="A79" t="s">
        <v>15</v>
      </c>
    </row>
    <row r="80" spans="1:3">
      <c r="A80" t="s">
        <v>7</v>
      </c>
    </row>
    <row r="81" spans="1:3">
      <c r="A81" t="s">
        <v>8</v>
      </c>
    </row>
    <row r="82" spans="1:3">
      <c r="A82" t="s">
        <v>9</v>
      </c>
    </row>
    <row r="83" spans="1:3">
      <c r="A83" s="1"/>
    </row>
    <row r="84" spans="1:3">
      <c r="A84" t="s">
        <v>89</v>
      </c>
    </row>
    <row r="85" spans="1:3">
      <c r="A85" t="s">
        <v>88</v>
      </c>
    </row>
    <row r="86" spans="1:3">
      <c r="A86" t="s">
        <v>93</v>
      </c>
    </row>
    <row r="88" spans="1:3">
      <c r="A88" t="s">
        <v>94</v>
      </c>
    </row>
    <row r="90" spans="1:3">
      <c r="A90" s="29" t="s">
        <v>43</v>
      </c>
      <c r="B90" s="46"/>
      <c r="C90" s="46"/>
    </row>
    <row r="91" spans="1:3">
      <c r="A91" t="s">
        <v>95</v>
      </c>
    </row>
    <row r="93" spans="1:3">
      <c r="A93" s="1" t="s">
        <v>44</v>
      </c>
    </row>
    <row r="94" spans="1:3">
      <c r="B94" s="3" t="s">
        <v>96</v>
      </c>
      <c r="C94" s="3" t="s">
        <v>45</v>
      </c>
    </row>
    <row r="95" spans="1:3">
      <c r="B95" t="s">
        <v>128</v>
      </c>
      <c r="C95" t="s">
        <v>11</v>
      </c>
    </row>
    <row r="96" spans="1:3">
      <c r="B96" t="s">
        <v>129</v>
      </c>
      <c r="C96" s="25" t="s">
        <v>49</v>
      </c>
    </row>
    <row r="97" spans="2:3">
      <c r="B97" t="s">
        <v>130</v>
      </c>
      <c r="C97" s="25" t="s">
        <v>51</v>
      </c>
    </row>
    <row r="98" spans="2:3">
      <c r="B98" t="s">
        <v>131</v>
      </c>
      <c r="C98" s="25" t="s">
        <v>51</v>
      </c>
    </row>
    <row r="99" spans="2:3">
      <c r="B99" t="s">
        <v>126</v>
      </c>
      <c r="C99" s="27" t="s">
        <v>125</v>
      </c>
    </row>
    <row r="100" spans="2:3">
      <c r="B100" t="s">
        <v>132</v>
      </c>
      <c r="C100" s="25" t="s">
        <v>46</v>
      </c>
    </row>
    <row r="101" spans="2:3">
      <c r="B101" t="s">
        <v>133</v>
      </c>
      <c r="C101" s="25" t="s">
        <v>124</v>
      </c>
    </row>
    <row r="102" spans="2:3">
      <c r="B102" t="s">
        <v>127</v>
      </c>
      <c r="C102" s="25" t="s">
        <v>124</v>
      </c>
    </row>
    <row r="103" spans="2:3">
      <c r="B103" t="s">
        <v>134</v>
      </c>
      <c r="C103" s="27" t="s">
        <v>125</v>
      </c>
    </row>
    <row r="104" spans="2:3">
      <c r="B104" t="s">
        <v>135</v>
      </c>
      <c r="C104" s="25" t="s">
        <v>124</v>
      </c>
    </row>
    <row r="105" spans="2:3">
      <c r="B105" t="s">
        <v>136</v>
      </c>
      <c r="C105" t="s">
        <v>13</v>
      </c>
    </row>
    <row r="106" spans="2:3">
      <c r="B106" t="s">
        <v>137</v>
      </c>
      <c r="C106" t="s">
        <v>14</v>
      </c>
    </row>
    <row r="107" spans="2:3">
      <c r="B107" t="s">
        <v>138</v>
      </c>
      <c r="C107" t="s">
        <v>13</v>
      </c>
    </row>
    <row r="108" spans="2:3">
      <c r="B108" t="s">
        <v>67</v>
      </c>
      <c r="C108" t="s">
        <v>12</v>
      </c>
    </row>
    <row r="109" spans="2:3">
      <c r="B109" t="s">
        <v>139</v>
      </c>
      <c r="C109" t="s">
        <v>12</v>
      </c>
    </row>
    <row r="110" spans="2:3">
      <c r="B110" t="s">
        <v>140</v>
      </c>
      <c r="C110" t="s">
        <v>13</v>
      </c>
    </row>
    <row r="111" spans="2:3">
      <c r="B111" t="s">
        <v>141</v>
      </c>
      <c r="C111" s="25" t="s">
        <v>51</v>
      </c>
    </row>
    <row r="112" spans="2:3">
      <c r="B112" t="s">
        <v>142</v>
      </c>
      <c r="C112" s="25" t="s">
        <v>51</v>
      </c>
    </row>
    <row r="113" spans="1:3">
      <c r="B113" t="s">
        <v>122</v>
      </c>
      <c r="C113" s="27" t="s">
        <v>125</v>
      </c>
    </row>
    <row r="114" spans="1:3">
      <c r="B114" t="s">
        <v>120</v>
      </c>
      <c r="C114" s="25" t="s">
        <v>46</v>
      </c>
    </row>
    <row r="115" spans="1:3">
      <c r="B115" t="s">
        <v>143</v>
      </c>
      <c r="C115" s="25" t="s">
        <v>124</v>
      </c>
    </row>
    <row r="116" spans="1:3">
      <c r="B116" t="s">
        <v>144</v>
      </c>
      <c r="C116" s="25" t="s">
        <v>124</v>
      </c>
    </row>
    <row r="117" spans="1:3">
      <c r="B117" t="s">
        <v>145</v>
      </c>
      <c r="C117" t="s">
        <v>14</v>
      </c>
    </row>
    <row r="118" spans="1:3">
      <c r="B118" t="s">
        <v>123</v>
      </c>
      <c r="C118" s="43" t="s">
        <v>125</v>
      </c>
    </row>
    <row r="119" spans="1:3">
      <c r="B119" t="s">
        <v>121</v>
      </c>
      <c r="C119" t="s">
        <v>14</v>
      </c>
    </row>
    <row r="121" spans="1:3">
      <c r="A121" s="1" t="s">
        <v>244</v>
      </c>
    </row>
    <row r="122" spans="1:3">
      <c r="A122">
        <v>42</v>
      </c>
      <c r="B122" t="s">
        <v>243</v>
      </c>
    </row>
    <row r="123" spans="1:3">
      <c r="A123" s="19">
        <v>39680000</v>
      </c>
      <c r="B123" t="s">
        <v>245</v>
      </c>
    </row>
    <row r="125" spans="1:3">
      <c r="A125" s="85" t="s">
        <v>247</v>
      </c>
      <c r="B125" s="85"/>
    </row>
    <row r="126" spans="1:3">
      <c r="A126" s="38">
        <v>23</v>
      </c>
      <c r="B126" t="s">
        <v>249</v>
      </c>
    </row>
    <row r="127" spans="1:3">
      <c r="A127" s="38">
        <v>24</v>
      </c>
      <c r="B127" t="s">
        <v>250</v>
      </c>
    </row>
    <row r="128" spans="1:3">
      <c r="A128" s="38">
        <v>26</v>
      </c>
      <c r="B128" t="s">
        <v>68</v>
      </c>
    </row>
    <row r="129" spans="1:2">
      <c r="A129" s="38">
        <v>41</v>
      </c>
      <c r="B129" t="s">
        <v>147</v>
      </c>
    </row>
    <row r="130" spans="1:2">
      <c r="A130" s="38">
        <v>48</v>
      </c>
      <c r="B130" t="s">
        <v>148</v>
      </c>
    </row>
    <row r="131" spans="1:2">
      <c r="A131" s="38">
        <v>49</v>
      </c>
      <c r="B131" t="s">
        <v>149</v>
      </c>
    </row>
    <row r="132" spans="1:2">
      <c r="A132" s="38">
        <v>50</v>
      </c>
      <c r="B132" t="s">
        <v>150</v>
      </c>
    </row>
    <row r="133" spans="1:2">
      <c r="A133" s="38">
        <v>51</v>
      </c>
      <c r="B133" t="s">
        <v>151</v>
      </c>
    </row>
    <row r="134" spans="1:2">
      <c r="A134" s="38">
        <v>52</v>
      </c>
      <c r="B134" t="s">
        <v>152</v>
      </c>
    </row>
    <row r="135" spans="1:2">
      <c r="A135" s="38">
        <v>53</v>
      </c>
      <c r="B135" t="s">
        <v>153</v>
      </c>
    </row>
    <row r="136" spans="1:2">
      <c r="A136" s="38">
        <v>54</v>
      </c>
      <c r="B136" t="s">
        <v>154</v>
      </c>
    </row>
    <row r="137" spans="1:2">
      <c r="A137" s="38">
        <v>55</v>
      </c>
      <c r="B137" t="s">
        <v>155</v>
      </c>
    </row>
    <row r="138" spans="1:2">
      <c r="A138" s="38">
        <v>56</v>
      </c>
      <c r="B138" t="s">
        <v>156</v>
      </c>
    </row>
    <row r="139" spans="1:2">
      <c r="A139" s="38">
        <v>57</v>
      </c>
      <c r="B139" t="s">
        <v>157</v>
      </c>
    </row>
    <row r="141" spans="1:2">
      <c r="A141" s="85" t="s">
        <v>248</v>
      </c>
      <c r="B141" s="85"/>
    </row>
    <row r="142" spans="1:2">
      <c r="A142" s="38">
        <v>3</v>
      </c>
      <c r="B142" t="s">
        <v>128</v>
      </c>
    </row>
    <row r="143" spans="1:2">
      <c r="A143" s="38">
        <v>4</v>
      </c>
      <c r="B143" t="s">
        <v>129</v>
      </c>
    </row>
    <row r="144" spans="1:2">
      <c r="A144" s="38">
        <v>5</v>
      </c>
      <c r="B144" t="s">
        <v>130</v>
      </c>
    </row>
    <row r="145" spans="1:2">
      <c r="A145" s="38">
        <v>6</v>
      </c>
      <c r="B145" t="s">
        <v>131</v>
      </c>
    </row>
    <row r="146" spans="1:2">
      <c r="A146" s="38">
        <v>7</v>
      </c>
      <c r="B146" t="s">
        <v>126</v>
      </c>
    </row>
    <row r="147" spans="1:2">
      <c r="A147" s="38">
        <v>8</v>
      </c>
      <c r="B147" t="s">
        <v>132</v>
      </c>
    </row>
    <row r="148" spans="1:2">
      <c r="A148" s="38">
        <v>9</v>
      </c>
      <c r="B148" t="s">
        <v>133</v>
      </c>
    </row>
    <row r="149" spans="1:2">
      <c r="A149" s="38">
        <v>10</v>
      </c>
      <c r="B149" t="s">
        <v>127</v>
      </c>
    </row>
    <row r="150" spans="1:2">
      <c r="A150" s="38">
        <v>11</v>
      </c>
      <c r="B150" t="s">
        <v>134</v>
      </c>
    </row>
    <row r="151" spans="1:2">
      <c r="A151" s="38">
        <v>13</v>
      </c>
      <c r="B151" t="s">
        <v>135</v>
      </c>
    </row>
    <row r="152" spans="1:2">
      <c r="A152" s="38">
        <v>14</v>
      </c>
      <c r="B152" t="s">
        <v>136</v>
      </c>
    </row>
    <row r="153" spans="1:2">
      <c r="A153" s="38">
        <v>15</v>
      </c>
      <c r="B153" t="s">
        <v>137</v>
      </c>
    </row>
    <row r="154" spans="1:2">
      <c r="A154" s="38">
        <v>16</v>
      </c>
      <c r="B154" t="s">
        <v>138</v>
      </c>
    </row>
    <row r="155" spans="1:2">
      <c r="A155" s="38">
        <v>17</v>
      </c>
      <c r="B155" t="s">
        <v>67</v>
      </c>
    </row>
    <row r="156" spans="1:2">
      <c r="A156" s="38">
        <v>18</v>
      </c>
      <c r="B156" t="s">
        <v>139</v>
      </c>
    </row>
    <row r="157" spans="1:2">
      <c r="A157" s="38">
        <v>19</v>
      </c>
      <c r="B157" t="s">
        <v>140</v>
      </c>
    </row>
    <row r="158" spans="1:2">
      <c r="A158" s="38">
        <v>20</v>
      </c>
      <c r="B158" t="s">
        <v>141</v>
      </c>
    </row>
    <row r="159" spans="1:2">
      <c r="A159" s="38">
        <v>21</v>
      </c>
      <c r="B159" t="s">
        <v>142</v>
      </c>
    </row>
    <row r="160" spans="1:2">
      <c r="A160" s="38">
        <v>22</v>
      </c>
      <c r="B160" t="s">
        <v>122</v>
      </c>
    </row>
    <row r="161" spans="1:2">
      <c r="A161" s="38">
        <v>23</v>
      </c>
      <c r="B161" t="s">
        <v>120</v>
      </c>
    </row>
    <row r="162" spans="1:2">
      <c r="A162" s="38">
        <v>24</v>
      </c>
      <c r="B162" t="s">
        <v>143</v>
      </c>
    </row>
    <row r="163" spans="1:2">
      <c r="A163" s="38">
        <v>25</v>
      </c>
      <c r="B163" t="s">
        <v>144</v>
      </c>
    </row>
    <row r="164" spans="1:2">
      <c r="A164" s="38">
        <v>26</v>
      </c>
      <c r="B164" t="s">
        <v>145</v>
      </c>
    </row>
    <row r="165" spans="1:2">
      <c r="A165" s="38">
        <v>27</v>
      </c>
      <c r="B165" t="s">
        <v>123</v>
      </c>
    </row>
    <row r="166" spans="1:2">
      <c r="A166" s="38">
        <v>28</v>
      </c>
      <c r="B166" t="s">
        <v>121</v>
      </c>
    </row>
  </sheetData>
  <hyperlinks>
    <hyperlink ref="B14" r:id="rId1"/>
    <hyperlink ref="B28" r:id="rId2"/>
  </hyperlinks>
  <pageMargins left="0.7" right="0.7" top="0.75" bottom="0.75" header="0.3" footer="0.3"/>
  <pageSetup orientation="portrait" horizontalDpi="1200" verticalDpi="1200"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workbookViewId="0">
      <selection activeCell="B20" sqref="B20"/>
    </sheetView>
  </sheetViews>
  <sheetFormatPr baseColWidth="10" defaultColWidth="8.85546875" defaultRowHeight="12"/>
  <cols>
    <col min="1" max="1" width="8.85546875" style="47"/>
    <col min="2" max="2" width="20.42578125" style="47" customWidth="1"/>
    <col min="3" max="16384" width="8.85546875" style="47"/>
  </cols>
  <sheetData>
    <row r="2" spans="2:13">
      <c r="B2" s="47" t="s">
        <v>168</v>
      </c>
    </row>
    <row r="3" spans="2:13">
      <c r="B3" s="47" t="s">
        <v>169</v>
      </c>
    </row>
    <row r="5" spans="2:13">
      <c r="B5" s="47" t="s">
        <v>170</v>
      </c>
      <c r="C5" s="47">
        <v>2013</v>
      </c>
      <c r="D5" s="47">
        <v>2014</v>
      </c>
      <c r="E5" s="47">
        <v>2015</v>
      </c>
      <c r="F5" s="47">
        <v>2016</v>
      </c>
      <c r="G5" s="47">
        <v>2017</v>
      </c>
      <c r="H5" s="47">
        <v>2018</v>
      </c>
      <c r="I5" s="47">
        <v>2019</v>
      </c>
      <c r="J5" s="47">
        <v>2020</v>
      </c>
      <c r="K5" s="47">
        <v>2021</v>
      </c>
      <c r="L5" s="47">
        <v>2022</v>
      </c>
      <c r="M5" s="47" t="s">
        <v>171</v>
      </c>
    </row>
    <row r="6" spans="2:13">
      <c r="B6" s="47" t="s">
        <v>69</v>
      </c>
      <c r="C6" s="48">
        <v>259166</v>
      </c>
      <c r="D6" s="48">
        <v>264703</v>
      </c>
      <c r="E6" s="48">
        <v>260221</v>
      </c>
      <c r="F6" s="48">
        <v>254784</v>
      </c>
      <c r="G6" s="48">
        <v>258830</v>
      </c>
      <c r="H6" s="48">
        <v>257468</v>
      </c>
      <c r="I6" s="48">
        <v>259042</v>
      </c>
      <c r="J6" s="48">
        <v>253785</v>
      </c>
      <c r="K6" s="48">
        <v>263799</v>
      </c>
      <c r="L6" s="48">
        <v>271317</v>
      </c>
      <c r="M6" s="47" t="s">
        <v>172</v>
      </c>
    </row>
    <row r="7" spans="2:13">
      <c r="B7" s="47" t="s">
        <v>173</v>
      </c>
      <c r="C7" s="48">
        <v>16329</v>
      </c>
      <c r="D7" s="48">
        <v>16009</v>
      </c>
      <c r="E7" s="48">
        <v>15110</v>
      </c>
      <c r="F7" s="48">
        <v>14771</v>
      </c>
      <c r="G7" s="48">
        <v>15048</v>
      </c>
      <c r="H7" s="48">
        <v>14130</v>
      </c>
      <c r="I7" s="48">
        <v>14253</v>
      </c>
      <c r="J7" s="48">
        <v>12563</v>
      </c>
      <c r="K7" s="48">
        <v>13785</v>
      </c>
      <c r="L7" s="48">
        <v>15942</v>
      </c>
      <c r="M7" s="47" t="s">
        <v>174</v>
      </c>
    </row>
    <row r="8" spans="2:13">
      <c r="B8" s="47" t="s">
        <v>55</v>
      </c>
      <c r="C8" s="48">
        <v>242837</v>
      </c>
      <c r="D8" s="48">
        <v>248694</v>
      </c>
      <c r="E8" s="48">
        <v>245110</v>
      </c>
      <c r="F8" s="48">
        <v>240013</v>
      </c>
      <c r="G8" s="48">
        <v>243782</v>
      </c>
      <c r="H8" s="48">
        <v>243338</v>
      </c>
      <c r="I8" s="48">
        <v>244789</v>
      </c>
      <c r="J8" s="48">
        <v>241222</v>
      </c>
      <c r="K8" s="48">
        <v>250014</v>
      </c>
      <c r="L8" s="48">
        <v>255375</v>
      </c>
      <c r="M8" s="47" t="s">
        <v>175</v>
      </c>
    </row>
    <row r="9" spans="2:13">
      <c r="B9" s="47" t="s">
        <v>56</v>
      </c>
      <c r="C9" s="48">
        <v>25079</v>
      </c>
      <c r="D9" s="48">
        <v>26540</v>
      </c>
      <c r="E9" s="48">
        <v>26919</v>
      </c>
      <c r="F9" s="48">
        <v>25419</v>
      </c>
      <c r="G9" s="48">
        <v>24983</v>
      </c>
      <c r="H9" s="48">
        <v>27660</v>
      </c>
      <c r="I9" s="48">
        <v>27718</v>
      </c>
      <c r="J9" s="48">
        <v>26317</v>
      </c>
      <c r="K9" s="48">
        <v>24863</v>
      </c>
      <c r="L9" s="48">
        <v>23496</v>
      </c>
      <c r="M9" s="47" t="s">
        <v>164</v>
      </c>
    </row>
    <row r="10" spans="2:13">
      <c r="B10" s="47" t="s">
        <v>70</v>
      </c>
      <c r="C10" s="48">
        <v>24125</v>
      </c>
      <c r="D10" s="48">
        <v>25256</v>
      </c>
      <c r="E10" s="48">
        <v>25438</v>
      </c>
      <c r="F10" s="48">
        <v>25393</v>
      </c>
      <c r="G10" s="48">
        <v>26001</v>
      </c>
      <c r="H10" s="48">
        <v>27063</v>
      </c>
      <c r="I10" s="48">
        <v>27354</v>
      </c>
      <c r="J10" s="48">
        <v>28298</v>
      </c>
      <c r="K10" s="48">
        <v>28577</v>
      </c>
      <c r="L10" s="48">
        <v>28963</v>
      </c>
      <c r="M10" s="47" t="s">
        <v>176</v>
      </c>
    </row>
    <row r="11" spans="2:13">
      <c r="B11" s="47" t="s">
        <v>71</v>
      </c>
      <c r="C11" s="48">
        <v>8135</v>
      </c>
      <c r="D11" s="48">
        <v>8714</v>
      </c>
      <c r="E11" s="48">
        <v>8681</v>
      </c>
      <c r="F11" s="48">
        <v>8480</v>
      </c>
      <c r="G11" s="48">
        <v>8564</v>
      </c>
      <c r="H11" s="48">
        <v>8630</v>
      </c>
      <c r="I11" s="48">
        <v>8996</v>
      </c>
      <c r="J11" s="48">
        <v>8061</v>
      </c>
      <c r="K11" s="48">
        <v>8659</v>
      </c>
      <c r="L11" s="48">
        <v>9330</v>
      </c>
      <c r="M11" s="47" t="s">
        <v>177</v>
      </c>
    </row>
    <row r="12" spans="2:13">
      <c r="B12" s="47" t="s">
        <v>57</v>
      </c>
      <c r="C12" s="48">
        <v>3872</v>
      </c>
      <c r="D12" s="48">
        <v>3997</v>
      </c>
      <c r="E12" s="48">
        <v>4048</v>
      </c>
      <c r="F12" s="48">
        <v>4032</v>
      </c>
      <c r="G12" s="48">
        <v>4035</v>
      </c>
      <c r="H12" s="48">
        <v>4204</v>
      </c>
      <c r="I12" s="48">
        <v>4268</v>
      </c>
      <c r="J12" s="48">
        <v>3976</v>
      </c>
      <c r="K12" s="48">
        <v>3968</v>
      </c>
      <c r="L12" s="48">
        <v>4128</v>
      </c>
      <c r="M12" s="47" t="s">
        <v>165</v>
      </c>
    </row>
    <row r="13" spans="2:13">
      <c r="B13" s="47" t="s">
        <v>58</v>
      </c>
      <c r="C13" s="48">
        <v>10614</v>
      </c>
      <c r="D13" s="48">
        <v>11174</v>
      </c>
      <c r="E13" s="48">
        <v>11452</v>
      </c>
      <c r="F13" s="48">
        <v>11244</v>
      </c>
      <c r="G13" s="48">
        <v>12292</v>
      </c>
      <c r="H13" s="48">
        <v>12348</v>
      </c>
      <c r="I13" s="48">
        <v>12631</v>
      </c>
      <c r="J13" s="48">
        <v>13012</v>
      </c>
      <c r="K13" s="48">
        <v>13143</v>
      </c>
      <c r="L13" s="48">
        <v>13082</v>
      </c>
      <c r="M13" s="47" t="s">
        <v>147</v>
      </c>
    </row>
    <row r="14" spans="2:13">
      <c r="B14" s="47" t="s">
        <v>178</v>
      </c>
      <c r="C14" s="48">
        <v>83022</v>
      </c>
      <c r="D14" s="48">
        <v>86027</v>
      </c>
      <c r="E14" s="48">
        <v>84203</v>
      </c>
      <c r="F14" s="48">
        <v>81987</v>
      </c>
      <c r="G14" s="48">
        <v>82890</v>
      </c>
      <c r="H14" s="48">
        <v>82189</v>
      </c>
      <c r="I14" s="48">
        <v>84685</v>
      </c>
      <c r="J14" s="48">
        <v>79375</v>
      </c>
      <c r="K14" s="48">
        <v>85187</v>
      </c>
      <c r="L14" s="48">
        <v>89426</v>
      </c>
      <c r="M14" s="47" t="s">
        <v>179</v>
      </c>
    </row>
    <row r="15" spans="2:13">
      <c r="B15" s="47" t="s">
        <v>59</v>
      </c>
      <c r="C15" s="48">
        <v>76880</v>
      </c>
      <c r="D15" s="48">
        <v>79798</v>
      </c>
      <c r="E15" s="48">
        <v>78095</v>
      </c>
      <c r="F15" s="48">
        <v>76325</v>
      </c>
      <c r="G15" s="48">
        <v>77109</v>
      </c>
      <c r="H15" s="48">
        <v>76158</v>
      </c>
      <c r="I15" s="48">
        <v>78946</v>
      </c>
      <c r="J15" s="48">
        <v>75086</v>
      </c>
      <c r="K15" s="48">
        <v>80291</v>
      </c>
      <c r="L15" s="48">
        <v>83940</v>
      </c>
      <c r="M15" s="47" t="s">
        <v>180</v>
      </c>
    </row>
    <row r="16" spans="2:13">
      <c r="B16" s="47" t="s">
        <v>60</v>
      </c>
      <c r="C16" s="48">
        <v>1178</v>
      </c>
      <c r="D16" s="48">
        <v>1172</v>
      </c>
      <c r="E16" s="48">
        <v>1143</v>
      </c>
      <c r="F16" s="48">
        <v>1120</v>
      </c>
      <c r="G16" s="48">
        <v>1204</v>
      </c>
      <c r="H16" s="48">
        <v>1317</v>
      </c>
      <c r="I16" s="48">
        <v>1219</v>
      </c>
      <c r="J16" s="48">
        <v>1225</v>
      </c>
      <c r="K16" s="48">
        <v>1213</v>
      </c>
      <c r="L16" s="48">
        <v>1224</v>
      </c>
      <c r="M16" s="47" t="s">
        <v>181</v>
      </c>
    </row>
    <row r="17" spans="2:13">
      <c r="B17" s="47" t="s">
        <v>61</v>
      </c>
      <c r="C17" s="48">
        <v>3667</v>
      </c>
      <c r="D17" s="48">
        <v>3709</v>
      </c>
      <c r="E17" s="48">
        <v>3658</v>
      </c>
      <c r="F17" s="48">
        <v>3347</v>
      </c>
      <c r="G17" s="48">
        <v>3335</v>
      </c>
      <c r="H17" s="48">
        <v>3424</v>
      </c>
      <c r="I17" s="48">
        <v>3348</v>
      </c>
      <c r="J17" s="48">
        <v>1924</v>
      </c>
      <c r="K17" s="48">
        <v>2552</v>
      </c>
      <c r="L17" s="48">
        <v>3161</v>
      </c>
      <c r="M17" s="47" t="s">
        <v>182</v>
      </c>
    </row>
    <row r="18" spans="2:13">
      <c r="B18" s="47" t="s">
        <v>62</v>
      </c>
      <c r="C18" s="48">
        <v>1298</v>
      </c>
      <c r="D18" s="48">
        <v>1348</v>
      </c>
      <c r="E18" s="48">
        <v>1307</v>
      </c>
      <c r="F18" s="48">
        <v>1194</v>
      </c>
      <c r="G18" s="48">
        <v>1242</v>
      </c>
      <c r="H18" s="48">
        <v>1289</v>
      </c>
      <c r="I18" s="48">
        <v>1172</v>
      </c>
      <c r="J18" s="48">
        <v>1140</v>
      </c>
      <c r="K18" s="48">
        <v>1130</v>
      </c>
      <c r="L18" s="48">
        <v>1101</v>
      </c>
      <c r="M18" s="47" t="s">
        <v>183</v>
      </c>
    </row>
    <row r="19" spans="2:13">
      <c r="B19" s="47" t="s">
        <v>184</v>
      </c>
      <c r="C19" s="48">
        <v>87990</v>
      </c>
      <c r="D19" s="48">
        <v>86986</v>
      </c>
      <c r="E19" s="48">
        <v>84369</v>
      </c>
      <c r="F19" s="48">
        <v>83457</v>
      </c>
      <c r="G19" s="48">
        <v>85018</v>
      </c>
      <c r="H19" s="48">
        <v>81243</v>
      </c>
      <c r="I19" s="48">
        <v>79137</v>
      </c>
      <c r="J19" s="48">
        <v>82182</v>
      </c>
      <c r="K19" s="48">
        <v>85618</v>
      </c>
      <c r="L19" s="48">
        <v>86949</v>
      </c>
      <c r="M19" s="47" t="s">
        <v>72</v>
      </c>
    </row>
    <row r="20" spans="2:13">
      <c r="B20" s="47" t="s">
        <v>73</v>
      </c>
      <c r="C20" s="48">
        <v>4947</v>
      </c>
      <c r="D20" s="48">
        <v>4948</v>
      </c>
      <c r="E20" s="48">
        <v>4434</v>
      </c>
      <c r="F20" s="48">
        <v>3873</v>
      </c>
      <c r="G20" s="48">
        <v>3664</v>
      </c>
      <c r="H20" s="48">
        <v>3634</v>
      </c>
      <c r="I20" s="48">
        <v>3707</v>
      </c>
      <c r="J20" s="48">
        <v>4068</v>
      </c>
      <c r="K20" s="48">
        <v>4352</v>
      </c>
      <c r="L20" s="48">
        <v>4217</v>
      </c>
      <c r="M20" s="47" t="s">
        <v>148</v>
      </c>
    </row>
    <row r="21" spans="2:13">
      <c r="B21" s="47" t="s">
        <v>159</v>
      </c>
      <c r="C21" s="48">
        <v>16539</v>
      </c>
      <c r="D21" s="48">
        <v>16388</v>
      </c>
      <c r="E21" s="48">
        <v>16725</v>
      </c>
      <c r="F21" s="48">
        <v>14970</v>
      </c>
      <c r="G21" s="48">
        <v>16447</v>
      </c>
      <c r="H21" s="48">
        <v>16905</v>
      </c>
      <c r="I21" s="48">
        <v>15942</v>
      </c>
      <c r="J21" s="48">
        <v>15249</v>
      </c>
      <c r="K21" s="48">
        <v>17216</v>
      </c>
      <c r="L21" s="48">
        <v>16425</v>
      </c>
      <c r="M21" s="47" t="s">
        <v>149</v>
      </c>
    </row>
    <row r="22" spans="2:13">
      <c r="B22" s="47" t="s">
        <v>160</v>
      </c>
      <c r="C22" s="48">
        <v>1631</v>
      </c>
      <c r="D22" s="48">
        <v>1679</v>
      </c>
      <c r="E22" s="48">
        <v>1359</v>
      </c>
      <c r="F22" s="48">
        <v>1685</v>
      </c>
      <c r="G22" s="48">
        <v>1766</v>
      </c>
      <c r="H22" s="48">
        <v>2041</v>
      </c>
      <c r="I22" s="48">
        <v>1977</v>
      </c>
      <c r="J22" s="48">
        <v>2028</v>
      </c>
      <c r="K22" s="48">
        <v>2082</v>
      </c>
      <c r="L22" s="48">
        <v>2078</v>
      </c>
      <c r="M22" s="47" t="s">
        <v>150</v>
      </c>
    </row>
    <row r="23" spans="2:13">
      <c r="B23" s="47" t="s">
        <v>63</v>
      </c>
      <c r="C23" s="48">
        <v>3246</v>
      </c>
      <c r="D23" s="48">
        <v>3357</v>
      </c>
      <c r="E23" s="48">
        <v>3345</v>
      </c>
      <c r="F23" s="48">
        <v>2712</v>
      </c>
      <c r="G23" s="48">
        <v>2655</v>
      </c>
      <c r="H23" s="48">
        <v>2736</v>
      </c>
      <c r="I23" s="48">
        <v>2418</v>
      </c>
      <c r="J23" s="48">
        <v>2141</v>
      </c>
      <c r="K23" s="48">
        <v>2297</v>
      </c>
      <c r="L23" s="48">
        <v>2265</v>
      </c>
      <c r="M23" s="47" t="s">
        <v>151</v>
      </c>
    </row>
    <row r="24" spans="2:13">
      <c r="B24" s="47" t="s">
        <v>161</v>
      </c>
      <c r="C24" s="48">
        <v>6936</v>
      </c>
      <c r="D24" s="48">
        <v>6617</v>
      </c>
      <c r="E24" s="48">
        <v>5646</v>
      </c>
      <c r="F24" s="48">
        <v>5649</v>
      </c>
      <c r="G24" s="48">
        <v>5661</v>
      </c>
      <c r="H24" s="48">
        <v>4517</v>
      </c>
      <c r="I24" s="48">
        <v>4648</v>
      </c>
      <c r="J24" s="48">
        <v>4834</v>
      </c>
      <c r="K24" s="48">
        <v>5387</v>
      </c>
      <c r="L24" s="48">
        <v>5109</v>
      </c>
      <c r="M24" s="47" t="s">
        <v>152</v>
      </c>
    </row>
    <row r="25" spans="2:13">
      <c r="B25" s="47" t="s">
        <v>64</v>
      </c>
      <c r="C25" s="48">
        <v>6986</v>
      </c>
      <c r="D25" s="48">
        <v>6709</v>
      </c>
      <c r="E25" s="48">
        <v>6875</v>
      </c>
      <c r="F25" s="48">
        <v>6743</v>
      </c>
      <c r="G25" s="48">
        <v>7019</v>
      </c>
      <c r="H25" s="48">
        <v>6909</v>
      </c>
      <c r="I25" s="48">
        <v>6675</v>
      </c>
      <c r="J25" s="48">
        <v>5835</v>
      </c>
      <c r="K25" s="48">
        <v>6494</v>
      </c>
      <c r="L25" s="48">
        <v>6382</v>
      </c>
      <c r="M25" s="47" t="s">
        <v>153</v>
      </c>
    </row>
    <row r="26" spans="2:13">
      <c r="B26" s="47" t="s">
        <v>74</v>
      </c>
      <c r="C26" s="48">
        <v>23339</v>
      </c>
      <c r="D26" s="48">
        <v>22396</v>
      </c>
      <c r="E26" s="48">
        <v>21475</v>
      </c>
      <c r="F26" s="48">
        <v>23531</v>
      </c>
      <c r="G26" s="48">
        <v>23297</v>
      </c>
      <c r="H26" s="48">
        <v>19236</v>
      </c>
      <c r="I26" s="48">
        <v>19223</v>
      </c>
      <c r="J26" s="48">
        <v>24389</v>
      </c>
      <c r="K26" s="48">
        <v>21839</v>
      </c>
      <c r="L26" s="48">
        <v>22519</v>
      </c>
      <c r="M26" s="47" t="s">
        <v>154</v>
      </c>
    </row>
    <row r="27" spans="2:13">
      <c r="B27" s="47" t="s">
        <v>65</v>
      </c>
      <c r="C27" s="48">
        <v>1101</v>
      </c>
      <c r="D27" s="48">
        <v>1018</v>
      </c>
      <c r="E27" s="47">
        <v>895</v>
      </c>
      <c r="F27" s="47">
        <v>842</v>
      </c>
      <c r="G27" s="47">
        <v>890</v>
      </c>
      <c r="H27" s="47">
        <v>879</v>
      </c>
      <c r="I27" s="47">
        <v>861</v>
      </c>
      <c r="J27" s="47">
        <v>749</v>
      </c>
      <c r="K27" s="47">
        <v>854</v>
      </c>
      <c r="L27" s="47">
        <v>794</v>
      </c>
      <c r="M27" s="47" t="s">
        <v>155</v>
      </c>
    </row>
    <row r="28" spans="2:13">
      <c r="B28" s="47" t="s">
        <v>75</v>
      </c>
      <c r="C28" s="48">
        <v>10574</v>
      </c>
      <c r="D28" s="48">
        <v>11173</v>
      </c>
      <c r="E28" s="48">
        <v>11729</v>
      </c>
      <c r="F28" s="48">
        <v>12381</v>
      </c>
      <c r="G28" s="48">
        <v>12674</v>
      </c>
      <c r="H28" s="48">
        <v>13366</v>
      </c>
      <c r="I28" s="48">
        <v>12785</v>
      </c>
      <c r="J28" s="48">
        <v>13150</v>
      </c>
      <c r="K28" s="48">
        <v>13949</v>
      </c>
      <c r="L28" s="48">
        <v>15085</v>
      </c>
      <c r="M28" s="47" t="s">
        <v>156</v>
      </c>
    </row>
    <row r="29" spans="2:13">
      <c r="B29" s="47" t="s">
        <v>66</v>
      </c>
      <c r="C29" s="48">
        <v>5069</v>
      </c>
      <c r="D29" s="48">
        <v>5079</v>
      </c>
      <c r="E29" s="48">
        <v>4614</v>
      </c>
      <c r="F29" s="48">
        <v>4272</v>
      </c>
      <c r="G29" s="48">
        <v>4280</v>
      </c>
      <c r="H29" s="48">
        <v>4172</v>
      </c>
      <c r="I29" s="48">
        <v>4193</v>
      </c>
      <c r="J29" s="48">
        <v>3717</v>
      </c>
      <c r="K29" s="48">
        <v>4110</v>
      </c>
      <c r="L29" s="48">
        <v>3965</v>
      </c>
      <c r="M29" s="47" t="s">
        <v>157</v>
      </c>
    </row>
    <row r="30" spans="2:13">
      <c r="B30" s="47" t="s">
        <v>162</v>
      </c>
      <c r="C30" s="48">
        <v>7622</v>
      </c>
      <c r="D30" s="48">
        <v>7622</v>
      </c>
      <c r="E30" s="48">
        <v>7271</v>
      </c>
      <c r="F30" s="48">
        <v>6797</v>
      </c>
      <c r="G30" s="48">
        <v>6663</v>
      </c>
      <c r="H30" s="48">
        <v>6848</v>
      </c>
      <c r="I30" s="48">
        <v>6706</v>
      </c>
      <c r="J30" s="48">
        <v>6020</v>
      </c>
      <c r="K30" s="48">
        <v>7039</v>
      </c>
      <c r="L30" s="48">
        <v>8112</v>
      </c>
      <c r="M30" s="47" t="s">
        <v>158</v>
      </c>
    </row>
    <row r="31" spans="2:13">
      <c r="B31" s="47" t="s">
        <v>185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 t="s">
        <v>186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0:BD60"/>
  <sheetViews>
    <sheetView workbookViewId="0">
      <selection sqref="A1:XFD1048576"/>
    </sheetView>
  </sheetViews>
  <sheetFormatPr baseColWidth="10" defaultColWidth="10.140625" defaultRowHeight="10.5"/>
  <cols>
    <col min="1" max="1" width="1.85546875" style="50" customWidth="1"/>
    <col min="2" max="2" width="35" style="50" customWidth="1"/>
    <col min="3" max="30" width="12.140625" style="50" customWidth="1"/>
    <col min="31" max="16384" width="10.140625" style="50"/>
  </cols>
  <sheetData>
    <row r="10" spans="2:56" ht="15" customHeight="1">
      <c r="B10" s="49" t="s">
        <v>187</v>
      </c>
      <c r="C10" s="49"/>
      <c r="D10" s="49"/>
    </row>
    <row r="11" spans="2:56" ht="15" customHeight="1" thickBot="1">
      <c r="B11" s="49" t="s">
        <v>242</v>
      </c>
      <c r="C11" s="84" t="s">
        <v>246</v>
      </c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</row>
    <row r="12" spans="2:56" ht="13.5" customHeight="1" thickBot="1">
      <c r="C12" s="80">
        <v>3</v>
      </c>
      <c r="D12" s="81">
        <f>1+C12</f>
        <v>4</v>
      </c>
      <c r="E12" s="81">
        <f t="shared" ref="E12:AB12" si="0">1+D12</f>
        <v>5</v>
      </c>
      <c r="F12" s="81">
        <f t="shared" si="0"/>
        <v>6</v>
      </c>
      <c r="G12" s="81">
        <f t="shared" si="0"/>
        <v>7</v>
      </c>
      <c r="H12" s="81">
        <f t="shared" si="0"/>
        <v>8</v>
      </c>
      <c r="I12" s="81">
        <f t="shared" si="0"/>
        <v>9</v>
      </c>
      <c r="J12" s="81">
        <f t="shared" si="0"/>
        <v>10</v>
      </c>
      <c r="K12" s="81">
        <f t="shared" si="0"/>
        <v>11</v>
      </c>
      <c r="L12" s="81">
        <f t="shared" si="0"/>
        <v>12</v>
      </c>
      <c r="M12" s="81">
        <f t="shared" si="0"/>
        <v>13</v>
      </c>
      <c r="N12" s="81">
        <f t="shared" si="0"/>
        <v>14</v>
      </c>
      <c r="O12" s="81">
        <f t="shared" si="0"/>
        <v>15</v>
      </c>
      <c r="P12" s="81">
        <f t="shared" si="0"/>
        <v>16</v>
      </c>
      <c r="Q12" s="81">
        <f t="shared" si="0"/>
        <v>17</v>
      </c>
      <c r="R12" s="81">
        <f t="shared" si="0"/>
        <v>18</v>
      </c>
      <c r="S12" s="81">
        <f t="shared" si="0"/>
        <v>19</v>
      </c>
      <c r="T12" s="81">
        <f t="shared" si="0"/>
        <v>20</v>
      </c>
      <c r="U12" s="81">
        <f t="shared" si="0"/>
        <v>21</v>
      </c>
      <c r="V12" s="81">
        <f t="shared" si="0"/>
        <v>22</v>
      </c>
      <c r="W12" s="81">
        <f t="shared" si="0"/>
        <v>23</v>
      </c>
      <c r="X12" s="81">
        <f t="shared" si="0"/>
        <v>24</v>
      </c>
      <c r="Y12" s="81">
        <f t="shared" si="0"/>
        <v>25</v>
      </c>
      <c r="Z12" s="81">
        <f t="shared" si="0"/>
        <v>26</v>
      </c>
      <c r="AA12" s="81">
        <f t="shared" si="0"/>
        <v>27</v>
      </c>
      <c r="AB12" s="81">
        <f t="shared" si="0"/>
        <v>28</v>
      </c>
      <c r="AC12" s="82"/>
    </row>
    <row r="13" spans="2:56" ht="42.75" thickBot="1">
      <c r="B13" s="51" t="s">
        <v>191</v>
      </c>
      <c r="C13" s="40" t="s">
        <v>97</v>
      </c>
      <c r="D13" s="39" t="s">
        <v>98</v>
      </c>
      <c r="E13" s="39" t="s">
        <v>99</v>
      </c>
      <c r="F13" s="39" t="s">
        <v>100</v>
      </c>
      <c r="G13" s="39" t="s">
        <v>101</v>
      </c>
      <c r="H13" s="39" t="s">
        <v>102</v>
      </c>
      <c r="I13" s="39" t="s">
        <v>90</v>
      </c>
      <c r="J13" s="39" t="s">
        <v>91</v>
      </c>
      <c r="K13" s="39" t="s">
        <v>103</v>
      </c>
      <c r="L13" s="41" t="s">
        <v>104</v>
      </c>
      <c r="M13" s="39" t="s">
        <v>105</v>
      </c>
      <c r="N13" s="39" t="s">
        <v>106</v>
      </c>
      <c r="O13" s="39" t="s">
        <v>107</v>
      </c>
      <c r="P13" s="39" t="s">
        <v>108</v>
      </c>
      <c r="Q13" s="39" t="s">
        <v>109</v>
      </c>
      <c r="R13" s="39" t="s">
        <v>110</v>
      </c>
      <c r="S13" s="39" t="s">
        <v>111</v>
      </c>
      <c r="T13" s="39" t="s">
        <v>112</v>
      </c>
      <c r="U13" s="39" t="s">
        <v>113</v>
      </c>
      <c r="V13" s="39" t="s">
        <v>114</v>
      </c>
      <c r="W13" s="39" t="s">
        <v>115</v>
      </c>
      <c r="X13" s="39" t="s">
        <v>92</v>
      </c>
      <c r="Y13" s="39" t="s">
        <v>116</v>
      </c>
      <c r="Z13" s="39" t="s">
        <v>117</v>
      </c>
      <c r="AA13" s="39" t="s">
        <v>118</v>
      </c>
      <c r="AB13" s="52" t="s">
        <v>119</v>
      </c>
      <c r="AC13" s="41" t="s">
        <v>192</v>
      </c>
      <c r="AD13" s="41" t="s">
        <v>193</v>
      </c>
    </row>
    <row r="14" spans="2:56" ht="15" customHeight="1">
      <c r="B14" s="53" t="s">
        <v>194</v>
      </c>
      <c r="C14" s="54">
        <v>152634.90231</v>
      </c>
      <c r="D14" s="55">
        <v>46298.912526000007</v>
      </c>
      <c r="E14" s="55">
        <v>2084.7666965990966</v>
      </c>
      <c r="F14" s="55">
        <v>0</v>
      </c>
      <c r="G14" s="55">
        <v>205.82271499999996</v>
      </c>
      <c r="H14" s="55">
        <v>34088.782803496455</v>
      </c>
      <c r="I14" s="55">
        <v>26456.694162780597</v>
      </c>
      <c r="J14" s="55">
        <v>55597.40221108347</v>
      </c>
      <c r="K14" s="55">
        <v>25171.043291224014</v>
      </c>
      <c r="L14" s="56">
        <v>342538.32671618368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7">
        <v>0</v>
      </c>
      <c r="AC14" s="56">
        <v>0</v>
      </c>
      <c r="AD14" s="56">
        <v>342538.32671618368</v>
      </c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</row>
    <row r="15" spans="2:56" ht="15" customHeight="1">
      <c r="B15" s="53" t="s">
        <v>195</v>
      </c>
      <c r="C15" s="59">
        <v>8684.4665160000004</v>
      </c>
      <c r="D15" s="60">
        <v>8457.8207999999995</v>
      </c>
      <c r="E15" s="60">
        <v>3897.3720913180491</v>
      </c>
      <c r="F15" s="60">
        <v>6814.5708786835994</v>
      </c>
      <c r="G15" s="60">
        <v>4698.8758047699985</v>
      </c>
      <c r="H15" s="60">
        <v>0</v>
      </c>
      <c r="I15" s="60">
        <v>0</v>
      </c>
      <c r="J15" s="60">
        <v>0</v>
      </c>
      <c r="K15" s="60">
        <v>0</v>
      </c>
      <c r="L15" s="61">
        <v>32553.106090771649</v>
      </c>
      <c r="M15" s="60">
        <v>0</v>
      </c>
      <c r="N15" s="60">
        <v>10171.386031999999</v>
      </c>
      <c r="O15" s="60">
        <v>37.244526</v>
      </c>
      <c r="P15" s="60">
        <v>3805.0645780000004</v>
      </c>
      <c r="Q15" s="60">
        <v>2234.6115220000002</v>
      </c>
      <c r="R15" s="60">
        <v>2932.0300350000002</v>
      </c>
      <c r="S15" s="60">
        <v>268.53589199999999</v>
      </c>
      <c r="T15" s="60">
        <v>0</v>
      </c>
      <c r="U15" s="60">
        <v>936.75256289999993</v>
      </c>
      <c r="V15" s="60">
        <v>2593.8118465376997</v>
      </c>
      <c r="W15" s="60">
        <v>2159.7112059999999</v>
      </c>
      <c r="X15" s="60">
        <v>0</v>
      </c>
      <c r="Y15" s="60">
        <v>511.43850000000003</v>
      </c>
      <c r="Z15" s="60">
        <v>2057.1885984</v>
      </c>
      <c r="AA15" s="60">
        <v>1235.5357759999999</v>
      </c>
      <c r="AB15" s="62">
        <v>0</v>
      </c>
      <c r="AC15" s="61">
        <v>28943.3110748377</v>
      </c>
      <c r="AD15" s="61">
        <v>61496.417165609353</v>
      </c>
    </row>
    <row r="16" spans="2:56" ht="15" customHeight="1">
      <c r="B16" s="53" t="s">
        <v>196</v>
      </c>
      <c r="C16" s="59">
        <v>765.40642199999957</v>
      </c>
      <c r="D16" s="60">
        <v>0</v>
      </c>
      <c r="E16" s="60">
        <v>72.400572608647749</v>
      </c>
      <c r="F16" s="60">
        <v>59.2</v>
      </c>
      <c r="G16" s="60">
        <v>-857.54391678649984</v>
      </c>
      <c r="H16" s="60">
        <v>0</v>
      </c>
      <c r="I16" s="60">
        <v>0</v>
      </c>
      <c r="J16" s="60">
        <v>0</v>
      </c>
      <c r="K16" s="60">
        <v>0</v>
      </c>
      <c r="L16" s="61">
        <v>39.463077822147511</v>
      </c>
      <c r="M16" s="60">
        <v>-14.256</v>
      </c>
      <c r="N16" s="60">
        <v>40.469951999999942</v>
      </c>
      <c r="O16" s="60">
        <v>-65.404251000000073</v>
      </c>
      <c r="P16" s="60">
        <v>62.726006000000062</v>
      </c>
      <c r="Q16" s="60">
        <v>14.812473000000015</v>
      </c>
      <c r="R16" s="60">
        <v>-51.984045000000023</v>
      </c>
      <c r="S16" s="60">
        <v>30.867744000000016</v>
      </c>
      <c r="T16" s="60">
        <v>0</v>
      </c>
      <c r="U16" s="60">
        <v>89.834172204434239</v>
      </c>
      <c r="V16" s="60">
        <v>-2914.1532152703185</v>
      </c>
      <c r="W16" s="60">
        <v>0</v>
      </c>
      <c r="X16" s="60">
        <v>0</v>
      </c>
      <c r="Y16" s="60">
        <v>-113.1225240000002</v>
      </c>
      <c r="Z16" s="60">
        <v>-50.823302399999989</v>
      </c>
      <c r="AA16" s="60">
        <v>-18.049489999999999</v>
      </c>
      <c r="AB16" s="62">
        <v>0</v>
      </c>
      <c r="AC16" s="61">
        <v>-2989.0824804658846</v>
      </c>
      <c r="AD16" s="61">
        <v>-2949.619402643737</v>
      </c>
    </row>
    <row r="17" spans="2:30" ht="15" customHeight="1">
      <c r="B17" s="53" t="s">
        <v>197</v>
      </c>
      <c r="C17" s="59">
        <v>162084.77524799999</v>
      </c>
      <c r="D17" s="60">
        <v>54756.733326000009</v>
      </c>
      <c r="E17" s="60">
        <v>6054.5393605257932</v>
      </c>
      <c r="F17" s="60">
        <v>6873.7708786835992</v>
      </c>
      <c r="G17" s="60">
        <v>4047.154602983499</v>
      </c>
      <c r="H17" s="60">
        <v>34088.782803496455</v>
      </c>
      <c r="I17" s="60">
        <v>26456.694162780597</v>
      </c>
      <c r="J17" s="60">
        <v>55597.40221108347</v>
      </c>
      <c r="K17" s="60">
        <v>25171.043291224014</v>
      </c>
      <c r="L17" s="61">
        <v>375130.89588477748</v>
      </c>
      <c r="M17" s="60">
        <v>-14.256</v>
      </c>
      <c r="N17" s="60">
        <v>10211.855984</v>
      </c>
      <c r="O17" s="60">
        <v>-28.159725000000073</v>
      </c>
      <c r="P17" s="60">
        <v>3867.7905839999999</v>
      </c>
      <c r="Q17" s="60">
        <v>2249.4239950000001</v>
      </c>
      <c r="R17" s="60">
        <v>2880.0459900000001</v>
      </c>
      <c r="S17" s="60">
        <v>299.40363600000001</v>
      </c>
      <c r="T17" s="60">
        <v>0</v>
      </c>
      <c r="U17" s="60">
        <v>1026.5867351044342</v>
      </c>
      <c r="V17" s="60">
        <v>-320.34136873261883</v>
      </c>
      <c r="W17" s="60">
        <v>2159.7112059999999</v>
      </c>
      <c r="X17" s="60">
        <v>0</v>
      </c>
      <c r="Y17" s="60">
        <v>398.31597599999986</v>
      </c>
      <c r="Z17" s="60">
        <v>2006.3652960000002</v>
      </c>
      <c r="AA17" s="60">
        <v>1217.4862860000003</v>
      </c>
      <c r="AB17" s="62">
        <v>0</v>
      </c>
      <c r="AC17" s="61">
        <v>25954.228594371816</v>
      </c>
      <c r="AD17" s="61">
        <v>401085.12447914929</v>
      </c>
    </row>
    <row r="18" spans="2:30" ht="15" customHeight="1">
      <c r="B18" s="53" t="s">
        <v>198</v>
      </c>
      <c r="C18" s="59">
        <v>-70885.070487000005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1">
        <v>-70885.070487000005</v>
      </c>
      <c r="M18" s="60">
        <v>0</v>
      </c>
      <c r="N18" s="60">
        <v>-805.9274891199999</v>
      </c>
      <c r="O18" s="60">
        <v>-13883.92805217</v>
      </c>
      <c r="P18" s="60">
        <v>-1824.3024800000001</v>
      </c>
      <c r="Q18" s="60">
        <v>-0.12525499999999998</v>
      </c>
      <c r="R18" s="60">
        <v>-58.902704999999997</v>
      </c>
      <c r="S18" s="60">
        <v>-1135.357086</v>
      </c>
      <c r="T18" s="60">
        <v>0</v>
      </c>
      <c r="U18" s="60">
        <v>0</v>
      </c>
      <c r="V18" s="60">
        <v>0</v>
      </c>
      <c r="W18" s="60">
        <v>-33.989779999999996</v>
      </c>
      <c r="X18" s="60">
        <v>0</v>
      </c>
      <c r="Y18" s="60">
        <v>-1062.5192999999999</v>
      </c>
      <c r="Z18" s="60">
        <v>-566.65188000000001</v>
      </c>
      <c r="AA18" s="60">
        <v>-381.85077800000005</v>
      </c>
      <c r="AB18" s="62">
        <v>0</v>
      </c>
      <c r="AC18" s="61">
        <v>-19753.554805290001</v>
      </c>
      <c r="AD18" s="61">
        <v>-90638.625292290002</v>
      </c>
    </row>
    <row r="19" spans="2:30" ht="15" customHeight="1">
      <c r="B19" s="53" t="s">
        <v>199</v>
      </c>
      <c r="C19" s="59">
        <v>0</v>
      </c>
      <c r="D19" s="60">
        <v>-1224.3687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1">
        <v>-1224.3687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2">
        <v>0</v>
      </c>
      <c r="AC19" s="61">
        <v>0</v>
      </c>
      <c r="AD19" s="61">
        <v>-1224.3687</v>
      </c>
    </row>
    <row r="20" spans="2:30" ht="15" customHeight="1" thickBot="1">
      <c r="B20" s="63" t="s">
        <v>200</v>
      </c>
      <c r="C20" s="64">
        <v>0</v>
      </c>
      <c r="D20" s="65">
        <v>-19708.3256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6">
        <v>-19708.3256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7">
        <v>0</v>
      </c>
      <c r="AC20" s="66">
        <v>0</v>
      </c>
      <c r="AD20" s="66">
        <v>-19708.3256</v>
      </c>
    </row>
    <row r="21" spans="2:30" ht="15" customHeight="1">
      <c r="B21" s="68" t="s">
        <v>201</v>
      </c>
      <c r="C21" s="69">
        <v>91199.704760999986</v>
      </c>
      <c r="D21" s="70">
        <v>33824.039026000006</v>
      </c>
      <c r="E21" s="70">
        <v>6054.5393605257932</v>
      </c>
      <c r="F21" s="70">
        <v>6873.7708786835992</v>
      </c>
      <c r="G21" s="70">
        <v>4047.154602983499</v>
      </c>
      <c r="H21" s="70">
        <v>34088.782803496455</v>
      </c>
      <c r="I21" s="70">
        <v>26456.694162780597</v>
      </c>
      <c r="J21" s="70">
        <v>55597.40221108347</v>
      </c>
      <c r="K21" s="70">
        <v>25171.043291224014</v>
      </c>
      <c r="L21" s="71">
        <v>283313.13109777746</v>
      </c>
      <c r="M21" s="70">
        <v>-14.256</v>
      </c>
      <c r="N21" s="70">
        <v>9405.9284948799996</v>
      </c>
      <c r="O21" s="70">
        <v>-13912.087777169998</v>
      </c>
      <c r="P21" s="70">
        <v>2043.4881039999996</v>
      </c>
      <c r="Q21" s="70">
        <v>2249.2987400000002</v>
      </c>
      <c r="R21" s="70">
        <v>2821.1432850000001</v>
      </c>
      <c r="S21" s="70">
        <v>-835.95344999999986</v>
      </c>
      <c r="T21" s="70">
        <v>0</v>
      </c>
      <c r="U21" s="70">
        <v>1026.5867351044342</v>
      </c>
      <c r="V21" s="70">
        <v>-320.34136873261883</v>
      </c>
      <c r="W21" s="70">
        <v>2125.7214260000001</v>
      </c>
      <c r="X21" s="70">
        <v>0</v>
      </c>
      <c r="Y21" s="70">
        <v>-664.20332400000029</v>
      </c>
      <c r="Z21" s="70">
        <v>1439.7134160000001</v>
      </c>
      <c r="AA21" s="70">
        <v>835.63550800000007</v>
      </c>
      <c r="AB21" s="72">
        <v>0</v>
      </c>
      <c r="AC21" s="71">
        <v>6200.6737890818176</v>
      </c>
      <c r="AD21" s="71">
        <v>289513.80488685926</v>
      </c>
    </row>
    <row r="22" spans="2:30" ht="15" customHeight="1" thickBot="1">
      <c r="B22" s="63" t="s">
        <v>202</v>
      </c>
      <c r="C22" s="64">
        <v>-91051.076908439994</v>
      </c>
      <c r="D22" s="65">
        <v>-18769.498078371638</v>
      </c>
      <c r="E22" s="65">
        <v>-2818.5074089159762</v>
      </c>
      <c r="F22" s="65">
        <v>-6862.6708786835989</v>
      </c>
      <c r="G22" s="65">
        <v>-4047.154602983499</v>
      </c>
      <c r="H22" s="65">
        <v>-34088.782803496455</v>
      </c>
      <c r="I22" s="65">
        <v>-8733.6753534529089</v>
      </c>
      <c r="J22" s="65">
        <v>-23481.862476949187</v>
      </c>
      <c r="K22" s="65">
        <v>-15897.938359407835</v>
      </c>
      <c r="L22" s="66">
        <v>-205751.16687070113</v>
      </c>
      <c r="M22" s="65">
        <v>4975.2681257915037</v>
      </c>
      <c r="N22" s="65">
        <v>33712.964447029713</v>
      </c>
      <c r="O22" s="65">
        <v>16263.862845914855</v>
      </c>
      <c r="P22" s="65">
        <v>18131.357748000002</v>
      </c>
      <c r="Q22" s="65">
        <v>6056.9132650000001</v>
      </c>
      <c r="R22" s="65">
        <v>1862.7814722360349</v>
      </c>
      <c r="S22" s="65">
        <v>2743.8984719999999</v>
      </c>
      <c r="T22" s="65">
        <v>1210.7657699609272</v>
      </c>
      <c r="U22" s="65">
        <v>5873.4375073278234</v>
      </c>
      <c r="V22" s="65">
        <v>320.34136873261883</v>
      </c>
      <c r="W22" s="65">
        <v>54073.679648628429</v>
      </c>
      <c r="X22" s="65">
        <v>4413.1203039965958</v>
      </c>
      <c r="Y22" s="65">
        <v>16875.300384000002</v>
      </c>
      <c r="Z22" s="65">
        <v>7604.2168572046057</v>
      </c>
      <c r="AA22" s="65">
        <v>6039.0029664942849</v>
      </c>
      <c r="AB22" s="67">
        <v>211.22933344799719</v>
      </c>
      <c r="AC22" s="66">
        <v>180368.14051576538</v>
      </c>
      <c r="AD22" s="66">
        <v>-25383.026354935748</v>
      </c>
    </row>
    <row r="23" spans="2:30" ht="15" customHeight="1">
      <c r="B23" s="73" t="s">
        <v>203</v>
      </c>
      <c r="C23" s="54">
        <v>-89531.483678999983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-5965.6982314600009</v>
      </c>
      <c r="L23" s="56">
        <v>-95497.181910459985</v>
      </c>
      <c r="M23" s="55">
        <v>0</v>
      </c>
      <c r="N23" s="55">
        <v>35798.423456000004</v>
      </c>
      <c r="O23" s="55">
        <v>16763.395769999999</v>
      </c>
      <c r="P23" s="55">
        <v>16714.789518000001</v>
      </c>
      <c r="Q23" s="55">
        <v>4496.0722169999999</v>
      </c>
      <c r="R23" s="55">
        <v>4766.3416799999995</v>
      </c>
      <c r="S23" s="55">
        <v>2743.8984719999999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7794.7149793168064</v>
      </c>
      <c r="AA23" s="55">
        <v>5274.8340900000003</v>
      </c>
      <c r="AB23" s="57">
        <v>0</v>
      </c>
      <c r="AC23" s="54">
        <v>94352.470182316829</v>
      </c>
      <c r="AD23" s="56">
        <v>-1144.7117281431565</v>
      </c>
    </row>
    <row r="24" spans="2:30" ht="15" customHeight="1">
      <c r="B24" s="53" t="s">
        <v>204</v>
      </c>
      <c r="C24" s="59">
        <v>0</v>
      </c>
      <c r="D24" s="60">
        <v>-3763.7603708999995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973.60711901491266</v>
      </c>
      <c r="L24" s="61">
        <v>-2790.1532518850868</v>
      </c>
      <c r="M24" s="60">
        <v>0</v>
      </c>
      <c r="N24" s="60">
        <v>0</v>
      </c>
      <c r="O24" s="60">
        <v>0</v>
      </c>
      <c r="P24" s="60">
        <v>115.5</v>
      </c>
      <c r="Q24" s="60">
        <v>1463.6022309999998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958.92904171428563</v>
      </c>
      <c r="AB24" s="62">
        <v>0</v>
      </c>
      <c r="AC24" s="59">
        <v>2538.0312727142855</v>
      </c>
      <c r="AD24" s="61">
        <v>-252.1219791708013</v>
      </c>
    </row>
    <row r="25" spans="2:30" ht="15" customHeight="1">
      <c r="B25" s="53" t="s">
        <v>205</v>
      </c>
      <c r="C25" s="59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1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2">
        <v>0</v>
      </c>
      <c r="AC25" s="59">
        <v>0</v>
      </c>
      <c r="AD25" s="61">
        <v>0</v>
      </c>
    </row>
    <row r="26" spans="2:30" ht="15" customHeight="1">
      <c r="B26" s="53" t="s">
        <v>206</v>
      </c>
      <c r="C26" s="59">
        <v>0</v>
      </c>
      <c r="D26" s="60">
        <v>0</v>
      </c>
      <c r="E26" s="60">
        <v>0</v>
      </c>
      <c r="F26" s="60">
        <v>-6862.6708786835989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1">
        <v>-6862.6708786835989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1537.165189120424</v>
      </c>
      <c r="U26" s="60">
        <v>5873.4375073278234</v>
      </c>
      <c r="V26" s="60">
        <v>0</v>
      </c>
      <c r="W26" s="60">
        <v>0</v>
      </c>
      <c r="X26" s="60">
        <v>0</v>
      </c>
      <c r="Y26" s="60">
        <v>0</v>
      </c>
      <c r="Z26" s="60">
        <v>-942.80182068008014</v>
      </c>
      <c r="AA26" s="60">
        <v>0</v>
      </c>
      <c r="AB26" s="62">
        <v>218.89791444388297</v>
      </c>
      <c r="AC26" s="59">
        <v>6686.69879021205</v>
      </c>
      <c r="AD26" s="61">
        <v>-175.97208847154889</v>
      </c>
    </row>
    <row r="27" spans="2:30" ht="15" customHeight="1">
      <c r="B27" s="53" t="s">
        <v>207</v>
      </c>
      <c r="C27" s="59">
        <v>0</v>
      </c>
      <c r="D27" s="60">
        <v>0</v>
      </c>
      <c r="E27" s="60">
        <v>0</v>
      </c>
      <c r="F27" s="60">
        <v>0</v>
      </c>
      <c r="G27" s="60">
        <v>-4047.154602983499</v>
      </c>
      <c r="H27" s="60">
        <v>0</v>
      </c>
      <c r="I27" s="60">
        <v>0</v>
      </c>
      <c r="J27" s="60">
        <v>0</v>
      </c>
      <c r="K27" s="60">
        <v>0</v>
      </c>
      <c r="L27" s="61">
        <v>-4047.154602983499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3982.5336190743642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2">
        <v>0</v>
      </c>
      <c r="AC27" s="59">
        <v>3982.5336190743642</v>
      </c>
      <c r="AD27" s="61">
        <v>-64.620983909134793</v>
      </c>
    </row>
    <row r="28" spans="2:30" ht="15" customHeight="1">
      <c r="B28" s="53" t="s">
        <v>208</v>
      </c>
      <c r="C28" s="59">
        <v>0</v>
      </c>
      <c r="D28" s="60">
        <v>-7813.3410091665564</v>
      </c>
      <c r="E28" s="60">
        <v>-2608.3236725517095</v>
      </c>
      <c r="F28" s="60">
        <v>0</v>
      </c>
      <c r="G28" s="60">
        <v>0</v>
      </c>
      <c r="H28" s="60">
        <v>-32562.746165442721</v>
      </c>
      <c r="I28" s="60">
        <v>-65.738943207056522</v>
      </c>
      <c r="J28" s="60">
        <v>0</v>
      </c>
      <c r="K28" s="60">
        <v>-5671.5961720874575</v>
      </c>
      <c r="L28" s="61">
        <v>-48721.745962455505</v>
      </c>
      <c r="M28" s="60">
        <v>-112.32791077063982</v>
      </c>
      <c r="N28" s="60">
        <v>-951.56964304813653</v>
      </c>
      <c r="O28" s="60">
        <v>-291.25917852505347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-3662.1922503417454</v>
      </c>
      <c r="W28" s="60">
        <v>44272.832699295897</v>
      </c>
      <c r="X28" s="60">
        <v>0</v>
      </c>
      <c r="Y28" s="60">
        <v>0</v>
      </c>
      <c r="Z28" s="60">
        <v>-71.903624148760002</v>
      </c>
      <c r="AA28" s="60">
        <v>0</v>
      </c>
      <c r="AB28" s="62">
        <v>0</v>
      </c>
      <c r="AC28" s="59">
        <v>39183.580092461561</v>
      </c>
      <c r="AD28" s="61">
        <v>-9538.1658699939435</v>
      </c>
    </row>
    <row r="29" spans="2:30" ht="15" customHeight="1">
      <c r="B29" s="53" t="s">
        <v>209</v>
      </c>
      <c r="C29" s="59">
        <v>0</v>
      </c>
      <c r="D29" s="60">
        <v>-4539.1082931282172</v>
      </c>
      <c r="E29" s="60">
        <v>-210.18373636426685</v>
      </c>
      <c r="F29" s="60">
        <v>0</v>
      </c>
      <c r="G29" s="60">
        <v>0</v>
      </c>
      <c r="H29" s="60">
        <v>-1526.0366380537323</v>
      </c>
      <c r="I29" s="60">
        <v>-388.16098060871207</v>
      </c>
      <c r="J29" s="60">
        <v>-6564.6206447776513</v>
      </c>
      <c r="K29" s="60">
        <v>-4912.5554615262818</v>
      </c>
      <c r="L29" s="61">
        <v>-18140.66575445886</v>
      </c>
      <c r="M29" s="60">
        <v>-6.55429943785657</v>
      </c>
      <c r="N29" s="60">
        <v>-568.94519392214306</v>
      </c>
      <c r="O29" s="60">
        <v>-208.27374556009207</v>
      </c>
      <c r="P29" s="60">
        <v>0</v>
      </c>
      <c r="Q29" s="60">
        <v>0</v>
      </c>
      <c r="R29" s="60">
        <v>0</v>
      </c>
      <c r="S29" s="60">
        <v>0</v>
      </c>
      <c r="T29" s="60">
        <v>-326.3994191594968</v>
      </c>
      <c r="U29" s="60">
        <v>0</v>
      </c>
      <c r="V29" s="60">
        <v>0</v>
      </c>
      <c r="W29" s="60">
        <v>9800.8469493325283</v>
      </c>
      <c r="X29" s="60">
        <v>0</v>
      </c>
      <c r="Y29" s="60">
        <v>0</v>
      </c>
      <c r="Z29" s="60">
        <v>-570.63922424732425</v>
      </c>
      <c r="AA29" s="60">
        <v>0</v>
      </c>
      <c r="AB29" s="62">
        <v>-7.6685809958857725</v>
      </c>
      <c r="AC29" s="59">
        <v>8112.3664860097315</v>
      </c>
      <c r="AD29" s="61">
        <v>-10028.299268449129</v>
      </c>
    </row>
    <row r="30" spans="2:30" ht="15" customHeight="1">
      <c r="B30" s="53" t="s">
        <v>210</v>
      </c>
      <c r="C30" s="59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-8279.7754296371404</v>
      </c>
      <c r="J30" s="60">
        <v>0</v>
      </c>
      <c r="K30" s="60">
        <v>0</v>
      </c>
      <c r="L30" s="61">
        <v>-8279.7754296371404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4413.1203039965958</v>
      </c>
      <c r="Y30" s="60">
        <v>0</v>
      </c>
      <c r="Z30" s="60">
        <v>0</v>
      </c>
      <c r="AA30" s="60">
        <v>0</v>
      </c>
      <c r="AB30" s="62">
        <v>0</v>
      </c>
      <c r="AC30" s="59">
        <v>4413.1203039965958</v>
      </c>
      <c r="AD30" s="61">
        <v>-3866.6551256405446</v>
      </c>
    </row>
    <row r="31" spans="2:30" ht="15" customHeight="1">
      <c r="B31" s="53" t="s">
        <v>211</v>
      </c>
      <c r="C31" s="59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-16917.241832171538</v>
      </c>
      <c r="K31" s="60">
        <v>0</v>
      </c>
      <c r="L31" s="61">
        <v>-16917.241832171538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16875.300384000002</v>
      </c>
      <c r="Z31" s="60">
        <v>0</v>
      </c>
      <c r="AA31" s="60">
        <v>0</v>
      </c>
      <c r="AB31" s="62">
        <v>0</v>
      </c>
      <c r="AC31" s="59">
        <v>16875.300384000002</v>
      </c>
      <c r="AD31" s="61">
        <v>-41.94144817153574</v>
      </c>
    </row>
    <row r="32" spans="2:30" ht="15" customHeight="1">
      <c r="B32" s="53" t="s">
        <v>212</v>
      </c>
      <c r="C32" s="59">
        <v>-1519.5932294400002</v>
      </c>
      <c r="D32" s="60">
        <v>-2653.2884051768651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-321.69561334901027</v>
      </c>
      <c r="L32" s="61">
        <v>-4494.5772479658754</v>
      </c>
      <c r="M32" s="60">
        <v>5094.1503359999997</v>
      </c>
      <c r="N32" s="60">
        <v>-564.94417199999998</v>
      </c>
      <c r="O32" s="60">
        <v>0</v>
      </c>
      <c r="P32" s="60">
        <v>1301.0682300000001</v>
      </c>
      <c r="Q32" s="60">
        <v>97.238816999999997</v>
      </c>
      <c r="R32" s="60">
        <v>-2903.5602077639651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1394.846546963965</v>
      </c>
      <c r="AA32" s="60">
        <v>-194.76016522</v>
      </c>
      <c r="AB32" s="62">
        <v>0</v>
      </c>
      <c r="AC32" s="59">
        <v>4224.0393849800002</v>
      </c>
      <c r="AD32" s="61">
        <v>-270.53786298587511</v>
      </c>
    </row>
    <row r="33" spans="2:30" ht="15" customHeight="1" thickBot="1">
      <c r="B33" s="63" t="s">
        <v>213</v>
      </c>
      <c r="C33" s="64">
        <v>0</v>
      </c>
      <c r="D33" s="65">
        <v>-407.86234983000008</v>
      </c>
      <c r="E33" s="65">
        <v>-6.84</v>
      </c>
      <c r="F33" s="65">
        <v>-11.1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6">
        <v>-425.80234983000008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-41.4</v>
      </c>
      <c r="V33" s="65">
        <v>0</v>
      </c>
      <c r="W33" s="65">
        <v>-9097.1059739674547</v>
      </c>
      <c r="X33" s="65">
        <v>-65.218526660048227</v>
      </c>
      <c r="Y33" s="65">
        <v>-51.538392000000002</v>
      </c>
      <c r="Z33" s="65">
        <v>0</v>
      </c>
      <c r="AA33" s="65">
        <v>0</v>
      </c>
      <c r="AB33" s="67">
        <v>0</v>
      </c>
      <c r="AC33" s="64">
        <v>-9255.2628926275029</v>
      </c>
      <c r="AD33" s="66">
        <v>-9681.0652424575037</v>
      </c>
    </row>
    <row r="34" spans="2:30" ht="15" customHeight="1">
      <c r="B34" s="68" t="s">
        <v>214</v>
      </c>
      <c r="C34" s="69">
        <v>0</v>
      </c>
      <c r="D34" s="70">
        <v>14619.099575716855</v>
      </c>
      <c r="E34" s="70">
        <v>3216.7719277132983</v>
      </c>
      <c r="F34" s="70">
        <v>0</v>
      </c>
      <c r="G34" s="70">
        <v>0</v>
      </c>
      <c r="H34" s="70">
        <v>0</v>
      </c>
      <c r="I34" s="70">
        <v>17723.018809327685</v>
      </c>
      <c r="J34" s="70">
        <v>32115.539734134283</v>
      </c>
      <c r="K34" s="70">
        <v>9273.1049318161749</v>
      </c>
      <c r="L34" s="71">
        <v>76947.534978708296</v>
      </c>
      <c r="M34" s="70">
        <v>4973.7731885074281</v>
      </c>
      <c r="N34" s="70">
        <v>42949.746530803059</v>
      </c>
      <c r="O34" s="70">
        <v>2384.9122095051971</v>
      </c>
      <c r="P34" s="70">
        <v>20166.208996708603</v>
      </c>
      <c r="Q34" s="70">
        <v>8357.4356460362324</v>
      </c>
      <c r="R34" s="70">
        <v>4608.748972236036</v>
      </c>
      <c r="S34" s="70">
        <v>1899.0374946239999</v>
      </c>
      <c r="T34" s="70">
        <v>1236.1895395071349</v>
      </c>
      <c r="U34" s="70">
        <v>6858.6242424322581</v>
      </c>
      <c r="V34" s="70">
        <v>0</v>
      </c>
      <c r="W34" s="70">
        <v>47102.295100660973</v>
      </c>
      <c r="X34" s="70">
        <v>4347.9017773365485</v>
      </c>
      <c r="Y34" s="70">
        <v>16080.466487999998</v>
      </c>
      <c r="Z34" s="70">
        <v>8792.1984467677721</v>
      </c>
      <c r="AA34" s="70">
        <v>6868.4676280000003</v>
      </c>
      <c r="AB34" s="72">
        <v>211.22933344799716</v>
      </c>
      <c r="AC34" s="71">
        <v>176837.2355945732</v>
      </c>
      <c r="AD34" s="72">
        <v>253784.77057328151</v>
      </c>
    </row>
    <row r="35" spans="2:30" ht="15" customHeight="1">
      <c r="B35" s="53" t="s">
        <v>215</v>
      </c>
      <c r="C35" s="59">
        <v>0</v>
      </c>
      <c r="D35" s="60">
        <v>216.48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1">
        <v>216.48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4608.748972236036</v>
      </c>
      <c r="S35" s="60">
        <v>1.8154691999999997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734.30413800000008</v>
      </c>
      <c r="Z35" s="60">
        <v>0</v>
      </c>
      <c r="AA35" s="60">
        <v>6868.4676280000003</v>
      </c>
      <c r="AB35" s="62">
        <v>133.40214487855044</v>
      </c>
      <c r="AC35" s="61">
        <v>12346.738352314587</v>
      </c>
      <c r="AD35" s="62">
        <v>12563.218352314587</v>
      </c>
    </row>
    <row r="36" spans="2:30" ht="15" customHeight="1">
      <c r="B36" s="74" t="s">
        <v>216</v>
      </c>
      <c r="C36" s="59">
        <v>0</v>
      </c>
      <c r="D36" s="60">
        <v>14402.619575716855</v>
      </c>
      <c r="E36" s="60">
        <v>3216.7719277132983</v>
      </c>
      <c r="F36" s="60">
        <v>0</v>
      </c>
      <c r="G36" s="60">
        <v>0</v>
      </c>
      <c r="H36" s="60">
        <v>0</v>
      </c>
      <c r="I36" s="60">
        <v>17723.018809327685</v>
      </c>
      <c r="J36" s="60">
        <v>32115.539734134283</v>
      </c>
      <c r="K36" s="60">
        <v>9273.1049318161749</v>
      </c>
      <c r="L36" s="61">
        <v>76731.0549787083</v>
      </c>
      <c r="M36" s="60">
        <v>4973.7731885074281</v>
      </c>
      <c r="N36" s="60">
        <v>42949.746530803059</v>
      </c>
      <c r="O36" s="60">
        <v>2384.9122095051971</v>
      </c>
      <c r="P36" s="60">
        <v>20166.208996708603</v>
      </c>
      <c r="Q36" s="60">
        <v>8357.4356460362324</v>
      </c>
      <c r="R36" s="60">
        <v>0</v>
      </c>
      <c r="S36" s="60">
        <v>1897.2220254240001</v>
      </c>
      <c r="T36" s="60">
        <v>1236.1895395071349</v>
      </c>
      <c r="U36" s="60">
        <v>6858.6242424322581</v>
      </c>
      <c r="V36" s="60">
        <v>0</v>
      </c>
      <c r="W36" s="60">
        <v>47102.295100660973</v>
      </c>
      <c r="X36" s="60">
        <v>4347.9017773365485</v>
      </c>
      <c r="Y36" s="60">
        <v>15346.162349999999</v>
      </c>
      <c r="Z36" s="60">
        <v>8792.1984467677721</v>
      </c>
      <c r="AA36" s="60">
        <v>0</v>
      </c>
      <c r="AB36" s="62">
        <v>77.827188569446747</v>
      </c>
      <c r="AC36" s="61">
        <v>164490.49724225866</v>
      </c>
      <c r="AD36" s="62">
        <v>241221.55222096696</v>
      </c>
    </row>
    <row r="37" spans="2:30" ht="15" customHeight="1">
      <c r="B37" s="74" t="s">
        <v>217</v>
      </c>
      <c r="C37" s="59">
        <v>0</v>
      </c>
      <c r="D37" s="60">
        <v>4986.0195196498562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14037.95936349787</v>
      </c>
      <c r="K37" s="60">
        <v>0</v>
      </c>
      <c r="L37" s="61">
        <v>19023.978883147727</v>
      </c>
      <c r="M37" s="60">
        <v>0</v>
      </c>
      <c r="N37" s="60">
        <v>501.57860540540543</v>
      </c>
      <c r="O37" s="60">
        <v>111.13826666666665</v>
      </c>
      <c r="P37" s="60">
        <v>0</v>
      </c>
      <c r="Q37" s="60">
        <v>0</v>
      </c>
      <c r="R37" s="60">
        <v>0</v>
      </c>
      <c r="S37" s="60">
        <v>0</v>
      </c>
      <c r="T37" s="60">
        <v>174.87409335291815</v>
      </c>
      <c r="U37" s="60">
        <v>0</v>
      </c>
      <c r="V37" s="60">
        <v>0</v>
      </c>
      <c r="W37" s="60">
        <v>3295.6838139425286</v>
      </c>
      <c r="X37" s="60">
        <v>0</v>
      </c>
      <c r="Y37" s="60">
        <v>0</v>
      </c>
      <c r="Z37" s="60">
        <v>3209.9566737331397</v>
      </c>
      <c r="AA37" s="60">
        <v>0</v>
      </c>
      <c r="AB37" s="62">
        <v>0</v>
      </c>
      <c r="AC37" s="61">
        <v>7293.2314531006587</v>
      </c>
      <c r="AD37" s="62">
        <v>26317.210336248387</v>
      </c>
    </row>
    <row r="38" spans="2:30" ht="15" customHeight="1">
      <c r="B38" s="74" t="s">
        <v>218</v>
      </c>
      <c r="C38" s="59">
        <v>0</v>
      </c>
      <c r="D38" s="60">
        <v>444.47039999999998</v>
      </c>
      <c r="E38" s="60">
        <v>0</v>
      </c>
      <c r="F38" s="60">
        <v>0</v>
      </c>
      <c r="G38" s="60">
        <v>0</v>
      </c>
      <c r="H38" s="60">
        <v>0</v>
      </c>
      <c r="I38" s="60">
        <v>7207.9357383425404</v>
      </c>
      <c r="J38" s="60">
        <v>0</v>
      </c>
      <c r="K38" s="60">
        <v>698.3937039199119</v>
      </c>
      <c r="L38" s="61">
        <v>8350.7998422624514</v>
      </c>
      <c r="M38" s="60">
        <v>0</v>
      </c>
      <c r="N38" s="60">
        <v>0</v>
      </c>
      <c r="O38" s="60">
        <v>0</v>
      </c>
      <c r="P38" s="60">
        <v>0</v>
      </c>
      <c r="Q38" s="60">
        <v>6739.9513637554337</v>
      </c>
      <c r="R38" s="60">
        <v>0</v>
      </c>
      <c r="S38" s="60">
        <v>1.5956664</v>
      </c>
      <c r="T38" s="60">
        <v>0</v>
      </c>
      <c r="U38" s="60">
        <v>0</v>
      </c>
      <c r="V38" s="60">
        <v>0</v>
      </c>
      <c r="W38" s="60">
        <v>12800.645771415691</v>
      </c>
      <c r="X38" s="60">
        <v>405.41103522486674</v>
      </c>
      <c r="Y38" s="60">
        <v>0</v>
      </c>
      <c r="Z38" s="60">
        <v>0</v>
      </c>
      <c r="AA38" s="60">
        <v>0</v>
      </c>
      <c r="AB38" s="62">
        <v>0</v>
      </c>
      <c r="AC38" s="61">
        <v>19947.603836795992</v>
      </c>
      <c r="AD38" s="62">
        <v>28298.403679058443</v>
      </c>
    </row>
    <row r="39" spans="2:30" ht="15" customHeight="1">
      <c r="B39" s="74" t="s">
        <v>219</v>
      </c>
      <c r="C39" s="59">
        <v>0</v>
      </c>
      <c r="D39" s="60">
        <v>90.456376541361095</v>
      </c>
      <c r="E39" s="60">
        <v>0</v>
      </c>
      <c r="F39" s="60">
        <v>0</v>
      </c>
      <c r="G39" s="60">
        <v>0</v>
      </c>
      <c r="H39" s="60">
        <v>0</v>
      </c>
      <c r="I39" s="60">
        <v>78.789840271713288</v>
      </c>
      <c r="J39" s="60">
        <v>0</v>
      </c>
      <c r="K39" s="60">
        <v>144.88356683403887</v>
      </c>
      <c r="L39" s="61">
        <v>314.12978364711324</v>
      </c>
      <c r="M39" s="60">
        <v>3.343420625319915</v>
      </c>
      <c r="N39" s="60">
        <v>28.323304058344743</v>
      </c>
      <c r="O39" s="60">
        <v>10.185478469946538</v>
      </c>
      <c r="P39" s="60">
        <v>0</v>
      </c>
      <c r="Q39" s="60">
        <v>339.3931374166666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7291.7731301843332</v>
      </c>
      <c r="X39" s="60">
        <v>73.992555642266254</v>
      </c>
      <c r="Y39" s="60">
        <v>0</v>
      </c>
      <c r="Z39" s="60">
        <v>0</v>
      </c>
      <c r="AA39" s="60">
        <v>0</v>
      </c>
      <c r="AB39" s="62">
        <v>0</v>
      </c>
      <c r="AC39" s="61">
        <v>7747.0110263968772</v>
      </c>
      <c r="AD39" s="62">
        <v>8061.1408100439903</v>
      </c>
    </row>
    <row r="40" spans="2:30" ht="15" customHeight="1">
      <c r="B40" s="74" t="s">
        <v>220</v>
      </c>
      <c r="C40" s="59">
        <v>0</v>
      </c>
      <c r="D40" s="60">
        <v>20.626539365886277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1">
        <v>20.626539365886277</v>
      </c>
      <c r="M40" s="60">
        <v>0.5006423415032486</v>
      </c>
      <c r="N40" s="60">
        <v>4.2411191566784625</v>
      </c>
      <c r="O40" s="60">
        <v>6.7122918802823319</v>
      </c>
      <c r="P40" s="60">
        <v>0</v>
      </c>
      <c r="Q40" s="60">
        <v>260.04936257789853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3683.4498539381939</v>
      </c>
      <c r="X40" s="60">
        <v>0</v>
      </c>
      <c r="Y40" s="60">
        <v>0</v>
      </c>
      <c r="Z40" s="60">
        <v>0</v>
      </c>
      <c r="AA40" s="60">
        <v>0</v>
      </c>
      <c r="AB40" s="62">
        <v>0</v>
      </c>
      <c r="AC40" s="61">
        <v>3954.9532698945563</v>
      </c>
      <c r="AD40" s="62">
        <v>3975.5798092604427</v>
      </c>
    </row>
    <row r="41" spans="2:30" ht="15" customHeight="1">
      <c r="B41" s="74" t="s">
        <v>221</v>
      </c>
      <c r="C41" s="59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3197.7105969996464</v>
      </c>
      <c r="J41" s="60">
        <v>0</v>
      </c>
      <c r="K41" s="60">
        <v>0</v>
      </c>
      <c r="L41" s="61">
        <v>3197.7105969996464</v>
      </c>
      <c r="M41" s="60">
        <v>735.46757266242196</v>
      </c>
      <c r="N41" s="60">
        <v>6230.4071249118815</v>
      </c>
      <c r="O41" s="60">
        <v>10.268232559200003</v>
      </c>
      <c r="P41" s="60">
        <v>0</v>
      </c>
      <c r="Q41" s="60">
        <v>23.131283382246373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2797.1245775838743</v>
      </c>
      <c r="X41" s="60">
        <v>9.2496559310086965</v>
      </c>
      <c r="Y41" s="60">
        <v>8.9536149068322981</v>
      </c>
      <c r="Z41" s="60">
        <v>0</v>
      </c>
      <c r="AA41" s="60">
        <v>0</v>
      </c>
      <c r="AB41" s="62">
        <v>0</v>
      </c>
      <c r="AC41" s="61">
        <v>9814.6020619374667</v>
      </c>
      <c r="AD41" s="62">
        <v>13012.312658937113</v>
      </c>
    </row>
    <row r="42" spans="2:30" ht="15" customHeight="1">
      <c r="B42" s="74" t="s">
        <v>222</v>
      </c>
      <c r="C42" s="59">
        <v>0</v>
      </c>
      <c r="D42" s="60">
        <v>1658.712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1">
        <v>1658.712</v>
      </c>
      <c r="M42" s="60">
        <v>4118.1841689381172</v>
      </c>
      <c r="N42" s="60">
        <v>35200.169343728347</v>
      </c>
      <c r="O42" s="60">
        <v>826.58907998528889</v>
      </c>
      <c r="P42" s="60">
        <v>20166.208996708603</v>
      </c>
      <c r="Q42" s="60">
        <v>0</v>
      </c>
      <c r="R42" s="60">
        <v>0</v>
      </c>
      <c r="S42" s="60">
        <v>1894.672188</v>
      </c>
      <c r="T42" s="60">
        <v>0</v>
      </c>
      <c r="U42" s="60">
        <v>0</v>
      </c>
      <c r="V42" s="60">
        <v>0</v>
      </c>
      <c r="W42" s="60">
        <v>173.173126</v>
      </c>
      <c r="X42" s="60">
        <v>0</v>
      </c>
      <c r="Y42" s="60">
        <v>15337.208735093165</v>
      </c>
      <c r="Z42" s="60">
        <v>0</v>
      </c>
      <c r="AA42" s="60">
        <v>0</v>
      </c>
      <c r="AB42" s="62">
        <v>0</v>
      </c>
      <c r="AC42" s="61">
        <v>77716.20563845351</v>
      </c>
      <c r="AD42" s="62">
        <v>79374.917638453509</v>
      </c>
    </row>
    <row r="43" spans="2:30" ht="15" customHeight="1">
      <c r="B43" s="74" t="s">
        <v>223</v>
      </c>
      <c r="C43" s="59">
        <v>0</v>
      </c>
      <c r="D43" s="60">
        <v>1658.712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1">
        <v>1658.712</v>
      </c>
      <c r="M43" s="60">
        <v>4007.1811182624342</v>
      </c>
      <c r="N43" s="60">
        <v>33946.255032911067</v>
      </c>
      <c r="O43" s="60">
        <v>0</v>
      </c>
      <c r="P43" s="60">
        <v>20136.453522708602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15337.208735093165</v>
      </c>
      <c r="Z43" s="60">
        <v>0</v>
      </c>
      <c r="AA43" s="60">
        <v>0</v>
      </c>
      <c r="AB43" s="62">
        <v>0</v>
      </c>
      <c r="AC43" s="61">
        <v>73427.098408975275</v>
      </c>
      <c r="AD43" s="62">
        <v>75085.810408975274</v>
      </c>
    </row>
    <row r="44" spans="2:30" ht="15" customHeight="1">
      <c r="B44" s="74" t="s">
        <v>224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1">
        <v>0</v>
      </c>
      <c r="M44" s="60">
        <v>111.00305067568304</v>
      </c>
      <c r="N44" s="60">
        <v>940.34628245149088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173.173126</v>
      </c>
      <c r="X44" s="60">
        <v>0</v>
      </c>
      <c r="Y44" s="60">
        <v>0</v>
      </c>
      <c r="Z44" s="60">
        <v>0</v>
      </c>
      <c r="AA44" s="60">
        <v>0</v>
      </c>
      <c r="AB44" s="62">
        <v>0</v>
      </c>
      <c r="AC44" s="61">
        <v>1224.5224591271738</v>
      </c>
      <c r="AD44" s="62">
        <v>1224.5224591271738</v>
      </c>
    </row>
    <row r="45" spans="2:30" ht="15" customHeight="1">
      <c r="B45" s="74" t="s">
        <v>225</v>
      </c>
      <c r="C45" s="59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1">
        <v>0</v>
      </c>
      <c r="M45" s="60">
        <v>0</v>
      </c>
      <c r="N45" s="60">
        <v>0</v>
      </c>
      <c r="O45" s="60">
        <v>0</v>
      </c>
      <c r="P45" s="60">
        <v>29.755474</v>
      </c>
      <c r="Q45" s="60">
        <v>0</v>
      </c>
      <c r="R45" s="60">
        <v>0</v>
      </c>
      <c r="S45" s="60">
        <v>1894.672188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2">
        <v>0</v>
      </c>
      <c r="AC45" s="61">
        <v>1924.4276620000001</v>
      </c>
      <c r="AD45" s="62">
        <v>1924.4276620000001</v>
      </c>
    </row>
    <row r="46" spans="2:30" ht="15" customHeight="1">
      <c r="B46" s="74" t="s">
        <v>226</v>
      </c>
      <c r="C46" s="59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1">
        <v>0</v>
      </c>
      <c r="M46" s="60">
        <v>0</v>
      </c>
      <c r="N46" s="60">
        <v>313.5680283657847</v>
      </c>
      <c r="O46" s="60">
        <v>826.58907998528889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2">
        <v>0</v>
      </c>
      <c r="AC46" s="61">
        <v>1140.1571083510735</v>
      </c>
      <c r="AD46" s="62">
        <v>1140.1571083510735</v>
      </c>
    </row>
    <row r="47" spans="2:30" ht="15" customHeight="1">
      <c r="B47" s="74" t="s">
        <v>227</v>
      </c>
      <c r="C47" s="59">
        <v>0</v>
      </c>
      <c r="D47" s="60">
        <v>7202.3347401597521</v>
      </c>
      <c r="E47" s="60">
        <v>3216.7719277132983</v>
      </c>
      <c r="F47" s="60">
        <v>0</v>
      </c>
      <c r="G47" s="60">
        <v>0</v>
      </c>
      <c r="H47" s="60">
        <v>0</v>
      </c>
      <c r="I47" s="60">
        <v>7238.5826337137878</v>
      </c>
      <c r="J47" s="60">
        <v>18077.580370636409</v>
      </c>
      <c r="K47" s="60">
        <v>8429.8276610622252</v>
      </c>
      <c r="L47" s="61">
        <v>44165.09733328547</v>
      </c>
      <c r="M47" s="60">
        <v>116.27738394006533</v>
      </c>
      <c r="N47" s="60">
        <v>985.02703354240327</v>
      </c>
      <c r="O47" s="60">
        <v>1420.0188599438122</v>
      </c>
      <c r="P47" s="60">
        <v>0</v>
      </c>
      <c r="Q47" s="60">
        <v>994.91049890398551</v>
      </c>
      <c r="R47" s="60">
        <v>0</v>
      </c>
      <c r="S47" s="60">
        <v>0.95417102399999998</v>
      </c>
      <c r="T47" s="60">
        <v>1061.3154461542167</v>
      </c>
      <c r="U47" s="60">
        <v>6858.6242424322581</v>
      </c>
      <c r="V47" s="60">
        <v>0</v>
      </c>
      <c r="W47" s="60">
        <v>17060.444827596351</v>
      </c>
      <c r="X47" s="60">
        <v>3859.2485305384066</v>
      </c>
      <c r="Y47" s="60">
        <v>0</v>
      </c>
      <c r="Z47" s="60">
        <v>5582.2417730346342</v>
      </c>
      <c r="AA47" s="60">
        <v>0</v>
      </c>
      <c r="AB47" s="62">
        <v>77.827188569446747</v>
      </c>
      <c r="AC47" s="61">
        <v>38016.88995567958</v>
      </c>
      <c r="AD47" s="62">
        <v>82181.987288965058</v>
      </c>
    </row>
    <row r="48" spans="2:30" ht="15" customHeight="1">
      <c r="B48" s="74" t="s">
        <v>228</v>
      </c>
      <c r="C48" s="59">
        <v>0</v>
      </c>
      <c r="D48" s="60">
        <v>3.7622831155280374</v>
      </c>
      <c r="E48" s="60">
        <v>13.906044547957535</v>
      </c>
      <c r="F48" s="60">
        <v>0</v>
      </c>
      <c r="G48" s="60">
        <v>0</v>
      </c>
      <c r="H48" s="60">
        <v>0</v>
      </c>
      <c r="I48" s="60">
        <v>65.100700137235691</v>
      </c>
      <c r="J48" s="60">
        <v>0</v>
      </c>
      <c r="K48" s="60">
        <v>664.61684886021976</v>
      </c>
      <c r="L48" s="61">
        <v>747.38587666094099</v>
      </c>
      <c r="M48" s="60">
        <v>6.857424020942708</v>
      </c>
      <c r="N48" s="60">
        <v>58.091675373203437</v>
      </c>
      <c r="O48" s="60">
        <v>7.6016309159999995</v>
      </c>
      <c r="P48" s="60">
        <v>0</v>
      </c>
      <c r="Q48" s="60">
        <v>14.920235911231883</v>
      </c>
      <c r="R48" s="60">
        <v>0</v>
      </c>
      <c r="S48" s="60">
        <v>0</v>
      </c>
      <c r="T48" s="60">
        <v>0</v>
      </c>
      <c r="U48" s="60">
        <v>29.011472131004044</v>
      </c>
      <c r="V48" s="60">
        <v>0</v>
      </c>
      <c r="W48" s="60">
        <v>581.63395127571596</v>
      </c>
      <c r="X48" s="60">
        <v>101.23920700185548</v>
      </c>
      <c r="Y48" s="60">
        <v>0</v>
      </c>
      <c r="Z48" s="60">
        <v>2521.6725038571767</v>
      </c>
      <c r="AA48" s="60">
        <v>0</v>
      </c>
      <c r="AB48" s="62">
        <v>0</v>
      </c>
      <c r="AC48" s="61">
        <v>3321.0281004871304</v>
      </c>
      <c r="AD48" s="62">
        <v>4068.4139771480714</v>
      </c>
    </row>
    <row r="49" spans="2:30" ht="15" customHeight="1">
      <c r="B49" s="74" t="s">
        <v>229</v>
      </c>
      <c r="C49" s="59">
        <v>0</v>
      </c>
      <c r="D49" s="60">
        <v>1140.365958088131</v>
      </c>
      <c r="E49" s="60">
        <v>2094.8361125241131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1.0000000000000001E-9</v>
      </c>
      <c r="L49" s="61">
        <v>3235.2020706132439</v>
      </c>
      <c r="M49" s="60">
        <v>3.1189197686388055</v>
      </c>
      <c r="N49" s="60">
        <v>26.421477534639099</v>
      </c>
      <c r="O49" s="60">
        <v>3.7539658726833616</v>
      </c>
      <c r="P49" s="60">
        <v>0</v>
      </c>
      <c r="Q49" s="60">
        <v>26.479504717391301</v>
      </c>
      <c r="R49" s="60">
        <v>0</v>
      </c>
      <c r="S49" s="60">
        <v>0</v>
      </c>
      <c r="T49" s="60">
        <v>1061.3154461542167</v>
      </c>
      <c r="U49" s="60">
        <v>6449.9069734198119</v>
      </c>
      <c r="V49" s="60">
        <v>0</v>
      </c>
      <c r="W49" s="60">
        <v>1456.5598566787862</v>
      </c>
      <c r="X49" s="60">
        <v>2873.6319152546221</v>
      </c>
      <c r="Y49" s="60">
        <v>0</v>
      </c>
      <c r="Z49" s="60">
        <v>35.045963765725553</v>
      </c>
      <c r="AA49" s="60">
        <v>0</v>
      </c>
      <c r="AB49" s="62">
        <v>77.827188569446747</v>
      </c>
      <c r="AC49" s="61">
        <v>12014.061211735961</v>
      </c>
      <c r="AD49" s="62">
        <v>15249.263282349206</v>
      </c>
    </row>
    <row r="50" spans="2:30" ht="15" customHeight="1">
      <c r="B50" s="74" t="s">
        <v>230</v>
      </c>
      <c r="C50" s="59">
        <v>0</v>
      </c>
      <c r="D50" s="60">
        <v>2.497826118755595</v>
      </c>
      <c r="E50" s="60">
        <v>0</v>
      </c>
      <c r="F50" s="60">
        <v>0</v>
      </c>
      <c r="G50" s="60">
        <v>0</v>
      </c>
      <c r="H50" s="60">
        <v>0</v>
      </c>
      <c r="I50" s="60">
        <v>73.442274603842108</v>
      </c>
      <c r="J50" s="60">
        <v>0</v>
      </c>
      <c r="K50" s="60">
        <v>0</v>
      </c>
      <c r="L50" s="61">
        <v>75.940100722597705</v>
      </c>
      <c r="M50" s="60">
        <v>0.8791966000417667</v>
      </c>
      <c r="N50" s="60">
        <v>7.447986783793664</v>
      </c>
      <c r="O50" s="60">
        <v>37.996238972999997</v>
      </c>
      <c r="P50" s="60">
        <v>0</v>
      </c>
      <c r="Q50" s="60">
        <v>21.61117183333333</v>
      </c>
      <c r="R50" s="60">
        <v>0</v>
      </c>
      <c r="S50" s="60">
        <v>1.6440000000000001E-4</v>
      </c>
      <c r="T50" s="60">
        <v>0</v>
      </c>
      <c r="U50" s="60">
        <v>82.136775569973096</v>
      </c>
      <c r="V50" s="60">
        <v>0</v>
      </c>
      <c r="W50" s="60">
        <v>884.42456160330596</v>
      </c>
      <c r="X50" s="60">
        <v>845.63231317714281</v>
      </c>
      <c r="Y50" s="60">
        <v>0</v>
      </c>
      <c r="Z50" s="60">
        <v>72.108359075161047</v>
      </c>
      <c r="AA50" s="60">
        <v>0</v>
      </c>
      <c r="AB50" s="62">
        <v>0</v>
      </c>
      <c r="AC50" s="61">
        <v>1952.2367680157517</v>
      </c>
      <c r="AD50" s="62">
        <v>2028.1768687383494</v>
      </c>
    </row>
    <row r="51" spans="2:30" ht="15" customHeight="1">
      <c r="B51" s="74" t="s">
        <v>231</v>
      </c>
      <c r="C51" s="59">
        <v>0</v>
      </c>
      <c r="D51" s="60">
        <v>223.90660633315468</v>
      </c>
      <c r="E51" s="60">
        <v>137.08523250030234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1">
        <v>360.991838833457</v>
      </c>
      <c r="M51" s="60">
        <v>39.988537507449877</v>
      </c>
      <c r="N51" s="60">
        <v>338.75710943897548</v>
      </c>
      <c r="O51" s="60">
        <v>115.58062673287117</v>
      </c>
      <c r="P51" s="60">
        <v>0</v>
      </c>
      <c r="Q51" s="60">
        <v>31.000081195652172</v>
      </c>
      <c r="R51" s="60">
        <v>0</v>
      </c>
      <c r="S51" s="60">
        <v>0.78138662399999992</v>
      </c>
      <c r="T51" s="60">
        <v>0</v>
      </c>
      <c r="U51" s="60">
        <v>30.353777176138529</v>
      </c>
      <c r="V51" s="60">
        <v>0</v>
      </c>
      <c r="W51" s="60">
        <v>1016.9712719161026</v>
      </c>
      <c r="X51" s="60">
        <v>0</v>
      </c>
      <c r="Y51" s="60">
        <v>0</v>
      </c>
      <c r="Z51" s="60">
        <v>206.95604733174892</v>
      </c>
      <c r="AA51" s="60">
        <v>0</v>
      </c>
      <c r="AB51" s="62">
        <v>0</v>
      </c>
      <c r="AC51" s="61">
        <v>1780.388837922939</v>
      </c>
      <c r="AD51" s="62">
        <v>2141.380676756396</v>
      </c>
    </row>
    <row r="52" spans="2:30" ht="15" customHeight="1">
      <c r="B52" s="74" t="s">
        <v>232</v>
      </c>
      <c r="C52" s="59">
        <v>0</v>
      </c>
      <c r="D52" s="60">
        <v>311.80468220908989</v>
      </c>
      <c r="E52" s="60">
        <v>705.26723666141754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1">
        <v>1017.0719188705075</v>
      </c>
      <c r="M52" s="60">
        <v>1.4134734546693537</v>
      </c>
      <c r="N52" s="60">
        <v>11.974035851731458</v>
      </c>
      <c r="O52" s="60">
        <v>811.80306699091511</v>
      </c>
      <c r="P52" s="60">
        <v>0</v>
      </c>
      <c r="Q52" s="60">
        <v>33.780820784420285</v>
      </c>
      <c r="R52" s="60">
        <v>0</v>
      </c>
      <c r="S52" s="60">
        <v>0</v>
      </c>
      <c r="T52" s="60">
        <v>0</v>
      </c>
      <c r="U52" s="60">
        <v>267.21524413532984</v>
      </c>
      <c r="V52" s="60">
        <v>0</v>
      </c>
      <c r="W52" s="60">
        <v>2208.7064505629478</v>
      </c>
      <c r="X52" s="60">
        <v>10.454281281526651</v>
      </c>
      <c r="Y52" s="60">
        <v>0</v>
      </c>
      <c r="Z52" s="60">
        <v>471.34449177419418</v>
      </c>
      <c r="AA52" s="60">
        <v>0</v>
      </c>
      <c r="AB52" s="62">
        <v>0</v>
      </c>
      <c r="AC52" s="61">
        <v>3816.6918648357346</v>
      </c>
      <c r="AD52" s="62">
        <v>4833.7637837062421</v>
      </c>
    </row>
    <row r="53" spans="2:30" ht="15" customHeight="1">
      <c r="B53" s="74" t="s">
        <v>233</v>
      </c>
      <c r="C53" s="59">
        <v>0</v>
      </c>
      <c r="D53" s="60">
        <v>1819.7787384487979</v>
      </c>
      <c r="E53" s="60">
        <v>104.79473180996723</v>
      </c>
      <c r="F53" s="60">
        <v>0</v>
      </c>
      <c r="G53" s="60">
        <v>0</v>
      </c>
      <c r="H53" s="60">
        <v>0</v>
      </c>
      <c r="I53" s="60">
        <v>46.496817130663935</v>
      </c>
      <c r="J53" s="60">
        <v>0</v>
      </c>
      <c r="K53" s="60">
        <v>80.252258904549151</v>
      </c>
      <c r="L53" s="61">
        <v>2051.3225462939781</v>
      </c>
      <c r="M53" s="60">
        <v>1.9174718239449806</v>
      </c>
      <c r="N53" s="60">
        <v>16.243585112090408</v>
      </c>
      <c r="O53" s="60">
        <v>70.711926094848337</v>
      </c>
      <c r="P53" s="60">
        <v>0</v>
      </c>
      <c r="Q53" s="60">
        <v>185.57739845289854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1785.0156999404251</v>
      </c>
      <c r="X53" s="60">
        <v>16.718150574995683</v>
      </c>
      <c r="Y53" s="60">
        <v>0</v>
      </c>
      <c r="Z53" s="60">
        <v>1707.1253225573021</v>
      </c>
      <c r="AA53" s="60">
        <v>0</v>
      </c>
      <c r="AB53" s="62">
        <v>0</v>
      </c>
      <c r="AC53" s="61">
        <v>3783.3095545565052</v>
      </c>
      <c r="AD53" s="62">
        <v>5834.6321008504838</v>
      </c>
    </row>
    <row r="54" spans="2:30" ht="15" customHeight="1">
      <c r="B54" s="74" t="s">
        <v>234</v>
      </c>
      <c r="C54" s="59">
        <v>0</v>
      </c>
      <c r="D54" s="60">
        <v>809.31275009075296</v>
      </c>
      <c r="E54" s="60">
        <v>21.936374918789998</v>
      </c>
      <c r="F54" s="60">
        <v>0</v>
      </c>
      <c r="G54" s="60">
        <v>0</v>
      </c>
      <c r="H54" s="60">
        <v>0</v>
      </c>
      <c r="I54" s="60">
        <v>2358.9117045267535</v>
      </c>
      <c r="J54" s="60">
        <v>18044.29699474978</v>
      </c>
      <c r="K54" s="60">
        <v>10.941171303932888</v>
      </c>
      <c r="L54" s="61">
        <v>21245.398995590011</v>
      </c>
      <c r="M54" s="60">
        <v>24.784781541854347</v>
      </c>
      <c r="N54" s="60">
        <v>209.9606906511865</v>
      </c>
      <c r="O54" s="60">
        <v>61.052309768999997</v>
      </c>
      <c r="P54" s="60">
        <v>0</v>
      </c>
      <c r="Q54" s="60">
        <v>248.49819837681162</v>
      </c>
      <c r="R54" s="60">
        <v>0</v>
      </c>
      <c r="S54" s="60">
        <v>4.521E-2</v>
      </c>
      <c r="T54" s="60">
        <v>0</v>
      </c>
      <c r="U54" s="60">
        <v>0</v>
      </c>
      <c r="V54" s="60">
        <v>0</v>
      </c>
      <c r="W54" s="60">
        <v>2515.0609626521896</v>
      </c>
      <c r="X54" s="60">
        <v>0</v>
      </c>
      <c r="Y54" s="60">
        <v>0</v>
      </c>
      <c r="Z54" s="60">
        <v>84.468346491139684</v>
      </c>
      <c r="AA54" s="60">
        <v>0</v>
      </c>
      <c r="AB54" s="62">
        <v>0</v>
      </c>
      <c r="AC54" s="61">
        <v>3143.8704994821815</v>
      </c>
      <c r="AD54" s="62">
        <v>24389.269495072193</v>
      </c>
    </row>
    <row r="55" spans="2:30" ht="15" customHeight="1">
      <c r="B55" s="74" t="s">
        <v>235</v>
      </c>
      <c r="C55" s="59">
        <v>0</v>
      </c>
      <c r="D55" s="60">
        <v>174.57017659521327</v>
      </c>
      <c r="E55" s="60">
        <v>0</v>
      </c>
      <c r="F55" s="60">
        <v>0</v>
      </c>
      <c r="G55" s="60">
        <v>0</v>
      </c>
      <c r="H55" s="60">
        <v>0</v>
      </c>
      <c r="I55" s="60">
        <v>53.10462020958861</v>
      </c>
      <c r="J55" s="60">
        <v>0</v>
      </c>
      <c r="K55" s="60">
        <v>0</v>
      </c>
      <c r="L55" s="61">
        <v>227.67479680480187</v>
      </c>
      <c r="M55" s="60">
        <v>0.11159101777047664</v>
      </c>
      <c r="N55" s="60">
        <v>0.94532716062040123</v>
      </c>
      <c r="O55" s="60">
        <v>4.5427545900000004</v>
      </c>
      <c r="P55" s="60">
        <v>0</v>
      </c>
      <c r="Q55" s="60">
        <v>31.387148588768113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484.58245439250703</v>
      </c>
      <c r="X55" s="60">
        <v>0</v>
      </c>
      <c r="Y55" s="60">
        <v>0</v>
      </c>
      <c r="Z55" s="60">
        <v>0</v>
      </c>
      <c r="AA55" s="60">
        <v>0</v>
      </c>
      <c r="AB55" s="62">
        <v>0</v>
      </c>
      <c r="AC55" s="61">
        <v>521.56927574966608</v>
      </c>
      <c r="AD55" s="62">
        <v>749.24407255446795</v>
      </c>
    </row>
    <row r="56" spans="2:30" ht="15" customHeight="1">
      <c r="B56" s="74" t="s">
        <v>236</v>
      </c>
      <c r="C56" s="59">
        <v>0</v>
      </c>
      <c r="D56" s="60">
        <v>899.77140116761052</v>
      </c>
      <c r="E56" s="60">
        <v>93.262366639999996</v>
      </c>
      <c r="F56" s="60">
        <v>0</v>
      </c>
      <c r="G56" s="60">
        <v>0</v>
      </c>
      <c r="H56" s="60">
        <v>0</v>
      </c>
      <c r="I56" s="60">
        <v>1974.6587680733303</v>
      </c>
      <c r="J56" s="60">
        <v>33.283375886632385</v>
      </c>
      <c r="K56" s="60">
        <v>7601.6499658067269</v>
      </c>
      <c r="L56" s="61">
        <v>10602.625877574301</v>
      </c>
      <c r="M56" s="60">
        <v>24.267750749440236</v>
      </c>
      <c r="N56" s="60">
        <v>205.58073910390829</v>
      </c>
      <c r="O56" s="60">
        <v>221.03994646369435</v>
      </c>
      <c r="P56" s="60">
        <v>0</v>
      </c>
      <c r="Q56" s="60">
        <v>70.204002940217393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2026.6644659151762</v>
      </c>
      <c r="X56" s="60">
        <v>0</v>
      </c>
      <c r="Y56" s="60">
        <v>0</v>
      </c>
      <c r="Z56" s="60">
        <v>0</v>
      </c>
      <c r="AA56" s="60">
        <v>0</v>
      </c>
      <c r="AB56" s="62">
        <v>0</v>
      </c>
      <c r="AC56" s="61">
        <v>2547.7569051724363</v>
      </c>
      <c r="AD56" s="62">
        <v>13150.382782746738</v>
      </c>
    </row>
    <row r="57" spans="2:30" ht="15" customHeight="1">
      <c r="B57" s="74" t="s">
        <v>237</v>
      </c>
      <c r="C57" s="59">
        <v>0</v>
      </c>
      <c r="D57" s="60">
        <v>1117.4621194892363</v>
      </c>
      <c r="E57" s="60">
        <v>44.786807660749993</v>
      </c>
      <c r="F57" s="60">
        <v>0</v>
      </c>
      <c r="G57" s="60">
        <v>0</v>
      </c>
      <c r="H57" s="60">
        <v>0</v>
      </c>
      <c r="I57" s="60">
        <v>1854.4771703887325</v>
      </c>
      <c r="J57" s="60">
        <v>0</v>
      </c>
      <c r="K57" s="60">
        <v>48.721702374070723</v>
      </c>
      <c r="L57" s="61">
        <v>3065.4477999127898</v>
      </c>
      <c r="M57" s="60">
        <v>1.848099995778733</v>
      </c>
      <c r="N57" s="60">
        <v>15.655911707387439</v>
      </c>
      <c r="O57" s="60">
        <v>41.638996693800003</v>
      </c>
      <c r="P57" s="60">
        <v>0</v>
      </c>
      <c r="Q57" s="60">
        <v>165.9524846793478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286.92700380330723</v>
      </c>
      <c r="X57" s="60">
        <v>0</v>
      </c>
      <c r="Y57" s="60">
        <v>0</v>
      </c>
      <c r="Z57" s="60">
        <v>139.56000496497495</v>
      </c>
      <c r="AA57" s="60">
        <v>0</v>
      </c>
      <c r="AB57" s="62">
        <v>0</v>
      </c>
      <c r="AC57" s="61">
        <v>651.58250184459621</v>
      </c>
      <c r="AD57" s="62">
        <v>3717.030301757386</v>
      </c>
    </row>
    <row r="58" spans="2:30" ht="15" customHeight="1">
      <c r="B58" s="74" t="s">
        <v>238</v>
      </c>
      <c r="C58" s="59">
        <v>0</v>
      </c>
      <c r="D58" s="60">
        <v>699.10219850348244</v>
      </c>
      <c r="E58" s="60">
        <v>0.89702044999999986</v>
      </c>
      <c r="F58" s="60">
        <v>0</v>
      </c>
      <c r="G58" s="60">
        <v>0</v>
      </c>
      <c r="H58" s="60">
        <v>0</v>
      </c>
      <c r="I58" s="60">
        <v>812.39057864364224</v>
      </c>
      <c r="J58" s="60">
        <v>0</v>
      </c>
      <c r="K58" s="60">
        <v>23.645713811725336</v>
      </c>
      <c r="L58" s="61">
        <v>1536.0355114088502</v>
      </c>
      <c r="M58" s="60">
        <v>11.090137459534059</v>
      </c>
      <c r="N58" s="60">
        <v>93.948494824867154</v>
      </c>
      <c r="O58" s="60">
        <v>44.297396846999995</v>
      </c>
      <c r="P58" s="60">
        <v>0</v>
      </c>
      <c r="Q58" s="60">
        <v>165.499451423913</v>
      </c>
      <c r="R58" s="60">
        <v>0</v>
      </c>
      <c r="S58" s="60">
        <v>0.12741</v>
      </c>
      <c r="T58" s="60">
        <v>0</v>
      </c>
      <c r="U58" s="60">
        <v>0</v>
      </c>
      <c r="V58" s="60">
        <v>0</v>
      </c>
      <c r="W58" s="60">
        <v>3813.8981488558893</v>
      </c>
      <c r="X58" s="60">
        <v>11.572663248264002</v>
      </c>
      <c r="Y58" s="60">
        <v>0</v>
      </c>
      <c r="Z58" s="60">
        <v>343.9607332172107</v>
      </c>
      <c r="AA58" s="60">
        <v>0</v>
      </c>
      <c r="AB58" s="62">
        <v>0</v>
      </c>
      <c r="AC58" s="61">
        <v>4484.3944358766785</v>
      </c>
      <c r="AD58" s="62">
        <v>6020.4299472855291</v>
      </c>
    </row>
    <row r="59" spans="2:30" ht="15" customHeight="1" thickBot="1">
      <c r="B59" s="74" t="s">
        <v>239</v>
      </c>
      <c r="C59" s="59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1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2">
        <v>0</v>
      </c>
      <c r="AC59" s="61">
        <v>0</v>
      </c>
      <c r="AD59" s="62">
        <v>0</v>
      </c>
    </row>
    <row r="60" spans="2:30" ht="15" customHeight="1" thickBot="1">
      <c r="B60" s="75" t="s">
        <v>240</v>
      </c>
      <c r="C60" s="76">
        <v>-148.62785255999432</v>
      </c>
      <c r="D60" s="77">
        <v>-27.579022081514751</v>
      </c>
      <c r="E60" s="77">
        <v>-12.420023896519485</v>
      </c>
      <c r="F60" s="77">
        <v>0</v>
      </c>
      <c r="G60" s="77">
        <v>0</v>
      </c>
      <c r="H60" s="77">
        <v>0</v>
      </c>
      <c r="I60" s="77">
        <v>-2.255546860396862E-12</v>
      </c>
      <c r="J60" s="77">
        <v>0</v>
      </c>
      <c r="K60" s="77">
        <v>8.1432153820060197E-13</v>
      </c>
      <c r="L60" s="78">
        <v>-188.62689853803002</v>
      </c>
      <c r="M60" s="77">
        <v>12.761062715924396</v>
      </c>
      <c r="N60" s="77">
        <v>-169.1464111066542</v>
      </c>
      <c r="O60" s="77">
        <v>33.137140760340749</v>
      </c>
      <c r="P60" s="77">
        <v>-8.6368552914002308</v>
      </c>
      <c r="Q60" s="77">
        <v>51.223641036231875</v>
      </c>
      <c r="R60" s="77">
        <v>-75.175784999999479</v>
      </c>
      <c r="S60" s="77">
        <v>-8.9075273759999121</v>
      </c>
      <c r="T60" s="77">
        <v>25.423769546207669</v>
      </c>
      <c r="U60" s="77">
        <v>0</v>
      </c>
      <c r="V60" s="77">
        <v>0</v>
      </c>
      <c r="W60" s="77">
        <v>0</v>
      </c>
      <c r="X60" s="77">
        <v>0</v>
      </c>
      <c r="Y60" s="77">
        <v>-79.092180000000468</v>
      </c>
      <c r="Z60" s="77">
        <v>-251.7318264368333</v>
      </c>
      <c r="AA60" s="77">
        <v>-6.1708464942854846</v>
      </c>
      <c r="AB60" s="79">
        <v>-2.4300561562995426E-14</v>
      </c>
      <c r="AC60" s="78">
        <v>-476.31581764646847</v>
      </c>
      <c r="AD60" s="79">
        <v>-664.94271618449852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10:BF60"/>
  <sheetViews>
    <sheetView topLeftCell="A10" workbookViewId="0">
      <selection activeCell="A10" sqref="A1:XFD1048576"/>
    </sheetView>
  </sheetViews>
  <sheetFormatPr baseColWidth="10" defaultColWidth="10.140625" defaultRowHeight="10.5"/>
  <cols>
    <col min="1" max="1" width="1.85546875" style="50" customWidth="1"/>
    <col min="2" max="2" width="35" style="50" customWidth="1"/>
    <col min="3" max="30" width="12.140625" style="50" customWidth="1"/>
    <col min="31" max="16384" width="10.140625" style="50"/>
  </cols>
  <sheetData>
    <row r="10" spans="2:58" ht="15" customHeight="1">
      <c r="B10" s="49" t="s">
        <v>187</v>
      </c>
      <c r="C10" s="49"/>
      <c r="D10" s="49"/>
    </row>
    <row r="11" spans="2:58" ht="15" customHeight="1" thickBot="1">
      <c r="B11" s="49" t="s">
        <v>241</v>
      </c>
      <c r="C11" s="84" t="s">
        <v>246</v>
      </c>
      <c r="D11" s="49"/>
    </row>
    <row r="12" spans="2:58" ht="13.5" customHeight="1" thickBot="1">
      <c r="C12" s="80" t="s">
        <v>189</v>
      </c>
      <c r="D12" s="81"/>
      <c r="E12" s="81"/>
      <c r="F12" s="81"/>
      <c r="G12" s="81"/>
      <c r="H12" s="81"/>
      <c r="I12" s="81"/>
      <c r="J12" s="81"/>
      <c r="K12" s="81"/>
      <c r="L12" s="82"/>
      <c r="M12" s="80" t="s">
        <v>190</v>
      </c>
      <c r="N12" s="83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2"/>
    </row>
    <row r="13" spans="2:58" ht="42.75" thickBot="1">
      <c r="B13" s="51" t="s">
        <v>191</v>
      </c>
      <c r="C13" s="40" t="s">
        <v>97</v>
      </c>
      <c r="D13" s="39" t="s">
        <v>98</v>
      </c>
      <c r="E13" s="39" t="s">
        <v>99</v>
      </c>
      <c r="F13" s="39" t="s">
        <v>100</v>
      </c>
      <c r="G13" s="39" t="s">
        <v>101</v>
      </c>
      <c r="H13" s="39" t="s">
        <v>102</v>
      </c>
      <c r="I13" s="39" t="s">
        <v>90</v>
      </c>
      <c r="J13" s="39" t="s">
        <v>91</v>
      </c>
      <c r="K13" s="39" t="s">
        <v>103</v>
      </c>
      <c r="L13" s="41" t="s">
        <v>104</v>
      </c>
      <c r="M13" s="39" t="s">
        <v>105</v>
      </c>
      <c r="N13" s="39" t="s">
        <v>106</v>
      </c>
      <c r="O13" s="39" t="s">
        <v>107</v>
      </c>
      <c r="P13" s="39" t="s">
        <v>108</v>
      </c>
      <c r="Q13" s="39" t="s">
        <v>109</v>
      </c>
      <c r="R13" s="39" t="s">
        <v>110</v>
      </c>
      <c r="S13" s="39" t="s">
        <v>111</v>
      </c>
      <c r="T13" s="39" t="s">
        <v>112</v>
      </c>
      <c r="U13" s="39" t="s">
        <v>113</v>
      </c>
      <c r="V13" s="39" t="s">
        <v>114</v>
      </c>
      <c r="W13" s="39" t="s">
        <v>115</v>
      </c>
      <c r="X13" s="39" t="s">
        <v>92</v>
      </c>
      <c r="Y13" s="39" t="s">
        <v>116</v>
      </c>
      <c r="Z13" s="39" t="s">
        <v>117</v>
      </c>
      <c r="AA13" s="39" t="s">
        <v>118</v>
      </c>
      <c r="AB13" s="52" t="s">
        <v>119</v>
      </c>
      <c r="AC13" s="41" t="s">
        <v>192</v>
      </c>
      <c r="AD13" s="41" t="s">
        <v>193</v>
      </c>
    </row>
    <row r="14" spans="2:58" ht="15" customHeight="1">
      <c r="B14" s="53" t="s">
        <v>194</v>
      </c>
      <c r="C14" s="54">
        <v>150386.11275600002</v>
      </c>
      <c r="D14" s="55">
        <v>48462.373124999998</v>
      </c>
      <c r="E14" s="55">
        <v>2639.6247441998057</v>
      </c>
      <c r="F14" s="55">
        <v>0</v>
      </c>
      <c r="G14" s="55">
        <v>342.64919474999994</v>
      </c>
      <c r="H14" s="55">
        <v>31202.386794153845</v>
      </c>
      <c r="I14" s="55">
        <v>27406.731966993779</v>
      </c>
      <c r="J14" s="55">
        <v>49425.409064611216</v>
      </c>
      <c r="K14" s="55">
        <v>28436.729559164352</v>
      </c>
      <c r="L14" s="56">
        <v>338302.01720487297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7">
        <v>0</v>
      </c>
      <c r="AC14" s="56">
        <v>0</v>
      </c>
      <c r="AD14" s="56">
        <v>338302.01720487297</v>
      </c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</row>
    <row r="15" spans="2:58" ht="15" customHeight="1">
      <c r="B15" s="53" t="s">
        <v>195</v>
      </c>
      <c r="C15" s="59">
        <v>7247.0563109999994</v>
      </c>
      <c r="D15" s="60">
        <v>14833.016000000001</v>
      </c>
      <c r="E15" s="60">
        <v>5372.3470055704984</v>
      </c>
      <c r="F15" s="60">
        <v>7893.3911759260181</v>
      </c>
      <c r="G15" s="60">
        <v>4722.7886528044992</v>
      </c>
      <c r="H15" s="60">
        <v>0</v>
      </c>
      <c r="I15" s="60">
        <v>0</v>
      </c>
      <c r="J15" s="60">
        <v>0</v>
      </c>
      <c r="K15" s="60">
        <v>0</v>
      </c>
      <c r="L15" s="61">
        <v>40068.599145301014</v>
      </c>
      <c r="M15" s="60">
        <v>0</v>
      </c>
      <c r="N15" s="60">
        <v>12242.282592</v>
      </c>
      <c r="O15" s="60">
        <v>595.08748200000002</v>
      </c>
      <c r="P15" s="60">
        <v>2121.3222799999999</v>
      </c>
      <c r="Q15" s="60">
        <v>2454.470096</v>
      </c>
      <c r="R15" s="60">
        <v>6051.8782799999999</v>
      </c>
      <c r="S15" s="60">
        <v>307.30059</v>
      </c>
      <c r="T15" s="60">
        <v>0</v>
      </c>
      <c r="U15" s="60">
        <v>1153.0172963999999</v>
      </c>
      <c r="V15" s="60">
        <v>3128.7673261660998</v>
      </c>
      <c r="W15" s="60">
        <v>1990.6326259999998</v>
      </c>
      <c r="X15" s="60">
        <v>0</v>
      </c>
      <c r="Y15" s="60">
        <v>230.68800000000002</v>
      </c>
      <c r="Z15" s="60">
        <v>2898.4257120000002</v>
      </c>
      <c r="AA15" s="60">
        <v>1710.736232</v>
      </c>
      <c r="AB15" s="62">
        <v>0</v>
      </c>
      <c r="AC15" s="61">
        <v>34884.608512566097</v>
      </c>
      <c r="AD15" s="61">
        <v>74953.207657867111</v>
      </c>
    </row>
    <row r="16" spans="2:58" ht="15" customHeight="1">
      <c r="B16" s="53" t="s">
        <v>196</v>
      </c>
      <c r="C16" s="59">
        <v>-308.26461599999971</v>
      </c>
      <c r="D16" s="60">
        <v>176</v>
      </c>
      <c r="E16" s="60">
        <v>41.551513812236806</v>
      </c>
      <c r="F16" s="60">
        <v>59.2</v>
      </c>
      <c r="G16" s="60">
        <v>-786.51307837299976</v>
      </c>
      <c r="H16" s="60">
        <v>0</v>
      </c>
      <c r="I16" s="60">
        <v>0</v>
      </c>
      <c r="J16" s="60">
        <v>0</v>
      </c>
      <c r="K16" s="60">
        <v>0</v>
      </c>
      <c r="L16" s="61">
        <v>-818.02618056076267</v>
      </c>
      <c r="M16" s="60">
        <v>-14.256</v>
      </c>
      <c r="N16" s="60">
        <v>-7.4573119999998889</v>
      </c>
      <c r="O16" s="60">
        <v>-441.61339199999986</v>
      </c>
      <c r="P16" s="60">
        <v>-200.61696200000003</v>
      </c>
      <c r="Q16" s="60">
        <v>-63.834224999999975</v>
      </c>
      <c r="R16" s="60">
        <v>107.96368499999993</v>
      </c>
      <c r="S16" s="60">
        <v>-53.777705999999995</v>
      </c>
      <c r="T16" s="60">
        <v>0</v>
      </c>
      <c r="U16" s="60">
        <v>-214.39140475882903</v>
      </c>
      <c r="V16" s="60">
        <v>-3507.2657865628025</v>
      </c>
      <c r="W16" s="60">
        <v>0</v>
      </c>
      <c r="X16" s="60">
        <v>0</v>
      </c>
      <c r="Y16" s="60">
        <v>755.29728000000011</v>
      </c>
      <c r="Z16" s="60">
        <v>-25.281859200000046</v>
      </c>
      <c r="AA16" s="60">
        <v>-8.193237999999992</v>
      </c>
      <c r="AB16" s="62">
        <v>0</v>
      </c>
      <c r="AC16" s="61">
        <v>-3673.426920521631</v>
      </c>
      <c r="AD16" s="61">
        <v>-4491.4531010823939</v>
      </c>
    </row>
    <row r="17" spans="2:30" ht="15" customHeight="1">
      <c r="B17" s="53" t="s">
        <v>197</v>
      </c>
      <c r="C17" s="59">
        <v>157324.90445100001</v>
      </c>
      <c r="D17" s="60">
        <v>63471.389125000002</v>
      </c>
      <c r="E17" s="60">
        <v>8053.5232635825405</v>
      </c>
      <c r="F17" s="60">
        <v>7952.591175926018</v>
      </c>
      <c r="G17" s="60">
        <v>4278.924769181499</v>
      </c>
      <c r="H17" s="60">
        <v>31202.386794153845</v>
      </c>
      <c r="I17" s="60">
        <v>27406.731966993779</v>
      </c>
      <c r="J17" s="60">
        <v>49425.409064611216</v>
      </c>
      <c r="K17" s="60">
        <v>28436.729559164352</v>
      </c>
      <c r="L17" s="61">
        <v>377552.59016961325</v>
      </c>
      <c r="M17" s="60">
        <v>-14.256</v>
      </c>
      <c r="N17" s="60">
        <v>12234.825280000001</v>
      </c>
      <c r="O17" s="60">
        <v>153.4740900000001</v>
      </c>
      <c r="P17" s="60">
        <v>1920.705318</v>
      </c>
      <c r="Q17" s="60">
        <v>2390.635871</v>
      </c>
      <c r="R17" s="60">
        <v>6159.8419650000005</v>
      </c>
      <c r="S17" s="60">
        <v>253.522884</v>
      </c>
      <c r="T17" s="60">
        <v>0</v>
      </c>
      <c r="U17" s="60">
        <v>938.62589164117094</v>
      </c>
      <c r="V17" s="60">
        <v>-378.49846039670274</v>
      </c>
      <c r="W17" s="60">
        <v>1990.6326259999998</v>
      </c>
      <c r="X17" s="60">
        <v>0</v>
      </c>
      <c r="Y17" s="60">
        <v>985.9852800000001</v>
      </c>
      <c r="Z17" s="60">
        <v>2873.1438527999999</v>
      </c>
      <c r="AA17" s="60">
        <v>1702.5429940000004</v>
      </c>
      <c r="AB17" s="62">
        <v>0</v>
      </c>
      <c r="AC17" s="61">
        <v>31211.181592044475</v>
      </c>
      <c r="AD17" s="61">
        <v>408763.77176165773</v>
      </c>
    </row>
    <row r="18" spans="2:30" ht="15" customHeight="1">
      <c r="B18" s="53" t="s">
        <v>198</v>
      </c>
      <c r="C18" s="59">
        <v>-64722.452949000006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1">
        <v>-64722.452949000006</v>
      </c>
      <c r="M18" s="60">
        <v>0</v>
      </c>
      <c r="N18" s="60">
        <v>-500.53635871999995</v>
      </c>
      <c r="O18" s="60">
        <v>-12237.573247019998</v>
      </c>
      <c r="P18" s="60">
        <v>-1381.8219800000002</v>
      </c>
      <c r="Q18" s="60">
        <v>-0.12525499999999998</v>
      </c>
      <c r="R18" s="60">
        <v>-230.63296500000001</v>
      </c>
      <c r="S18" s="60">
        <v>-1088.752974</v>
      </c>
      <c r="T18" s="60">
        <v>0</v>
      </c>
      <c r="U18" s="60">
        <v>0</v>
      </c>
      <c r="V18" s="60">
        <v>0</v>
      </c>
      <c r="W18" s="60">
        <v>-3.7990499999999994</v>
      </c>
      <c r="X18" s="60">
        <v>0</v>
      </c>
      <c r="Y18" s="60">
        <v>-967.18264199999999</v>
      </c>
      <c r="Z18" s="60">
        <v>-841.03422</v>
      </c>
      <c r="AA18" s="60">
        <v>-385.39723199999992</v>
      </c>
      <c r="AB18" s="62">
        <v>0</v>
      </c>
      <c r="AC18" s="61">
        <v>-17636.855923740004</v>
      </c>
      <c r="AD18" s="61">
        <v>-82359.308872740017</v>
      </c>
    </row>
    <row r="19" spans="2:30" ht="15" customHeight="1">
      <c r="B19" s="53" t="s">
        <v>199</v>
      </c>
      <c r="C19" s="59">
        <v>0</v>
      </c>
      <c r="D19" s="60">
        <v>-1220.896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1">
        <v>-1220.896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2">
        <v>0</v>
      </c>
      <c r="AC19" s="61">
        <v>0</v>
      </c>
      <c r="AD19" s="61">
        <v>-1220.896</v>
      </c>
    </row>
    <row r="20" spans="2:30" ht="15" customHeight="1" thickBot="1">
      <c r="B20" s="63" t="s">
        <v>200</v>
      </c>
      <c r="C20" s="64">
        <v>0</v>
      </c>
      <c r="D20" s="65">
        <v>-22025.33282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6">
        <v>-22025.33282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7">
        <v>0</v>
      </c>
      <c r="AC20" s="66">
        <v>0</v>
      </c>
      <c r="AD20" s="66">
        <v>-22025.33282</v>
      </c>
    </row>
    <row r="21" spans="2:30" ht="15" customHeight="1">
      <c r="B21" s="68" t="s">
        <v>201</v>
      </c>
      <c r="C21" s="69">
        <v>92602.451501999996</v>
      </c>
      <c r="D21" s="70">
        <v>40225.160304999998</v>
      </c>
      <c r="E21" s="70">
        <v>8053.5232635825405</v>
      </c>
      <c r="F21" s="70">
        <v>7952.591175926018</v>
      </c>
      <c r="G21" s="70">
        <v>4278.924769181499</v>
      </c>
      <c r="H21" s="70">
        <v>31202.386794153845</v>
      </c>
      <c r="I21" s="70">
        <v>27406.731966993779</v>
      </c>
      <c r="J21" s="70">
        <v>49425.409064611216</v>
      </c>
      <c r="K21" s="70">
        <v>28436.729559164352</v>
      </c>
      <c r="L21" s="71">
        <v>289583.90840061317</v>
      </c>
      <c r="M21" s="70">
        <v>-14.256</v>
      </c>
      <c r="N21" s="70">
        <v>11734.28892128</v>
      </c>
      <c r="O21" s="70">
        <v>-12084.099157019999</v>
      </c>
      <c r="P21" s="70">
        <v>538.88333800000009</v>
      </c>
      <c r="Q21" s="70">
        <v>2390.510616</v>
      </c>
      <c r="R21" s="70">
        <v>5929.2090000000007</v>
      </c>
      <c r="S21" s="70">
        <v>-835.23009000000002</v>
      </c>
      <c r="T21" s="70">
        <v>0</v>
      </c>
      <c r="U21" s="70">
        <v>938.62589164117094</v>
      </c>
      <c r="V21" s="70">
        <v>-378.49846039670274</v>
      </c>
      <c r="W21" s="70">
        <v>1986.8335759999998</v>
      </c>
      <c r="X21" s="70">
        <v>0</v>
      </c>
      <c r="Y21" s="70">
        <v>18.802638000000059</v>
      </c>
      <c r="Z21" s="70">
        <v>2032.1096328000001</v>
      </c>
      <c r="AA21" s="70">
        <v>1317.1457620000001</v>
      </c>
      <c r="AB21" s="72">
        <v>0</v>
      </c>
      <c r="AC21" s="71">
        <v>13574.325668304471</v>
      </c>
      <c r="AD21" s="71">
        <v>303158.23406891763</v>
      </c>
    </row>
    <row r="22" spans="2:30" ht="15" customHeight="1" thickBot="1">
      <c r="B22" s="63" t="s">
        <v>202</v>
      </c>
      <c r="C22" s="64">
        <v>-92548.701214200002</v>
      </c>
      <c r="D22" s="65">
        <v>-23366.315536057045</v>
      </c>
      <c r="E22" s="65">
        <v>-4416.4027905724106</v>
      </c>
      <c r="F22" s="65">
        <v>-7941.4911759260185</v>
      </c>
      <c r="G22" s="65">
        <v>-4278.924769181499</v>
      </c>
      <c r="H22" s="65">
        <v>-31202.386794153841</v>
      </c>
      <c r="I22" s="65">
        <v>-9118.9396290376644</v>
      </c>
      <c r="J22" s="65">
        <v>-21146.697890704359</v>
      </c>
      <c r="K22" s="65">
        <v>-18557.444132351338</v>
      </c>
      <c r="L22" s="66">
        <v>-212577.30393218418</v>
      </c>
      <c r="M22" s="65">
        <v>5211.1387102580993</v>
      </c>
      <c r="N22" s="65">
        <v>34559.175035674809</v>
      </c>
      <c r="O22" s="65">
        <v>14553.88733585228</v>
      </c>
      <c r="P22" s="65">
        <v>21636.378477000002</v>
      </c>
      <c r="Q22" s="65">
        <v>5871.5236450000011</v>
      </c>
      <c r="R22" s="65">
        <v>-230.16866858363622</v>
      </c>
      <c r="S22" s="65">
        <v>3353.4780539999997</v>
      </c>
      <c r="T22" s="65">
        <v>1433.6053548627158</v>
      </c>
      <c r="U22" s="65">
        <v>6945.6675259086787</v>
      </c>
      <c r="V22" s="65">
        <v>378.49846039670274</v>
      </c>
      <c r="W22" s="65">
        <v>56425.386820392843</v>
      </c>
      <c r="X22" s="65">
        <v>4632.4834285239695</v>
      </c>
      <c r="Y22" s="65">
        <v>15525.213396000003</v>
      </c>
      <c r="Z22" s="65">
        <v>7185.6154078706959</v>
      </c>
      <c r="AA22" s="65">
        <v>5392.5707920761233</v>
      </c>
      <c r="AB22" s="67">
        <v>248.93728968689555</v>
      </c>
      <c r="AC22" s="66">
        <v>183123.39106492017</v>
      </c>
      <c r="AD22" s="66">
        <v>-29453.912867264007</v>
      </c>
    </row>
    <row r="23" spans="2:30" ht="15" customHeight="1">
      <c r="B23" s="73" t="s">
        <v>203</v>
      </c>
      <c r="C23" s="54">
        <v>-91825.434458999996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-4539.288869934534</v>
      </c>
      <c r="L23" s="56">
        <v>-96364.723328934531</v>
      </c>
      <c r="M23" s="55">
        <v>0</v>
      </c>
      <c r="N23" s="55">
        <v>36339.327040000004</v>
      </c>
      <c r="O23" s="55">
        <v>16478.872971000001</v>
      </c>
      <c r="P23" s="55">
        <v>19602.856217</v>
      </c>
      <c r="Q23" s="55">
        <v>4421.8033340000002</v>
      </c>
      <c r="R23" s="55">
        <v>3558.223845</v>
      </c>
      <c r="S23" s="55">
        <v>3353.4780539999997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7521.1502603271283</v>
      </c>
      <c r="AA23" s="55">
        <v>4705.9952800000001</v>
      </c>
      <c r="AB23" s="57">
        <v>0</v>
      </c>
      <c r="AC23" s="54">
        <v>95981.70700132713</v>
      </c>
      <c r="AD23" s="56">
        <v>-383.01632760740176</v>
      </c>
    </row>
    <row r="24" spans="2:30" ht="15" customHeight="1">
      <c r="B24" s="53" t="s">
        <v>204</v>
      </c>
      <c r="C24" s="59">
        <v>0</v>
      </c>
      <c r="D24" s="60">
        <v>-3480.2547191000012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889.24396100000001</v>
      </c>
      <c r="L24" s="61">
        <v>-2591.0107581000011</v>
      </c>
      <c r="M24" s="60">
        <v>0</v>
      </c>
      <c r="N24" s="60">
        <v>0</v>
      </c>
      <c r="O24" s="60">
        <v>0</v>
      </c>
      <c r="P24" s="60">
        <v>115.5</v>
      </c>
      <c r="Q24" s="60">
        <v>1321.6541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919.61360171428578</v>
      </c>
      <c r="AB24" s="62">
        <v>0</v>
      </c>
      <c r="AC24" s="59">
        <v>2356.767701714286</v>
      </c>
      <c r="AD24" s="61">
        <v>-234.24305638571514</v>
      </c>
    </row>
    <row r="25" spans="2:30" ht="15" customHeight="1">
      <c r="B25" s="53" t="s">
        <v>205</v>
      </c>
      <c r="C25" s="59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1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2">
        <v>0</v>
      </c>
      <c r="AC25" s="59">
        <v>0</v>
      </c>
      <c r="AD25" s="61">
        <v>0</v>
      </c>
    </row>
    <row r="26" spans="2:30" ht="15" customHeight="1">
      <c r="B26" s="53" t="s">
        <v>206</v>
      </c>
      <c r="C26" s="59">
        <v>0</v>
      </c>
      <c r="D26" s="60">
        <v>0</v>
      </c>
      <c r="E26" s="60">
        <v>0</v>
      </c>
      <c r="F26" s="60">
        <v>-7941.4911759260185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1">
        <v>-7941.4911759260185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1817.7835931191244</v>
      </c>
      <c r="U26" s="60">
        <v>6945.6675259086787</v>
      </c>
      <c r="V26" s="60">
        <v>0</v>
      </c>
      <c r="W26" s="60">
        <v>0</v>
      </c>
      <c r="X26" s="60">
        <v>0</v>
      </c>
      <c r="Y26" s="60">
        <v>0</v>
      </c>
      <c r="Z26" s="60">
        <v>-1288.9157509712677</v>
      </c>
      <c r="AA26" s="60">
        <v>0</v>
      </c>
      <c r="AB26" s="62">
        <v>258.8589959363901</v>
      </c>
      <c r="AC26" s="59">
        <v>7733.3943639929248</v>
      </c>
      <c r="AD26" s="61">
        <v>-208.0968119330937</v>
      </c>
    </row>
    <row r="27" spans="2:30" ht="15" customHeight="1">
      <c r="B27" s="53" t="s">
        <v>207</v>
      </c>
      <c r="C27" s="59">
        <v>0</v>
      </c>
      <c r="D27" s="60">
        <v>0</v>
      </c>
      <c r="E27" s="60">
        <v>0</v>
      </c>
      <c r="F27" s="60">
        <v>0</v>
      </c>
      <c r="G27" s="60">
        <v>-4278.924769181499</v>
      </c>
      <c r="H27" s="60">
        <v>0</v>
      </c>
      <c r="I27" s="60">
        <v>0</v>
      </c>
      <c r="J27" s="60">
        <v>0</v>
      </c>
      <c r="K27" s="60">
        <v>0</v>
      </c>
      <c r="L27" s="61">
        <v>-4278.924769181499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4210.603107228224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2">
        <v>0</v>
      </c>
      <c r="AC27" s="59">
        <v>4210.603107228224</v>
      </c>
      <c r="AD27" s="61">
        <v>-68.321661953274997</v>
      </c>
    </row>
    <row r="28" spans="2:30" ht="15" customHeight="1">
      <c r="B28" s="53" t="s">
        <v>208</v>
      </c>
      <c r="C28" s="59">
        <v>0</v>
      </c>
      <c r="D28" s="60">
        <v>-13251.863016654303</v>
      </c>
      <c r="E28" s="60">
        <v>-4200.085592360495</v>
      </c>
      <c r="F28" s="60">
        <v>0</v>
      </c>
      <c r="G28" s="60">
        <v>0</v>
      </c>
      <c r="H28" s="60">
        <v>-29826.18484545108</v>
      </c>
      <c r="I28" s="60">
        <v>-56.245206448726805</v>
      </c>
      <c r="J28" s="60">
        <v>0</v>
      </c>
      <c r="K28" s="60">
        <v>-7131.6363682202837</v>
      </c>
      <c r="L28" s="61">
        <v>-54466.015029134891</v>
      </c>
      <c r="M28" s="60">
        <v>-141.02894688120139</v>
      </c>
      <c r="N28" s="60">
        <v>-1223.6171021167384</v>
      </c>
      <c r="O28" s="60">
        <v>-1694.4936296067835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-3832.1046468315212</v>
      </c>
      <c r="W28" s="60">
        <v>46624.114102101943</v>
      </c>
      <c r="X28" s="60">
        <v>0</v>
      </c>
      <c r="Y28" s="60">
        <v>0</v>
      </c>
      <c r="Z28" s="60">
        <v>-75.224087869070743</v>
      </c>
      <c r="AA28" s="60">
        <v>0</v>
      </c>
      <c r="AB28" s="62">
        <v>0</v>
      </c>
      <c r="AC28" s="59">
        <v>39657.645688796627</v>
      </c>
      <c r="AD28" s="61">
        <v>-14808.369340338264</v>
      </c>
    </row>
    <row r="29" spans="2:30" ht="15" customHeight="1">
      <c r="B29" s="53" t="s">
        <v>209</v>
      </c>
      <c r="C29" s="59">
        <v>0</v>
      </c>
      <c r="D29" s="60">
        <v>-4276.6422576689929</v>
      </c>
      <c r="E29" s="60">
        <v>-216.31719821191598</v>
      </c>
      <c r="F29" s="60">
        <v>0</v>
      </c>
      <c r="G29" s="60">
        <v>0</v>
      </c>
      <c r="H29" s="60">
        <v>-1376.2019487027599</v>
      </c>
      <c r="I29" s="60">
        <v>-371.35590753458797</v>
      </c>
      <c r="J29" s="60">
        <v>-5779.9418040199698</v>
      </c>
      <c r="K29" s="60">
        <v>-5683.0106721933871</v>
      </c>
      <c r="L29" s="61">
        <v>-17703.469788331615</v>
      </c>
      <c r="M29" s="60">
        <v>-6.3857218526993869</v>
      </c>
      <c r="N29" s="60">
        <v>-556.53490220845526</v>
      </c>
      <c r="O29" s="60">
        <v>-230.49200554093585</v>
      </c>
      <c r="P29" s="60">
        <v>0</v>
      </c>
      <c r="Q29" s="60">
        <v>0</v>
      </c>
      <c r="R29" s="60">
        <v>0</v>
      </c>
      <c r="S29" s="60">
        <v>0</v>
      </c>
      <c r="T29" s="60">
        <v>-384.17823825640835</v>
      </c>
      <c r="U29" s="60">
        <v>0</v>
      </c>
      <c r="V29" s="60">
        <v>0</v>
      </c>
      <c r="W29" s="60">
        <v>9801.272718290902</v>
      </c>
      <c r="X29" s="60">
        <v>0</v>
      </c>
      <c r="Y29" s="60">
        <v>0</v>
      </c>
      <c r="Z29" s="60">
        <v>-550.77705719972926</v>
      </c>
      <c r="AA29" s="60">
        <v>0</v>
      </c>
      <c r="AB29" s="62">
        <v>-9.9217062494945321</v>
      </c>
      <c r="AC29" s="59">
        <v>8062.9830869831803</v>
      </c>
      <c r="AD29" s="61">
        <v>-9640.4867013484345</v>
      </c>
    </row>
    <row r="30" spans="2:30" ht="15" customHeight="1">
      <c r="B30" s="53" t="s">
        <v>210</v>
      </c>
      <c r="C30" s="59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-8691.3385150543509</v>
      </c>
      <c r="J30" s="60">
        <v>0</v>
      </c>
      <c r="K30" s="60">
        <v>0</v>
      </c>
      <c r="L30" s="61">
        <v>-8691.3385150543509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4632.4834285239695</v>
      </c>
      <c r="Y30" s="60">
        <v>0</v>
      </c>
      <c r="Z30" s="60">
        <v>0</v>
      </c>
      <c r="AA30" s="60">
        <v>0</v>
      </c>
      <c r="AB30" s="62">
        <v>0</v>
      </c>
      <c r="AC30" s="59">
        <v>4632.4834285239695</v>
      </c>
      <c r="AD30" s="61">
        <v>-4058.8550865303814</v>
      </c>
    </row>
    <row r="31" spans="2:30" ht="15" customHeight="1">
      <c r="B31" s="53" t="s">
        <v>211</v>
      </c>
      <c r="C31" s="59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-15366.756086684389</v>
      </c>
      <c r="K31" s="60">
        <v>-158.457309315614</v>
      </c>
      <c r="L31" s="61">
        <v>-15525.213396000003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15525.213396000003</v>
      </c>
      <c r="Z31" s="60">
        <v>0</v>
      </c>
      <c r="AA31" s="60">
        <v>0</v>
      </c>
      <c r="AB31" s="62">
        <v>0</v>
      </c>
      <c r="AC31" s="59">
        <v>15525.213396000003</v>
      </c>
      <c r="AD31" s="61">
        <v>0</v>
      </c>
    </row>
    <row r="32" spans="2:30" ht="15" customHeight="1">
      <c r="B32" s="53" t="s">
        <v>212</v>
      </c>
      <c r="C32" s="59">
        <v>-723.26675520000015</v>
      </c>
      <c r="D32" s="60">
        <v>-2357.5555426337492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-1934.2948736875178</v>
      </c>
      <c r="L32" s="61">
        <v>-5015.1171715212677</v>
      </c>
      <c r="M32" s="60">
        <v>5358.553378992</v>
      </c>
      <c r="N32" s="60">
        <v>0</v>
      </c>
      <c r="O32" s="60">
        <v>0</v>
      </c>
      <c r="P32" s="60">
        <v>1918.0222600000002</v>
      </c>
      <c r="Q32" s="60">
        <v>128.06621100000001</v>
      </c>
      <c r="R32" s="60">
        <v>-3788.3925135836362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1579.382043583636</v>
      </c>
      <c r="AA32" s="60">
        <v>-233.03808963816255</v>
      </c>
      <c r="AB32" s="62">
        <v>0</v>
      </c>
      <c r="AC32" s="59">
        <v>4962.5932903538387</v>
      </c>
      <c r="AD32" s="61">
        <v>-52.523881167428954</v>
      </c>
    </row>
    <row r="33" spans="2:30" ht="15" customHeight="1" thickBot="1">
      <c r="B33" s="63" t="s">
        <v>213</v>
      </c>
      <c r="C33" s="64">
        <v>0</v>
      </c>
      <c r="D33" s="65">
        <v>-242.13640625000005</v>
      </c>
      <c r="E33" s="65">
        <v>-6.84</v>
      </c>
      <c r="F33" s="65">
        <v>-11.1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6">
        <v>-260.07640625000005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-41.4</v>
      </c>
      <c r="V33" s="65">
        <v>0</v>
      </c>
      <c r="W33" s="65">
        <v>-9148.1228320923019</v>
      </c>
      <c r="X33" s="65">
        <v>-68.460346234344371</v>
      </c>
      <c r="Y33" s="65">
        <v>-57.519036</v>
      </c>
      <c r="Z33" s="65">
        <v>0</v>
      </c>
      <c r="AA33" s="65">
        <v>0</v>
      </c>
      <c r="AB33" s="67">
        <v>0</v>
      </c>
      <c r="AC33" s="64">
        <v>-9315.5022143266451</v>
      </c>
      <c r="AD33" s="66">
        <v>-9575.5786205766453</v>
      </c>
    </row>
    <row r="34" spans="2:30" ht="15" customHeight="1">
      <c r="B34" s="68" t="s">
        <v>214</v>
      </c>
      <c r="C34" s="69">
        <v>0</v>
      </c>
      <c r="D34" s="70">
        <v>16672.360105080163</v>
      </c>
      <c r="E34" s="70">
        <v>3629.7859254444465</v>
      </c>
      <c r="F34" s="70">
        <v>0</v>
      </c>
      <c r="G34" s="70">
        <v>0</v>
      </c>
      <c r="H34" s="70">
        <v>0</v>
      </c>
      <c r="I34" s="70">
        <v>18287.792337956111</v>
      </c>
      <c r="J34" s="70">
        <v>28278.711173906857</v>
      </c>
      <c r="K34" s="70">
        <v>9879.2854268130159</v>
      </c>
      <c r="L34" s="71">
        <v>76747.934969200593</v>
      </c>
      <c r="M34" s="70">
        <v>5238.8062315736379</v>
      </c>
      <c r="N34" s="70">
        <v>46299.568141460302</v>
      </c>
      <c r="O34" s="70">
        <v>2470.2263579241489</v>
      </c>
      <c r="P34" s="70">
        <v>22136.743833269797</v>
      </c>
      <c r="Q34" s="70">
        <v>8297.604113028985</v>
      </c>
      <c r="R34" s="70">
        <v>5550.3890504163646</v>
      </c>
      <c r="S34" s="70">
        <v>2520.3321449999999</v>
      </c>
      <c r="T34" s="70">
        <v>1452.6698717763441</v>
      </c>
      <c r="U34" s="70">
        <v>7842.8934175498489</v>
      </c>
      <c r="V34" s="70">
        <v>0</v>
      </c>
      <c r="W34" s="70">
        <v>49264.097564300544</v>
      </c>
      <c r="X34" s="70">
        <v>4564.0230822896247</v>
      </c>
      <c r="Y34" s="70">
        <v>15549.833028000001</v>
      </c>
      <c r="Z34" s="70">
        <v>8994.5682363164578</v>
      </c>
      <c r="AA34" s="70">
        <v>6620.3961351618382</v>
      </c>
      <c r="AB34" s="72">
        <v>248.93728968689555</v>
      </c>
      <c r="AC34" s="71">
        <v>187051.08849775477</v>
      </c>
      <c r="AD34" s="72">
        <v>263799.02346695535</v>
      </c>
    </row>
    <row r="35" spans="2:30" ht="15" customHeight="1">
      <c r="B35" s="53" t="s">
        <v>215</v>
      </c>
      <c r="C35" s="59">
        <v>0</v>
      </c>
      <c r="D35" s="60">
        <v>752.88400000000013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1">
        <v>752.88400000000013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5550.3890504163646</v>
      </c>
      <c r="S35" s="60">
        <v>1.8904356000000002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701.39589600000011</v>
      </c>
      <c r="Z35" s="60">
        <v>0</v>
      </c>
      <c r="AA35" s="60">
        <v>6620.3961351618382</v>
      </c>
      <c r="AB35" s="62">
        <v>157.57644448237735</v>
      </c>
      <c r="AC35" s="61">
        <v>13031.647961660579</v>
      </c>
      <c r="AD35" s="62">
        <v>13784.531961660579</v>
      </c>
    </row>
    <row r="36" spans="2:30" ht="15" customHeight="1">
      <c r="B36" s="74" t="s">
        <v>216</v>
      </c>
      <c r="C36" s="59">
        <v>0</v>
      </c>
      <c r="D36" s="60">
        <v>15919.476105080163</v>
      </c>
      <c r="E36" s="60">
        <v>3629.7859254444465</v>
      </c>
      <c r="F36" s="60">
        <v>0</v>
      </c>
      <c r="G36" s="60">
        <v>0</v>
      </c>
      <c r="H36" s="60">
        <v>0</v>
      </c>
      <c r="I36" s="60">
        <v>18287.792337956111</v>
      </c>
      <c r="J36" s="60">
        <v>28278.711173906857</v>
      </c>
      <c r="K36" s="60">
        <v>9879.2854268130159</v>
      </c>
      <c r="L36" s="61">
        <v>75995.050969200602</v>
      </c>
      <c r="M36" s="60">
        <v>5238.8062315736379</v>
      </c>
      <c r="N36" s="60">
        <v>46299.568141460302</v>
      </c>
      <c r="O36" s="60">
        <v>2470.2263579241489</v>
      </c>
      <c r="P36" s="60">
        <v>22136.743833269797</v>
      </c>
      <c r="Q36" s="60">
        <v>8297.604113028985</v>
      </c>
      <c r="R36" s="60">
        <v>0</v>
      </c>
      <c r="S36" s="60">
        <v>2518.4417094</v>
      </c>
      <c r="T36" s="60">
        <v>1452.6698717763441</v>
      </c>
      <c r="U36" s="60">
        <v>7842.8934175498489</v>
      </c>
      <c r="V36" s="60">
        <v>0</v>
      </c>
      <c r="W36" s="60">
        <v>49264.097564300544</v>
      </c>
      <c r="X36" s="60">
        <v>4564.0230822896247</v>
      </c>
      <c r="Y36" s="60">
        <v>14848.437132000003</v>
      </c>
      <c r="Z36" s="60">
        <v>8994.5682363164578</v>
      </c>
      <c r="AA36" s="60">
        <v>0</v>
      </c>
      <c r="AB36" s="62">
        <v>91.360845204518213</v>
      </c>
      <c r="AC36" s="61">
        <v>174019.44053609422</v>
      </c>
      <c r="AD36" s="62">
        <v>250014.49150529481</v>
      </c>
    </row>
    <row r="37" spans="2:30" ht="15" customHeight="1">
      <c r="B37" s="74" t="s">
        <v>217</v>
      </c>
      <c r="C37" s="59">
        <v>0</v>
      </c>
      <c r="D37" s="60">
        <v>4717.7789005880459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12874.85983512287</v>
      </c>
      <c r="K37" s="60">
        <v>0</v>
      </c>
      <c r="L37" s="61">
        <v>17592.638735710916</v>
      </c>
      <c r="M37" s="60">
        <v>0</v>
      </c>
      <c r="N37" s="60">
        <v>510.28144206958569</v>
      </c>
      <c r="O37" s="60">
        <v>134.91326159795986</v>
      </c>
      <c r="P37" s="60">
        <v>0</v>
      </c>
      <c r="Q37" s="60">
        <v>0</v>
      </c>
      <c r="R37" s="60">
        <v>0</v>
      </c>
      <c r="S37" s="60">
        <v>0</v>
      </c>
      <c r="T37" s="60">
        <v>206.79837144920748</v>
      </c>
      <c r="U37" s="60">
        <v>0</v>
      </c>
      <c r="V37" s="60">
        <v>0</v>
      </c>
      <c r="W37" s="60">
        <v>3341.919457862663</v>
      </c>
      <c r="X37" s="60">
        <v>0</v>
      </c>
      <c r="Y37" s="60">
        <v>0</v>
      </c>
      <c r="Z37" s="60">
        <v>3076.049082559186</v>
      </c>
      <c r="AA37" s="60">
        <v>0</v>
      </c>
      <c r="AB37" s="62">
        <v>0</v>
      </c>
      <c r="AC37" s="61">
        <v>7269.961615538602</v>
      </c>
      <c r="AD37" s="62">
        <v>24862.600351249519</v>
      </c>
    </row>
    <row r="38" spans="2:30" ht="15" customHeight="1">
      <c r="B38" s="74" t="s">
        <v>218</v>
      </c>
      <c r="C38" s="59">
        <v>0</v>
      </c>
      <c r="D38" s="60">
        <v>456.10399999999998</v>
      </c>
      <c r="E38" s="60">
        <v>0</v>
      </c>
      <c r="F38" s="60">
        <v>0</v>
      </c>
      <c r="G38" s="60">
        <v>0</v>
      </c>
      <c r="H38" s="60">
        <v>0</v>
      </c>
      <c r="I38" s="60">
        <v>7440.6743339914674</v>
      </c>
      <c r="J38" s="60">
        <v>0</v>
      </c>
      <c r="K38" s="60">
        <v>746.57333215833046</v>
      </c>
      <c r="L38" s="61">
        <v>8643.3516661497979</v>
      </c>
      <c r="M38" s="60">
        <v>0</v>
      </c>
      <c r="N38" s="60">
        <v>0</v>
      </c>
      <c r="O38" s="60">
        <v>0</v>
      </c>
      <c r="P38" s="60">
        <v>0</v>
      </c>
      <c r="Q38" s="60">
        <v>6521.8420661521732</v>
      </c>
      <c r="R38" s="60">
        <v>0</v>
      </c>
      <c r="S38" s="60">
        <v>1.6628237999999997</v>
      </c>
      <c r="T38" s="60">
        <v>0</v>
      </c>
      <c r="U38" s="60">
        <v>0</v>
      </c>
      <c r="V38" s="60">
        <v>0</v>
      </c>
      <c r="W38" s="60">
        <v>12997.182380628668</v>
      </c>
      <c r="X38" s="60">
        <v>412.7406260375389</v>
      </c>
      <c r="Y38" s="60">
        <v>0</v>
      </c>
      <c r="Z38" s="60">
        <v>0</v>
      </c>
      <c r="AA38" s="60">
        <v>0</v>
      </c>
      <c r="AB38" s="62">
        <v>0</v>
      </c>
      <c r="AC38" s="61">
        <v>19933.427896618381</v>
      </c>
      <c r="AD38" s="62">
        <v>28576.779562768177</v>
      </c>
    </row>
    <row r="39" spans="2:30" ht="15" customHeight="1">
      <c r="B39" s="74" t="s">
        <v>219</v>
      </c>
      <c r="C39" s="59">
        <v>0</v>
      </c>
      <c r="D39" s="60">
        <v>116.48017620508669</v>
      </c>
      <c r="E39" s="60">
        <v>0</v>
      </c>
      <c r="F39" s="60">
        <v>0</v>
      </c>
      <c r="G39" s="60">
        <v>0</v>
      </c>
      <c r="H39" s="60">
        <v>0</v>
      </c>
      <c r="I39" s="60">
        <v>82.188973720879062</v>
      </c>
      <c r="J39" s="60">
        <v>0</v>
      </c>
      <c r="K39" s="60">
        <v>157.30690853231565</v>
      </c>
      <c r="L39" s="61">
        <v>355.97605845828139</v>
      </c>
      <c r="M39" s="60">
        <v>3.9090483369367766</v>
      </c>
      <c r="N39" s="60">
        <v>33.916288136974046</v>
      </c>
      <c r="O39" s="60">
        <v>15.7741618179301</v>
      </c>
      <c r="P39" s="60">
        <v>0</v>
      </c>
      <c r="Q39" s="60">
        <v>403.64632135326087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7768.97269036119</v>
      </c>
      <c r="X39" s="60">
        <v>77.184725724164252</v>
      </c>
      <c r="Y39" s="60">
        <v>0</v>
      </c>
      <c r="Z39" s="60">
        <v>0</v>
      </c>
      <c r="AA39" s="60">
        <v>0</v>
      </c>
      <c r="AB39" s="62">
        <v>0</v>
      </c>
      <c r="AC39" s="61">
        <v>8303.4032357304568</v>
      </c>
      <c r="AD39" s="62">
        <v>8659.3792941887386</v>
      </c>
    </row>
    <row r="40" spans="2:30" ht="15" customHeight="1">
      <c r="B40" s="74" t="s">
        <v>220</v>
      </c>
      <c r="C40" s="59">
        <v>0</v>
      </c>
      <c r="D40" s="60">
        <v>20.626539365886277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1">
        <v>20.626539365886277</v>
      </c>
      <c r="M40" s="60">
        <v>0.60083394035091897</v>
      </c>
      <c r="N40" s="60">
        <v>5.2130481096542223</v>
      </c>
      <c r="O40" s="60">
        <v>8.1651470752823307</v>
      </c>
      <c r="P40" s="60">
        <v>0</v>
      </c>
      <c r="Q40" s="60">
        <v>259.7951987536232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3673.1089633245588</v>
      </c>
      <c r="X40" s="60">
        <v>0</v>
      </c>
      <c r="Y40" s="60">
        <v>0</v>
      </c>
      <c r="Z40" s="60">
        <v>0</v>
      </c>
      <c r="AA40" s="60">
        <v>0</v>
      </c>
      <c r="AB40" s="62">
        <v>0</v>
      </c>
      <c r="AC40" s="61">
        <v>3946.8831912034693</v>
      </c>
      <c r="AD40" s="62">
        <v>3967.5097305693557</v>
      </c>
    </row>
    <row r="41" spans="2:30" ht="15" customHeight="1">
      <c r="B41" s="74" t="s">
        <v>221</v>
      </c>
      <c r="C41" s="59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3157.7291180837174</v>
      </c>
      <c r="J41" s="60">
        <v>0</v>
      </c>
      <c r="K41" s="60">
        <v>0</v>
      </c>
      <c r="L41" s="61">
        <v>3157.7291180837174</v>
      </c>
      <c r="M41" s="60">
        <v>721.96755134407772</v>
      </c>
      <c r="N41" s="60">
        <v>6264.0462297581917</v>
      </c>
      <c r="O41" s="60">
        <v>8.747772970199998</v>
      </c>
      <c r="P41" s="60">
        <v>0</v>
      </c>
      <c r="Q41" s="60">
        <v>25.791572954710141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2946.8779022627709</v>
      </c>
      <c r="X41" s="60">
        <v>9.1340060270016821</v>
      </c>
      <c r="Y41" s="60">
        <v>8.7924498385093148</v>
      </c>
      <c r="Z41" s="60">
        <v>0</v>
      </c>
      <c r="AA41" s="60">
        <v>0</v>
      </c>
      <c r="AB41" s="62">
        <v>0</v>
      </c>
      <c r="AC41" s="61">
        <v>9985.3574851554604</v>
      </c>
      <c r="AD41" s="62">
        <v>13143.086603239179</v>
      </c>
    </row>
    <row r="42" spans="2:30" ht="15" customHeight="1">
      <c r="B42" s="74" t="s">
        <v>222</v>
      </c>
      <c r="C42" s="59">
        <v>0</v>
      </c>
      <c r="D42" s="60">
        <v>1907.9280000000003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1">
        <v>1907.9280000000003</v>
      </c>
      <c r="M42" s="60">
        <v>4390.5499786749888</v>
      </c>
      <c r="N42" s="60">
        <v>38429.514957646243</v>
      </c>
      <c r="O42" s="60">
        <v>794.70991513536842</v>
      </c>
      <c r="P42" s="60">
        <v>22136.743833269797</v>
      </c>
      <c r="Q42" s="60">
        <v>0</v>
      </c>
      <c r="R42" s="60">
        <v>0</v>
      </c>
      <c r="S42" s="60">
        <v>2515.7811419999998</v>
      </c>
      <c r="T42" s="60">
        <v>0</v>
      </c>
      <c r="U42" s="60">
        <v>0</v>
      </c>
      <c r="V42" s="60">
        <v>0</v>
      </c>
      <c r="W42" s="60">
        <v>172.000688</v>
      </c>
      <c r="X42" s="60">
        <v>0</v>
      </c>
      <c r="Y42" s="60">
        <v>14839.644682161492</v>
      </c>
      <c r="Z42" s="60">
        <v>0</v>
      </c>
      <c r="AA42" s="60">
        <v>0</v>
      </c>
      <c r="AB42" s="62">
        <v>0</v>
      </c>
      <c r="AC42" s="61">
        <v>83278.945196887886</v>
      </c>
      <c r="AD42" s="62">
        <v>85186.873196887886</v>
      </c>
    </row>
    <row r="43" spans="2:30" ht="15" customHeight="1">
      <c r="B43" s="74" t="s">
        <v>223</v>
      </c>
      <c r="C43" s="59">
        <v>0</v>
      </c>
      <c r="D43" s="60">
        <v>1907.9280000000003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1">
        <v>1907.9280000000003</v>
      </c>
      <c r="M43" s="60">
        <v>4282.9414375973429</v>
      </c>
      <c r="N43" s="60">
        <v>37160.317128533563</v>
      </c>
      <c r="O43" s="60">
        <v>0</v>
      </c>
      <c r="P43" s="60">
        <v>22100.280826269798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14839.644682161492</v>
      </c>
      <c r="Z43" s="60">
        <v>0</v>
      </c>
      <c r="AA43" s="60">
        <v>0</v>
      </c>
      <c r="AB43" s="62">
        <v>0</v>
      </c>
      <c r="AC43" s="61">
        <v>78383.184074562188</v>
      </c>
      <c r="AD43" s="62">
        <v>80291.112074562188</v>
      </c>
    </row>
    <row r="44" spans="2:30" ht="15" customHeight="1">
      <c r="B44" s="74" t="s">
        <v>224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1">
        <v>0</v>
      </c>
      <c r="M44" s="60">
        <v>107.60854107764568</v>
      </c>
      <c r="N44" s="60">
        <v>933.64982231169256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172.000688</v>
      </c>
      <c r="X44" s="60">
        <v>0</v>
      </c>
      <c r="Y44" s="60">
        <v>0</v>
      </c>
      <c r="Z44" s="60">
        <v>0</v>
      </c>
      <c r="AA44" s="60">
        <v>0</v>
      </c>
      <c r="AB44" s="62">
        <v>0</v>
      </c>
      <c r="AC44" s="61">
        <v>1213.2590513893383</v>
      </c>
      <c r="AD44" s="62">
        <v>1213.2590513893383</v>
      </c>
    </row>
    <row r="45" spans="2:30" ht="15" customHeight="1">
      <c r="B45" s="74" t="s">
        <v>225</v>
      </c>
      <c r="C45" s="59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1">
        <v>0</v>
      </c>
      <c r="M45" s="60">
        <v>0</v>
      </c>
      <c r="N45" s="60">
        <v>0</v>
      </c>
      <c r="O45" s="60">
        <v>0</v>
      </c>
      <c r="P45" s="60">
        <v>36.463007000000005</v>
      </c>
      <c r="Q45" s="60">
        <v>0</v>
      </c>
      <c r="R45" s="60">
        <v>0</v>
      </c>
      <c r="S45" s="60">
        <v>2515.7811419999998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2">
        <v>0</v>
      </c>
      <c r="AC45" s="61">
        <v>2552.2441489999997</v>
      </c>
      <c r="AD45" s="62">
        <v>2552.2441489999997</v>
      </c>
    </row>
    <row r="46" spans="2:30" ht="15" customHeight="1">
      <c r="B46" s="74" t="s">
        <v>226</v>
      </c>
      <c r="C46" s="59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1">
        <v>0</v>
      </c>
      <c r="M46" s="60">
        <v>0</v>
      </c>
      <c r="N46" s="60">
        <v>335.54800680099089</v>
      </c>
      <c r="O46" s="60">
        <v>794.70991513536842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2">
        <v>0</v>
      </c>
      <c r="AC46" s="61">
        <v>1130.2579219363593</v>
      </c>
      <c r="AD46" s="62">
        <v>1130.2579219363593</v>
      </c>
    </row>
    <row r="47" spans="2:30" ht="15" customHeight="1">
      <c r="B47" s="74" t="s">
        <v>227</v>
      </c>
      <c r="C47" s="59">
        <v>0</v>
      </c>
      <c r="D47" s="60">
        <v>8700.5584889211441</v>
      </c>
      <c r="E47" s="60">
        <v>3629.7859254444465</v>
      </c>
      <c r="F47" s="60">
        <v>0</v>
      </c>
      <c r="G47" s="60">
        <v>0</v>
      </c>
      <c r="H47" s="60">
        <v>0</v>
      </c>
      <c r="I47" s="60">
        <v>7607.1999121600456</v>
      </c>
      <c r="J47" s="60">
        <v>15403.851338783985</v>
      </c>
      <c r="K47" s="60">
        <v>8975.4051861223688</v>
      </c>
      <c r="L47" s="61">
        <v>44316.800851431988</v>
      </c>
      <c r="M47" s="60">
        <v>121.77881927728372</v>
      </c>
      <c r="N47" s="60">
        <v>1056.5961757396517</v>
      </c>
      <c r="O47" s="60">
        <v>1507.9160993274081</v>
      </c>
      <c r="P47" s="60">
        <v>0</v>
      </c>
      <c r="Q47" s="60">
        <v>1086.5289538152172</v>
      </c>
      <c r="R47" s="60">
        <v>0</v>
      </c>
      <c r="S47" s="60">
        <v>0.99774359999999995</v>
      </c>
      <c r="T47" s="60">
        <v>1245.8715003271363</v>
      </c>
      <c r="U47" s="60">
        <v>7842.8934175498489</v>
      </c>
      <c r="V47" s="60">
        <v>0</v>
      </c>
      <c r="W47" s="60">
        <v>18364.03548186069</v>
      </c>
      <c r="X47" s="60">
        <v>4064.9637245009199</v>
      </c>
      <c r="Y47" s="60">
        <v>0</v>
      </c>
      <c r="Z47" s="60">
        <v>5918.5191537572719</v>
      </c>
      <c r="AA47" s="60">
        <v>0</v>
      </c>
      <c r="AB47" s="62">
        <v>91.360845204518213</v>
      </c>
      <c r="AC47" s="61">
        <v>41301.461914959946</v>
      </c>
      <c r="AD47" s="62">
        <v>85618.262766391941</v>
      </c>
    </row>
    <row r="48" spans="2:30" ht="15" customHeight="1">
      <c r="B48" s="74" t="s">
        <v>228</v>
      </c>
      <c r="C48" s="59">
        <v>0</v>
      </c>
      <c r="D48" s="60">
        <v>5.5831311280800007</v>
      </c>
      <c r="E48" s="60">
        <v>51.173061888561506</v>
      </c>
      <c r="F48" s="60">
        <v>0</v>
      </c>
      <c r="G48" s="60">
        <v>0</v>
      </c>
      <c r="H48" s="60">
        <v>0</v>
      </c>
      <c r="I48" s="60">
        <v>68.225718930121843</v>
      </c>
      <c r="J48" s="60">
        <v>0</v>
      </c>
      <c r="K48" s="60">
        <v>749.09902695167352</v>
      </c>
      <c r="L48" s="61">
        <v>874.0809388984369</v>
      </c>
      <c r="M48" s="60">
        <v>3.2820214221914341</v>
      </c>
      <c r="N48" s="60">
        <v>28.475980502710875</v>
      </c>
      <c r="O48" s="60">
        <v>7.4116874700000004</v>
      </c>
      <c r="P48" s="60">
        <v>0</v>
      </c>
      <c r="Q48" s="60">
        <v>13.636079943840578</v>
      </c>
      <c r="R48" s="60">
        <v>0</v>
      </c>
      <c r="S48" s="60">
        <v>0</v>
      </c>
      <c r="T48" s="60">
        <v>0</v>
      </c>
      <c r="U48" s="60">
        <v>3.7977642031928145</v>
      </c>
      <c r="V48" s="60">
        <v>0</v>
      </c>
      <c r="W48" s="60">
        <v>626.89878201434908</v>
      </c>
      <c r="X48" s="60">
        <v>106.09897692431032</v>
      </c>
      <c r="Y48" s="60">
        <v>0</v>
      </c>
      <c r="Z48" s="60">
        <v>2687.9212555555446</v>
      </c>
      <c r="AA48" s="60">
        <v>0</v>
      </c>
      <c r="AB48" s="62">
        <v>0</v>
      </c>
      <c r="AC48" s="61">
        <v>3477.5225480361396</v>
      </c>
      <c r="AD48" s="62">
        <v>4351.6034869345767</v>
      </c>
    </row>
    <row r="49" spans="2:30" ht="15" customHeight="1">
      <c r="B49" s="74" t="s">
        <v>229</v>
      </c>
      <c r="C49" s="59">
        <v>0</v>
      </c>
      <c r="D49" s="60">
        <v>1290.9886423306441</v>
      </c>
      <c r="E49" s="60">
        <v>2412.1789442765325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1.0000000000000001E-9</v>
      </c>
      <c r="L49" s="61">
        <v>3703.1675866081764</v>
      </c>
      <c r="M49" s="60">
        <v>3.9883914816330166</v>
      </c>
      <c r="N49" s="60">
        <v>34.604697367370015</v>
      </c>
      <c r="O49" s="60">
        <v>3.0987967676958528</v>
      </c>
      <c r="P49" s="60">
        <v>0</v>
      </c>
      <c r="Q49" s="60">
        <v>29.305449451086954</v>
      </c>
      <c r="R49" s="60">
        <v>0</v>
      </c>
      <c r="S49" s="60">
        <v>0</v>
      </c>
      <c r="T49" s="60">
        <v>1245.8715003271363</v>
      </c>
      <c r="U49" s="60">
        <v>7400.4126162857747</v>
      </c>
      <c r="V49" s="60">
        <v>0</v>
      </c>
      <c r="W49" s="60">
        <v>1649.9574672831891</v>
      </c>
      <c r="X49" s="60">
        <v>3013.1164810467926</v>
      </c>
      <c r="Y49" s="60">
        <v>0</v>
      </c>
      <c r="Z49" s="60">
        <v>40.882345130359717</v>
      </c>
      <c r="AA49" s="60">
        <v>0</v>
      </c>
      <c r="AB49" s="62">
        <v>91.360845204518213</v>
      </c>
      <c r="AC49" s="61">
        <v>13512.598590345557</v>
      </c>
      <c r="AD49" s="62">
        <v>17215.766176953734</v>
      </c>
    </row>
    <row r="50" spans="2:30" ht="15" customHeight="1">
      <c r="B50" s="74" t="s">
        <v>230</v>
      </c>
      <c r="C50" s="59">
        <v>0</v>
      </c>
      <c r="D50" s="60">
        <v>2.921672692664</v>
      </c>
      <c r="E50" s="60">
        <v>0</v>
      </c>
      <c r="F50" s="60">
        <v>0</v>
      </c>
      <c r="G50" s="60">
        <v>0</v>
      </c>
      <c r="H50" s="60">
        <v>0</v>
      </c>
      <c r="I50" s="60">
        <v>76.420588438744787</v>
      </c>
      <c r="J50" s="60">
        <v>0</v>
      </c>
      <c r="K50" s="60">
        <v>0</v>
      </c>
      <c r="L50" s="61">
        <v>79.34226113140879</v>
      </c>
      <c r="M50" s="60">
        <v>0.969475316992363</v>
      </c>
      <c r="N50" s="60">
        <v>8.4115112832202978</v>
      </c>
      <c r="O50" s="60">
        <v>41.9460756</v>
      </c>
      <c r="P50" s="60">
        <v>0</v>
      </c>
      <c r="Q50" s="60">
        <v>25.141550864130433</v>
      </c>
      <c r="R50" s="60">
        <v>0</v>
      </c>
      <c r="S50" s="60">
        <v>0</v>
      </c>
      <c r="T50" s="60">
        <v>0</v>
      </c>
      <c r="U50" s="60">
        <v>85.467678600331439</v>
      </c>
      <c r="V50" s="60">
        <v>0</v>
      </c>
      <c r="W50" s="60">
        <v>870.50950308588938</v>
      </c>
      <c r="X50" s="60">
        <v>904.32813982133337</v>
      </c>
      <c r="Y50" s="60">
        <v>0</v>
      </c>
      <c r="Z50" s="60">
        <v>66.332578465207646</v>
      </c>
      <c r="AA50" s="60">
        <v>0</v>
      </c>
      <c r="AB50" s="62">
        <v>0</v>
      </c>
      <c r="AC50" s="61">
        <v>2003.1065130371051</v>
      </c>
      <c r="AD50" s="62">
        <v>2082.4487741685139</v>
      </c>
    </row>
    <row r="51" spans="2:30" ht="15" customHeight="1">
      <c r="B51" s="74" t="s">
        <v>231</v>
      </c>
      <c r="C51" s="59">
        <v>0</v>
      </c>
      <c r="D51" s="60">
        <v>261.72524682781938</v>
      </c>
      <c r="E51" s="60">
        <v>146.47184769239746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1">
        <v>408.19709452021681</v>
      </c>
      <c r="M51" s="60">
        <v>45.430270396218539</v>
      </c>
      <c r="N51" s="60">
        <v>394.16911946047162</v>
      </c>
      <c r="O51" s="60">
        <v>92.335726753765684</v>
      </c>
      <c r="P51" s="60">
        <v>0</v>
      </c>
      <c r="Q51" s="60">
        <v>32.950133077898549</v>
      </c>
      <c r="R51" s="60">
        <v>0</v>
      </c>
      <c r="S51" s="60">
        <v>0.85800359999999998</v>
      </c>
      <c r="T51" s="60">
        <v>0</v>
      </c>
      <c r="U51" s="60">
        <v>32.55706549815406</v>
      </c>
      <c r="V51" s="60">
        <v>0</v>
      </c>
      <c r="W51" s="60">
        <v>1094.2211928305487</v>
      </c>
      <c r="X51" s="60">
        <v>0</v>
      </c>
      <c r="Y51" s="60">
        <v>0</v>
      </c>
      <c r="Z51" s="60">
        <v>196.38186235521385</v>
      </c>
      <c r="AA51" s="60">
        <v>0</v>
      </c>
      <c r="AB51" s="62">
        <v>0</v>
      </c>
      <c r="AC51" s="61">
        <v>1888.9033739722709</v>
      </c>
      <c r="AD51" s="62">
        <v>2297.1004684924878</v>
      </c>
    </row>
    <row r="52" spans="2:30" ht="15" customHeight="1">
      <c r="B52" s="74" t="s">
        <v>232</v>
      </c>
      <c r="C52" s="59">
        <v>0</v>
      </c>
      <c r="D52" s="60">
        <v>565.81778838699813</v>
      </c>
      <c r="E52" s="60">
        <v>716.05469207061765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1">
        <v>1281.8724804576159</v>
      </c>
      <c r="M52" s="60">
        <v>1.4630377926416953</v>
      </c>
      <c r="N52" s="60">
        <v>12.693834164609557</v>
      </c>
      <c r="O52" s="60">
        <v>902.00187900979768</v>
      </c>
      <c r="P52" s="60">
        <v>0</v>
      </c>
      <c r="Q52" s="60">
        <v>40.636871708333331</v>
      </c>
      <c r="R52" s="60">
        <v>0</v>
      </c>
      <c r="S52" s="60">
        <v>0</v>
      </c>
      <c r="T52" s="60">
        <v>0</v>
      </c>
      <c r="U52" s="60">
        <v>320.65829296239582</v>
      </c>
      <c r="V52" s="60">
        <v>0</v>
      </c>
      <c r="W52" s="60">
        <v>2376.0644435262302</v>
      </c>
      <c r="X52" s="60">
        <v>11.05915864546464</v>
      </c>
      <c r="Y52" s="60">
        <v>0</v>
      </c>
      <c r="Z52" s="60">
        <v>440.61629265422113</v>
      </c>
      <c r="AA52" s="60">
        <v>0</v>
      </c>
      <c r="AB52" s="62">
        <v>0</v>
      </c>
      <c r="AC52" s="61">
        <v>4105.1938104636938</v>
      </c>
      <c r="AD52" s="62">
        <v>5387.0662909213097</v>
      </c>
    </row>
    <row r="53" spans="2:30" ht="15" customHeight="1">
      <c r="B53" s="74" t="s">
        <v>233</v>
      </c>
      <c r="C53" s="59">
        <v>0</v>
      </c>
      <c r="D53" s="60">
        <v>1996.7944499138891</v>
      </c>
      <c r="E53" s="60">
        <v>130.567706150687</v>
      </c>
      <c r="F53" s="60">
        <v>0</v>
      </c>
      <c r="G53" s="60">
        <v>0</v>
      </c>
      <c r="H53" s="60">
        <v>0</v>
      </c>
      <c r="I53" s="60">
        <v>48.980666402365031</v>
      </c>
      <c r="J53" s="60">
        <v>0</v>
      </c>
      <c r="K53" s="60">
        <v>84.539316108320079</v>
      </c>
      <c r="L53" s="61">
        <v>2260.8821385752613</v>
      </c>
      <c r="M53" s="60">
        <v>2.1536864521978325</v>
      </c>
      <c r="N53" s="60">
        <v>18.686146594615636</v>
      </c>
      <c r="O53" s="60">
        <v>67.921160170706429</v>
      </c>
      <c r="P53" s="60">
        <v>0</v>
      </c>
      <c r="Q53" s="60">
        <v>217.20357976086959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1982.8198086035782</v>
      </c>
      <c r="X53" s="60">
        <v>17.611230331685242</v>
      </c>
      <c r="Y53" s="60">
        <v>0</v>
      </c>
      <c r="Z53" s="60">
        <v>1926.253156318744</v>
      </c>
      <c r="AA53" s="60">
        <v>0</v>
      </c>
      <c r="AB53" s="62">
        <v>0</v>
      </c>
      <c r="AC53" s="61">
        <v>4232.6487682323968</v>
      </c>
      <c r="AD53" s="62">
        <v>6493.5309068076585</v>
      </c>
    </row>
    <row r="54" spans="2:30" ht="15" customHeight="1">
      <c r="B54" s="74" t="s">
        <v>234</v>
      </c>
      <c r="C54" s="59">
        <v>0</v>
      </c>
      <c r="D54" s="60">
        <v>884.97503659461097</v>
      </c>
      <c r="E54" s="60">
        <v>22.085196320729999</v>
      </c>
      <c r="F54" s="60">
        <v>0</v>
      </c>
      <c r="G54" s="60">
        <v>0</v>
      </c>
      <c r="H54" s="60">
        <v>0</v>
      </c>
      <c r="I54" s="60">
        <v>2448.3763975253923</v>
      </c>
      <c r="J54" s="60">
        <v>15368.337976712948</v>
      </c>
      <c r="K54" s="60">
        <v>11.356128985423663</v>
      </c>
      <c r="L54" s="61">
        <v>18735.130736139105</v>
      </c>
      <c r="M54" s="60">
        <v>23.905970581453964</v>
      </c>
      <c r="N54" s="60">
        <v>207.41666936510208</v>
      </c>
      <c r="O54" s="60">
        <v>47.315489661000001</v>
      </c>
      <c r="P54" s="60">
        <v>0</v>
      </c>
      <c r="Q54" s="60">
        <v>259.33091623550723</v>
      </c>
      <c r="R54" s="60">
        <v>0</v>
      </c>
      <c r="S54" s="60">
        <v>3.288E-2</v>
      </c>
      <c r="T54" s="60">
        <v>0</v>
      </c>
      <c r="U54" s="60">
        <v>0</v>
      </c>
      <c r="V54" s="60">
        <v>0</v>
      </c>
      <c r="W54" s="60">
        <v>2479.7640725141546</v>
      </c>
      <c r="X54" s="60">
        <v>0</v>
      </c>
      <c r="Y54" s="60">
        <v>0</v>
      </c>
      <c r="Z54" s="60">
        <v>85.918476465326506</v>
      </c>
      <c r="AA54" s="60">
        <v>0</v>
      </c>
      <c r="AB54" s="62">
        <v>0</v>
      </c>
      <c r="AC54" s="61">
        <v>3103.684474822544</v>
      </c>
      <c r="AD54" s="62">
        <v>21838.815210961649</v>
      </c>
    </row>
    <row r="55" spans="2:30" ht="15" customHeight="1">
      <c r="B55" s="74" t="s">
        <v>235</v>
      </c>
      <c r="C55" s="59">
        <v>0</v>
      </c>
      <c r="D55" s="60">
        <v>179.52386157818722</v>
      </c>
      <c r="E55" s="60">
        <v>0</v>
      </c>
      <c r="F55" s="60">
        <v>0</v>
      </c>
      <c r="G55" s="60">
        <v>0</v>
      </c>
      <c r="H55" s="60">
        <v>0</v>
      </c>
      <c r="I55" s="60">
        <v>62.38984234816111</v>
      </c>
      <c r="J55" s="60">
        <v>0</v>
      </c>
      <c r="K55" s="60">
        <v>0</v>
      </c>
      <c r="L55" s="61">
        <v>241.91370392634832</v>
      </c>
      <c r="M55" s="60">
        <v>5.8522710981855949E-2</v>
      </c>
      <c r="N55" s="60">
        <v>0.50776377192942967</v>
      </c>
      <c r="O55" s="60">
        <v>4.3191228299999995</v>
      </c>
      <c r="P55" s="60">
        <v>0</v>
      </c>
      <c r="Q55" s="60">
        <v>37.585663893115935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569.3105951028831</v>
      </c>
      <c r="X55" s="60">
        <v>0</v>
      </c>
      <c r="Y55" s="60">
        <v>0</v>
      </c>
      <c r="Z55" s="60">
        <v>0</v>
      </c>
      <c r="AA55" s="60">
        <v>0</v>
      </c>
      <c r="AB55" s="62">
        <v>0</v>
      </c>
      <c r="AC55" s="61">
        <v>611.7816683089103</v>
      </c>
      <c r="AD55" s="62">
        <v>853.69537223525867</v>
      </c>
    </row>
    <row r="56" spans="2:30" ht="15" customHeight="1">
      <c r="B56" s="74" t="s">
        <v>236</v>
      </c>
      <c r="C56" s="59">
        <v>0</v>
      </c>
      <c r="D56" s="60">
        <v>1041.5119658290362</v>
      </c>
      <c r="E56" s="60">
        <v>96.936594665000001</v>
      </c>
      <c r="F56" s="60">
        <v>0</v>
      </c>
      <c r="G56" s="60">
        <v>0</v>
      </c>
      <c r="H56" s="60">
        <v>0</v>
      </c>
      <c r="I56" s="60">
        <v>2030.8490838164698</v>
      </c>
      <c r="J56" s="60">
        <v>35.513362071036752</v>
      </c>
      <c r="K56" s="60">
        <v>8049.5671101007119</v>
      </c>
      <c r="L56" s="61">
        <v>11254.378116482254</v>
      </c>
      <c r="M56" s="60">
        <v>26.699273563018192</v>
      </c>
      <c r="N56" s="60">
        <v>231.65235555025694</v>
      </c>
      <c r="O56" s="60">
        <v>267.69702552864254</v>
      </c>
      <c r="P56" s="60">
        <v>0</v>
      </c>
      <c r="Q56" s="60">
        <v>65.001882527173905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2103.8637267888826</v>
      </c>
      <c r="X56" s="60">
        <v>0</v>
      </c>
      <c r="Y56" s="60">
        <v>0</v>
      </c>
      <c r="Z56" s="60">
        <v>0</v>
      </c>
      <c r="AA56" s="60">
        <v>0</v>
      </c>
      <c r="AB56" s="62">
        <v>0</v>
      </c>
      <c r="AC56" s="61">
        <v>2694.9142639579741</v>
      </c>
      <c r="AD56" s="62">
        <v>13949.292380440227</v>
      </c>
    </row>
    <row r="57" spans="2:30" ht="15" customHeight="1">
      <c r="B57" s="74" t="s">
        <v>237</v>
      </c>
      <c r="C57" s="59">
        <v>0</v>
      </c>
      <c r="D57" s="60">
        <v>1392.8025946739949</v>
      </c>
      <c r="E57" s="60">
        <v>50.950223079920001</v>
      </c>
      <c r="F57" s="60">
        <v>0</v>
      </c>
      <c r="G57" s="60">
        <v>0</v>
      </c>
      <c r="H57" s="60">
        <v>0</v>
      </c>
      <c r="I57" s="60">
        <v>1976.9374632512397</v>
      </c>
      <c r="J57" s="60">
        <v>0</v>
      </c>
      <c r="K57" s="60">
        <v>54.519584956585142</v>
      </c>
      <c r="L57" s="61">
        <v>3475.20986596174</v>
      </c>
      <c r="M57" s="60">
        <v>2.194433463041054</v>
      </c>
      <c r="N57" s="60">
        <v>19.039682095167176</v>
      </c>
      <c r="O57" s="60">
        <v>35.702355334799996</v>
      </c>
      <c r="P57" s="60">
        <v>0</v>
      </c>
      <c r="Q57" s="60">
        <v>161.25912692028987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321.07131725590079</v>
      </c>
      <c r="X57" s="60">
        <v>0</v>
      </c>
      <c r="Y57" s="60">
        <v>0</v>
      </c>
      <c r="Z57" s="60">
        <v>95.267645555806979</v>
      </c>
      <c r="AA57" s="60">
        <v>0</v>
      </c>
      <c r="AB57" s="62">
        <v>0</v>
      </c>
      <c r="AC57" s="61">
        <v>634.53456062500584</v>
      </c>
      <c r="AD57" s="62">
        <v>4109.7444265867462</v>
      </c>
    </row>
    <row r="58" spans="2:30" ht="15" customHeight="1">
      <c r="B58" s="74" t="s">
        <v>238</v>
      </c>
      <c r="C58" s="59">
        <v>0</v>
      </c>
      <c r="D58" s="60">
        <v>1077.9140989652205</v>
      </c>
      <c r="E58" s="60">
        <v>3.3676593000000001</v>
      </c>
      <c r="F58" s="60">
        <v>0</v>
      </c>
      <c r="G58" s="60">
        <v>0</v>
      </c>
      <c r="H58" s="60">
        <v>0</v>
      </c>
      <c r="I58" s="60">
        <v>895.02015144755103</v>
      </c>
      <c r="J58" s="60">
        <v>0</v>
      </c>
      <c r="K58" s="60">
        <v>26.324019018654081</v>
      </c>
      <c r="L58" s="61">
        <v>2002.6259287314256</v>
      </c>
      <c r="M58" s="60">
        <v>11.633736096913745</v>
      </c>
      <c r="N58" s="60">
        <v>100.93841558419801</v>
      </c>
      <c r="O58" s="60">
        <v>38.166780200999995</v>
      </c>
      <c r="P58" s="60">
        <v>0</v>
      </c>
      <c r="Q58" s="60">
        <v>204.47769943297095</v>
      </c>
      <c r="R58" s="60">
        <v>0</v>
      </c>
      <c r="S58" s="60">
        <v>0.10686</v>
      </c>
      <c r="T58" s="60">
        <v>0</v>
      </c>
      <c r="U58" s="60">
        <v>0</v>
      </c>
      <c r="V58" s="60">
        <v>0</v>
      </c>
      <c r="W58" s="60">
        <v>4289.554572855086</v>
      </c>
      <c r="X58" s="60">
        <v>12.749737731333568</v>
      </c>
      <c r="Y58" s="60">
        <v>0</v>
      </c>
      <c r="Z58" s="60">
        <v>378.9455412568476</v>
      </c>
      <c r="AA58" s="60">
        <v>0</v>
      </c>
      <c r="AB58" s="62">
        <v>0</v>
      </c>
      <c r="AC58" s="61">
        <v>5036.5733431583503</v>
      </c>
      <c r="AD58" s="62">
        <v>7039.1992718897764</v>
      </c>
    </row>
    <row r="59" spans="2:30" ht="15" customHeight="1" thickBot="1">
      <c r="B59" s="74" t="s">
        <v>239</v>
      </c>
      <c r="C59" s="59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1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2">
        <v>0</v>
      </c>
      <c r="AC59" s="61">
        <v>0</v>
      </c>
      <c r="AD59" s="62">
        <v>0</v>
      </c>
    </row>
    <row r="60" spans="2:30" ht="15" customHeight="1" thickBot="1">
      <c r="B60" s="75" t="s">
        <v>240</v>
      </c>
      <c r="C60" s="76">
        <v>-53.750287799992364</v>
      </c>
      <c r="D60" s="77">
        <v>55.651742387212472</v>
      </c>
      <c r="E60" s="77">
        <v>-0.49454756568315578</v>
      </c>
      <c r="F60" s="77">
        <v>0</v>
      </c>
      <c r="G60" s="77">
        <v>0</v>
      </c>
      <c r="H60" s="77">
        <v>-5.0058588385581966E-12</v>
      </c>
      <c r="I60" s="77">
        <v>-2.255546860396862E-12</v>
      </c>
      <c r="J60" s="77">
        <v>0</v>
      </c>
      <c r="K60" s="77">
        <v>1.1368683772161603E-13</v>
      </c>
      <c r="L60" s="78">
        <v>1.406907021529805</v>
      </c>
      <c r="M60" s="77">
        <v>41.923521315538594</v>
      </c>
      <c r="N60" s="77">
        <v>6.1041845054907027</v>
      </c>
      <c r="O60" s="77">
        <v>0.43817909186752874</v>
      </c>
      <c r="P60" s="77">
        <v>-38.517981730203303</v>
      </c>
      <c r="Q60" s="77">
        <v>35.569852028983377</v>
      </c>
      <c r="R60" s="77">
        <v>-148.65128099999961</v>
      </c>
      <c r="S60" s="77">
        <v>2.0841810000002781</v>
      </c>
      <c r="T60" s="77">
        <v>19.06451691362809</v>
      </c>
      <c r="U60" s="77">
        <v>-1.2551026884466409E-12</v>
      </c>
      <c r="V60" s="77">
        <v>0</v>
      </c>
      <c r="W60" s="77">
        <v>0</v>
      </c>
      <c r="X60" s="77">
        <v>0</v>
      </c>
      <c r="Y60" s="77">
        <v>63.336029999997614</v>
      </c>
      <c r="Z60" s="77">
        <v>-223.15680435423869</v>
      </c>
      <c r="AA60" s="77">
        <v>-89.320418914284687</v>
      </c>
      <c r="AB60" s="79">
        <v>0</v>
      </c>
      <c r="AC60" s="78">
        <v>-331.12602114322135</v>
      </c>
      <c r="AD60" s="79">
        <v>-329.71911412169152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B10:BF60"/>
  <sheetViews>
    <sheetView topLeftCell="A13" workbookViewId="0">
      <selection activeCell="B20" sqref="B20"/>
    </sheetView>
  </sheetViews>
  <sheetFormatPr baseColWidth="10" defaultColWidth="10.140625" defaultRowHeight="10.5"/>
  <cols>
    <col min="1" max="1" width="1.85546875" style="50" customWidth="1"/>
    <col min="2" max="2" width="35" style="50" customWidth="1"/>
    <col min="3" max="30" width="12.140625" style="50" customWidth="1"/>
    <col min="31" max="16384" width="10.140625" style="50"/>
  </cols>
  <sheetData>
    <row r="10" spans="2:58" ht="15" customHeight="1">
      <c r="B10" s="49" t="s">
        <v>187</v>
      </c>
      <c r="C10" s="49"/>
      <c r="D10" s="49"/>
    </row>
    <row r="11" spans="2:58" ht="15" customHeight="1" thickBot="1">
      <c r="B11" s="49" t="s">
        <v>188</v>
      </c>
      <c r="C11" s="84" t="s">
        <v>246</v>
      </c>
      <c r="D11" s="49"/>
    </row>
    <row r="12" spans="2:58" ht="13.5" customHeight="1" thickBot="1">
      <c r="C12" s="80" t="s">
        <v>189</v>
      </c>
      <c r="D12" s="81"/>
      <c r="E12" s="81"/>
      <c r="F12" s="81"/>
      <c r="G12" s="81"/>
      <c r="H12" s="81"/>
      <c r="I12" s="81"/>
      <c r="J12" s="81"/>
      <c r="K12" s="81"/>
      <c r="L12" s="82"/>
      <c r="M12" s="80" t="s">
        <v>190</v>
      </c>
      <c r="N12" s="83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2"/>
    </row>
    <row r="13" spans="2:58" ht="42.75" thickBot="1">
      <c r="B13" s="51" t="s">
        <v>191</v>
      </c>
      <c r="C13" s="40" t="s">
        <v>97</v>
      </c>
      <c r="D13" s="39" t="s">
        <v>98</v>
      </c>
      <c r="E13" s="39" t="s">
        <v>99</v>
      </c>
      <c r="F13" s="39" t="s">
        <v>100</v>
      </c>
      <c r="G13" s="39" t="s">
        <v>101</v>
      </c>
      <c r="H13" s="39" t="s">
        <v>102</v>
      </c>
      <c r="I13" s="39" t="s">
        <v>90</v>
      </c>
      <c r="J13" s="39" t="s">
        <v>91</v>
      </c>
      <c r="K13" s="39" t="s">
        <v>103</v>
      </c>
      <c r="L13" s="41" t="s">
        <v>104</v>
      </c>
      <c r="M13" s="39" t="s">
        <v>105</v>
      </c>
      <c r="N13" s="39" t="s">
        <v>106</v>
      </c>
      <c r="O13" s="39" t="s">
        <v>107</v>
      </c>
      <c r="P13" s="39" t="s">
        <v>108</v>
      </c>
      <c r="Q13" s="39" t="s">
        <v>109</v>
      </c>
      <c r="R13" s="39" t="s">
        <v>110</v>
      </c>
      <c r="S13" s="39" t="s">
        <v>111</v>
      </c>
      <c r="T13" s="39" t="s">
        <v>112</v>
      </c>
      <c r="U13" s="39" t="s">
        <v>113</v>
      </c>
      <c r="V13" s="39" t="s">
        <v>114</v>
      </c>
      <c r="W13" s="39" t="s">
        <v>115</v>
      </c>
      <c r="X13" s="39" t="s">
        <v>92</v>
      </c>
      <c r="Y13" s="39" t="s">
        <v>116</v>
      </c>
      <c r="Z13" s="39" t="s">
        <v>117</v>
      </c>
      <c r="AA13" s="39" t="s">
        <v>118</v>
      </c>
      <c r="AB13" s="52" t="s">
        <v>119</v>
      </c>
      <c r="AC13" s="41" t="s">
        <v>192</v>
      </c>
      <c r="AD13" s="41" t="s">
        <v>193</v>
      </c>
    </row>
    <row r="14" spans="2:58" ht="15" customHeight="1">
      <c r="B14" s="53" t="s">
        <v>194</v>
      </c>
      <c r="C14" s="54">
        <v>156397.80202199999</v>
      </c>
      <c r="D14" s="55">
        <v>49970.612016000006</v>
      </c>
      <c r="E14" s="55">
        <v>2311.0422162179398</v>
      </c>
      <c r="F14" s="55">
        <v>0</v>
      </c>
      <c r="G14" s="55">
        <v>516.23986979999984</v>
      </c>
      <c r="H14" s="55">
        <v>36731.765238840235</v>
      </c>
      <c r="I14" s="55">
        <v>27283.262219729237</v>
      </c>
      <c r="J14" s="55">
        <v>47740.20374115192</v>
      </c>
      <c r="K14" s="55">
        <v>33597.363451971811</v>
      </c>
      <c r="L14" s="56">
        <v>354548.29077571107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7">
        <v>0</v>
      </c>
      <c r="AC14" s="56">
        <v>0</v>
      </c>
      <c r="AD14" s="56">
        <v>354548.29077571107</v>
      </c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</row>
    <row r="15" spans="2:58" ht="15" customHeight="1">
      <c r="B15" s="53" t="s">
        <v>195</v>
      </c>
      <c r="C15" s="59">
        <v>12723.559299</v>
      </c>
      <c r="D15" s="60">
        <v>7721.6480000000001</v>
      </c>
      <c r="E15" s="60">
        <v>3257.3704711506398</v>
      </c>
      <c r="F15" s="60">
        <v>7404.8992465666443</v>
      </c>
      <c r="G15" s="60">
        <v>3159.6227221834993</v>
      </c>
      <c r="H15" s="60">
        <v>0</v>
      </c>
      <c r="I15" s="60">
        <v>0</v>
      </c>
      <c r="J15" s="60">
        <v>0</v>
      </c>
      <c r="K15" s="60">
        <v>0</v>
      </c>
      <c r="L15" s="61">
        <v>34267.099738900783</v>
      </c>
      <c r="M15" s="60">
        <v>0</v>
      </c>
      <c r="N15" s="60">
        <v>12198.195072</v>
      </c>
      <c r="O15" s="60">
        <v>201.92891399999999</v>
      </c>
      <c r="P15" s="60">
        <v>3192.6471500000002</v>
      </c>
      <c r="Q15" s="60">
        <v>2143.7943150000001</v>
      </c>
      <c r="R15" s="60">
        <v>6451.2534150000001</v>
      </c>
      <c r="S15" s="60">
        <v>1063.94337</v>
      </c>
      <c r="T15" s="60">
        <v>0</v>
      </c>
      <c r="U15" s="60">
        <v>1081.6614455179374</v>
      </c>
      <c r="V15" s="60">
        <v>2780.5657141364995</v>
      </c>
      <c r="W15" s="60">
        <v>1538.255006338808</v>
      </c>
      <c r="X15" s="60">
        <v>0</v>
      </c>
      <c r="Y15" s="60">
        <v>52.799250000000001</v>
      </c>
      <c r="Z15" s="60">
        <v>2941.2846528</v>
      </c>
      <c r="AA15" s="60">
        <v>1533.4537239999997</v>
      </c>
      <c r="AB15" s="62">
        <v>0</v>
      </c>
      <c r="AC15" s="61">
        <v>35179.782028793248</v>
      </c>
      <c r="AD15" s="61">
        <v>69446.881767694023</v>
      </c>
    </row>
    <row r="16" spans="2:58" ht="15" customHeight="1">
      <c r="B16" s="53" t="s">
        <v>196</v>
      </c>
      <c r="C16" s="59">
        <v>-470.11031100000008</v>
      </c>
      <c r="D16" s="60">
        <v>0</v>
      </c>
      <c r="E16" s="60">
        <v>55.41652767556414</v>
      </c>
      <c r="F16" s="60">
        <v>55.536337377238581</v>
      </c>
      <c r="G16" s="60">
        <v>534.58130985949981</v>
      </c>
      <c r="H16" s="60">
        <v>0</v>
      </c>
      <c r="I16" s="60">
        <v>0</v>
      </c>
      <c r="J16" s="60">
        <v>0</v>
      </c>
      <c r="K16" s="60">
        <v>0</v>
      </c>
      <c r="L16" s="61">
        <v>175.42386391230247</v>
      </c>
      <c r="M16" s="60">
        <v>-14.256</v>
      </c>
      <c r="N16" s="60">
        <v>-506.97595200000012</v>
      </c>
      <c r="O16" s="60">
        <v>-566.891391</v>
      </c>
      <c r="P16" s="60">
        <v>-568.263374</v>
      </c>
      <c r="Q16" s="60">
        <v>-37.610715999999989</v>
      </c>
      <c r="R16" s="60">
        <v>-52.104914999999991</v>
      </c>
      <c r="S16" s="60">
        <v>-148.31017199999994</v>
      </c>
      <c r="T16" s="60">
        <v>0</v>
      </c>
      <c r="U16" s="60">
        <v>-179.53129047240856</v>
      </c>
      <c r="V16" s="60">
        <v>-3129.6143094687559</v>
      </c>
      <c r="W16" s="60">
        <v>0</v>
      </c>
      <c r="X16" s="60">
        <v>0</v>
      </c>
      <c r="Y16" s="60">
        <v>176.01528600000128</v>
      </c>
      <c r="Z16" s="60">
        <v>27.567820800000032</v>
      </c>
      <c r="AA16" s="60">
        <v>-60.754524000000011</v>
      </c>
      <c r="AB16" s="62">
        <v>0</v>
      </c>
      <c r="AC16" s="61">
        <v>-5060.7295371411637</v>
      </c>
      <c r="AD16" s="61">
        <v>-4885.3056732288615</v>
      </c>
    </row>
    <row r="17" spans="2:30" ht="15" customHeight="1">
      <c r="B17" s="53" t="s">
        <v>197</v>
      </c>
      <c r="C17" s="59">
        <v>168651.25100999998</v>
      </c>
      <c r="D17" s="60">
        <v>57692.260016000007</v>
      </c>
      <c r="E17" s="60">
        <v>5623.8292150441439</v>
      </c>
      <c r="F17" s="60">
        <v>7460.4355839438822</v>
      </c>
      <c r="G17" s="60">
        <v>4210.4439018429994</v>
      </c>
      <c r="H17" s="60">
        <v>36731.765238840235</v>
      </c>
      <c r="I17" s="60">
        <v>27283.262219729237</v>
      </c>
      <c r="J17" s="60">
        <v>47740.20374115192</v>
      </c>
      <c r="K17" s="60">
        <v>33597.363451971811</v>
      </c>
      <c r="L17" s="61">
        <v>388990.81437852408</v>
      </c>
      <c r="M17" s="60">
        <v>-14.256</v>
      </c>
      <c r="N17" s="60">
        <v>11691.21912</v>
      </c>
      <c r="O17" s="60">
        <v>-364.96247700000004</v>
      </c>
      <c r="P17" s="60">
        <v>2624.3837760000001</v>
      </c>
      <c r="Q17" s="60">
        <v>2106.183599</v>
      </c>
      <c r="R17" s="60">
        <v>6399.1485000000002</v>
      </c>
      <c r="S17" s="60">
        <v>915.63319799999999</v>
      </c>
      <c r="T17" s="60">
        <v>0</v>
      </c>
      <c r="U17" s="60">
        <v>902.13015504552868</v>
      </c>
      <c r="V17" s="60">
        <v>-349.04859533225641</v>
      </c>
      <c r="W17" s="60">
        <v>1538.255006338808</v>
      </c>
      <c r="X17" s="60">
        <v>0</v>
      </c>
      <c r="Y17" s="60">
        <v>228.81453600000131</v>
      </c>
      <c r="Z17" s="60">
        <v>2968.8524735999999</v>
      </c>
      <c r="AA17" s="60">
        <v>1472.6992</v>
      </c>
      <c r="AB17" s="62">
        <v>0</v>
      </c>
      <c r="AC17" s="61">
        <v>30119.052491652081</v>
      </c>
      <c r="AD17" s="61">
        <v>419109.86687017616</v>
      </c>
    </row>
    <row r="18" spans="2:30" ht="15" customHeight="1">
      <c r="B18" s="53" t="s">
        <v>198</v>
      </c>
      <c r="C18" s="59">
        <v>-69579.63252900001</v>
      </c>
      <c r="D18" s="60">
        <v>0</v>
      </c>
      <c r="E18" s="60">
        <v>0</v>
      </c>
      <c r="F18" s="60">
        <v>0</v>
      </c>
      <c r="G18" s="60">
        <v>0</v>
      </c>
      <c r="H18" s="60">
        <v>0</v>
      </c>
      <c r="I18" s="60">
        <v>0</v>
      </c>
      <c r="J18" s="60">
        <v>0</v>
      </c>
      <c r="K18" s="60">
        <v>0</v>
      </c>
      <c r="L18" s="61">
        <v>-69579.63252900001</v>
      </c>
      <c r="M18" s="60">
        <v>0</v>
      </c>
      <c r="N18" s="60">
        <v>-547.37296192491578</v>
      </c>
      <c r="O18" s="60">
        <v>-14592.463952068279</v>
      </c>
      <c r="P18" s="60">
        <v>-420.42385000000002</v>
      </c>
      <c r="Q18" s="60">
        <v>-1.0997999999999999E-2</v>
      </c>
      <c r="R18" s="60">
        <v>-379.13629500000002</v>
      </c>
      <c r="S18" s="60">
        <v>-1772.4407879999999</v>
      </c>
      <c r="T18" s="60">
        <v>0</v>
      </c>
      <c r="U18" s="60">
        <v>0</v>
      </c>
      <c r="V18" s="60">
        <v>0</v>
      </c>
      <c r="W18" s="60">
        <v>-428.17287252289759</v>
      </c>
      <c r="X18" s="60">
        <v>0</v>
      </c>
      <c r="Y18" s="60">
        <v>-1235.1198960000002</v>
      </c>
      <c r="Z18" s="60">
        <v>-820.43784000000005</v>
      </c>
      <c r="AA18" s="60">
        <v>-282.34119600000002</v>
      </c>
      <c r="AB18" s="62">
        <v>0</v>
      </c>
      <c r="AC18" s="61">
        <v>-20477.920649516091</v>
      </c>
      <c r="AD18" s="61">
        <v>-90057.5531785161</v>
      </c>
    </row>
    <row r="19" spans="2:30" ht="15" customHeight="1">
      <c r="B19" s="53" t="s">
        <v>199</v>
      </c>
      <c r="C19" s="59">
        <v>0</v>
      </c>
      <c r="D19" s="60">
        <v>-1253.0160000000001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0">
        <v>0</v>
      </c>
      <c r="K19" s="60">
        <v>0</v>
      </c>
      <c r="L19" s="61">
        <v>-1253.0160000000001</v>
      </c>
      <c r="M19" s="60">
        <v>0</v>
      </c>
      <c r="N19" s="60">
        <v>0</v>
      </c>
      <c r="O19" s="60">
        <v>0</v>
      </c>
      <c r="P19" s="60">
        <v>0</v>
      </c>
      <c r="Q19" s="60">
        <v>0</v>
      </c>
      <c r="R19" s="60">
        <v>0</v>
      </c>
      <c r="S19" s="60">
        <v>0</v>
      </c>
      <c r="T19" s="60">
        <v>0</v>
      </c>
      <c r="U19" s="60">
        <v>0</v>
      </c>
      <c r="V19" s="60">
        <v>0</v>
      </c>
      <c r="W19" s="60">
        <v>0</v>
      </c>
      <c r="X19" s="60">
        <v>0</v>
      </c>
      <c r="Y19" s="60">
        <v>0</v>
      </c>
      <c r="Z19" s="60">
        <v>0</v>
      </c>
      <c r="AA19" s="60">
        <v>0</v>
      </c>
      <c r="AB19" s="62">
        <v>0</v>
      </c>
      <c r="AC19" s="61">
        <v>0</v>
      </c>
      <c r="AD19" s="61">
        <v>-1253.0160000000001</v>
      </c>
    </row>
    <row r="20" spans="2:30" ht="15" customHeight="1" thickBot="1">
      <c r="B20" s="63" t="s">
        <v>200</v>
      </c>
      <c r="C20" s="64">
        <v>0</v>
      </c>
      <c r="D20" s="65">
        <v>-24724.806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6">
        <v>-24724.806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7">
        <v>0</v>
      </c>
      <c r="AC20" s="66">
        <v>0</v>
      </c>
      <c r="AD20" s="66">
        <v>-24724.806</v>
      </c>
    </row>
    <row r="21" spans="2:30" ht="15" customHeight="1">
      <c r="B21" s="68" t="s">
        <v>201</v>
      </c>
      <c r="C21" s="69">
        <v>99071.618480999983</v>
      </c>
      <c r="D21" s="70">
        <v>31714.438016000007</v>
      </c>
      <c r="E21" s="70">
        <v>5623.8292150441439</v>
      </c>
      <c r="F21" s="70">
        <v>7460.4355839438822</v>
      </c>
      <c r="G21" s="70">
        <v>4210.4439018429994</v>
      </c>
      <c r="H21" s="70">
        <v>36731.765238840235</v>
      </c>
      <c r="I21" s="70">
        <v>27283.262219729237</v>
      </c>
      <c r="J21" s="70">
        <v>47740.20374115192</v>
      </c>
      <c r="K21" s="70">
        <v>33597.363451971811</v>
      </c>
      <c r="L21" s="71">
        <v>293433.35984952422</v>
      </c>
      <c r="M21" s="70">
        <v>-14.256</v>
      </c>
      <c r="N21" s="70">
        <v>11143.846158075085</v>
      </c>
      <c r="O21" s="70">
        <v>-14957.42642906828</v>
      </c>
      <c r="P21" s="70">
        <v>2203.959926</v>
      </c>
      <c r="Q21" s="70">
        <v>2106.1726009999998</v>
      </c>
      <c r="R21" s="70">
        <v>6020.012205</v>
      </c>
      <c r="S21" s="70">
        <v>-856.80758999999978</v>
      </c>
      <c r="T21" s="70">
        <v>0</v>
      </c>
      <c r="U21" s="70">
        <v>902.13015504552868</v>
      </c>
      <c r="V21" s="70">
        <v>-349.04859533225641</v>
      </c>
      <c r="W21" s="70">
        <v>1110.0821338159105</v>
      </c>
      <c r="X21" s="70">
        <v>0</v>
      </c>
      <c r="Y21" s="70">
        <v>-1006.3053599999989</v>
      </c>
      <c r="Z21" s="70">
        <v>2148.4146335999999</v>
      </c>
      <c r="AA21" s="70">
        <v>1190.3580040000002</v>
      </c>
      <c r="AB21" s="72">
        <v>0</v>
      </c>
      <c r="AC21" s="71">
        <v>9641.1318421359865</v>
      </c>
      <c r="AD21" s="71">
        <v>303074.49169166019</v>
      </c>
    </row>
    <row r="22" spans="2:30" ht="15" customHeight="1" thickBot="1">
      <c r="B22" s="63" t="s">
        <v>202</v>
      </c>
      <c r="C22" s="64">
        <v>-98819.219564999992</v>
      </c>
      <c r="D22" s="65">
        <v>-14847.896290375957</v>
      </c>
      <c r="E22" s="65">
        <v>-2034.5850491397334</v>
      </c>
      <c r="F22" s="65">
        <v>-7450.0225206856503</v>
      </c>
      <c r="G22" s="65">
        <v>-4210.4439018429994</v>
      </c>
      <c r="H22" s="65">
        <v>-36731.765238840235</v>
      </c>
      <c r="I22" s="65">
        <v>-8843.0097923571193</v>
      </c>
      <c r="J22" s="65">
        <v>-19722.192021659022</v>
      </c>
      <c r="K22" s="65">
        <v>-22828.821828926979</v>
      </c>
      <c r="L22" s="66">
        <v>-215487.95620882773</v>
      </c>
      <c r="M22" s="65">
        <v>4870.6069319326634</v>
      </c>
      <c r="N22" s="65">
        <v>37131.80889345875</v>
      </c>
      <c r="O22" s="65">
        <v>17449.647681567345</v>
      </c>
      <c r="P22" s="65">
        <v>22078.367983</v>
      </c>
      <c r="Q22" s="65">
        <v>6125.550561</v>
      </c>
      <c r="R22" s="65">
        <v>982.19154812739805</v>
      </c>
      <c r="S22" s="65">
        <v>3997.2166680000005</v>
      </c>
      <c r="T22" s="65">
        <v>1355.7233864587201</v>
      </c>
      <c r="U22" s="65">
        <v>6515.8266052195013</v>
      </c>
      <c r="V22" s="65">
        <v>349.04859533225641</v>
      </c>
      <c r="W22" s="65">
        <v>58236.88121317792</v>
      </c>
      <c r="X22" s="65">
        <v>4478.7887230536217</v>
      </c>
      <c r="Y22" s="65">
        <v>16884.884340000004</v>
      </c>
      <c r="Z22" s="65">
        <v>6557.3799285793984</v>
      </c>
      <c r="AA22" s="65">
        <v>6227.3261349536933</v>
      </c>
      <c r="AB22" s="67">
        <v>236.97950389143841</v>
      </c>
      <c r="AC22" s="66">
        <v>193478.2286977527</v>
      </c>
      <c r="AD22" s="66">
        <v>-22009.727511075034</v>
      </c>
    </row>
    <row r="23" spans="2:30" ht="15" customHeight="1">
      <c r="B23" s="73" t="s">
        <v>203</v>
      </c>
      <c r="C23" s="54">
        <v>-97457.482881000004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-5691.5137563617336</v>
      </c>
      <c r="L23" s="56">
        <v>-103148.99663736174</v>
      </c>
      <c r="M23" s="55">
        <v>0</v>
      </c>
      <c r="N23" s="55">
        <v>38608.957487999993</v>
      </c>
      <c r="O23" s="55">
        <v>17724.089789999998</v>
      </c>
      <c r="P23" s="55">
        <v>20326.039713000002</v>
      </c>
      <c r="Q23" s="55">
        <v>4702.1655719999999</v>
      </c>
      <c r="R23" s="55">
        <v>4465.6622550000002</v>
      </c>
      <c r="S23" s="55">
        <v>3997.2166680000005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7660.3697294729354</v>
      </c>
      <c r="AA23" s="55">
        <v>5378.5193340000005</v>
      </c>
      <c r="AB23" s="57">
        <v>0</v>
      </c>
      <c r="AC23" s="54">
        <v>102863.02054947293</v>
      </c>
      <c r="AD23" s="56">
        <v>-285.97608788880461</v>
      </c>
    </row>
    <row r="24" spans="2:30" ht="15" customHeight="1">
      <c r="B24" s="53" t="s">
        <v>204</v>
      </c>
      <c r="C24" s="59">
        <v>0</v>
      </c>
      <c r="D24" s="60">
        <v>-3713.6618484999999</v>
      </c>
      <c r="E24" s="60">
        <v>0</v>
      </c>
      <c r="F24" s="60">
        <v>0</v>
      </c>
      <c r="G24" s="60">
        <v>0</v>
      </c>
      <c r="H24" s="60">
        <v>0</v>
      </c>
      <c r="I24" s="60">
        <v>0</v>
      </c>
      <c r="J24" s="60">
        <v>0</v>
      </c>
      <c r="K24" s="60">
        <v>1000.7848510000002</v>
      </c>
      <c r="L24" s="61">
        <v>-2712.8769974999996</v>
      </c>
      <c r="M24" s="60">
        <v>0</v>
      </c>
      <c r="N24" s="60">
        <v>0</v>
      </c>
      <c r="O24" s="60">
        <v>0</v>
      </c>
      <c r="P24" s="60">
        <v>0</v>
      </c>
      <c r="Q24" s="60">
        <v>1304.1843879999999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0">
        <v>0</v>
      </c>
      <c r="Z24" s="60">
        <v>0</v>
      </c>
      <c r="AA24" s="60">
        <v>1033.6278817142856</v>
      </c>
      <c r="AB24" s="62">
        <v>0</v>
      </c>
      <c r="AC24" s="59">
        <v>2337.8122697142853</v>
      </c>
      <c r="AD24" s="61">
        <v>-375.06472778571424</v>
      </c>
    </row>
    <row r="25" spans="2:30" ht="15" customHeight="1">
      <c r="B25" s="53" t="s">
        <v>205</v>
      </c>
      <c r="C25" s="59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0</v>
      </c>
      <c r="J25" s="60">
        <v>0</v>
      </c>
      <c r="K25" s="60">
        <v>0</v>
      </c>
      <c r="L25" s="61">
        <v>0</v>
      </c>
      <c r="M25" s="60">
        <v>0</v>
      </c>
      <c r="N25" s="60">
        <v>0</v>
      </c>
      <c r="O25" s="60">
        <v>0</v>
      </c>
      <c r="P25" s="60">
        <v>0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2">
        <v>0</v>
      </c>
      <c r="AC25" s="59">
        <v>0</v>
      </c>
      <c r="AD25" s="61">
        <v>0</v>
      </c>
    </row>
    <row r="26" spans="2:30" ht="15" customHeight="1">
      <c r="B26" s="53" t="s">
        <v>206</v>
      </c>
      <c r="C26" s="59">
        <v>0</v>
      </c>
      <c r="D26" s="60">
        <v>0</v>
      </c>
      <c r="E26" s="60">
        <v>0</v>
      </c>
      <c r="F26" s="60">
        <v>-7450.0225206856503</v>
      </c>
      <c r="G26" s="60">
        <v>0</v>
      </c>
      <c r="H26" s="60">
        <v>0</v>
      </c>
      <c r="I26" s="60">
        <v>0</v>
      </c>
      <c r="J26" s="60">
        <v>0</v>
      </c>
      <c r="K26" s="60">
        <v>0</v>
      </c>
      <c r="L26" s="61">
        <v>-7450.0225206856503</v>
      </c>
      <c r="M26" s="60">
        <v>0</v>
      </c>
      <c r="N26" s="60">
        <v>0</v>
      </c>
      <c r="O26" s="60">
        <v>0</v>
      </c>
      <c r="P26" s="60">
        <v>0</v>
      </c>
      <c r="Q26" s="60">
        <v>0</v>
      </c>
      <c r="R26" s="60">
        <v>0</v>
      </c>
      <c r="S26" s="60">
        <v>0</v>
      </c>
      <c r="T26" s="60">
        <v>1705.2878869302817</v>
      </c>
      <c r="U26" s="60">
        <v>6515.8266052195013</v>
      </c>
      <c r="V26" s="60">
        <v>0</v>
      </c>
      <c r="W26" s="60">
        <v>0</v>
      </c>
      <c r="X26" s="60">
        <v>0</v>
      </c>
      <c r="Y26" s="60">
        <v>0</v>
      </c>
      <c r="Z26" s="60">
        <v>-1209.1496621077222</v>
      </c>
      <c r="AA26" s="60">
        <v>0</v>
      </c>
      <c r="AB26" s="62">
        <v>244.54919816649652</v>
      </c>
      <c r="AC26" s="59">
        <v>7256.5140282085576</v>
      </c>
      <c r="AD26" s="61">
        <v>-193.50849247709266</v>
      </c>
    </row>
    <row r="27" spans="2:30" ht="15" customHeight="1">
      <c r="B27" s="53" t="s">
        <v>207</v>
      </c>
      <c r="C27" s="59">
        <v>0</v>
      </c>
      <c r="D27" s="60">
        <v>0</v>
      </c>
      <c r="E27" s="60">
        <v>0</v>
      </c>
      <c r="F27" s="60">
        <v>0</v>
      </c>
      <c r="G27" s="60">
        <v>-4210.4439018429994</v>
      </c>
      <c r="H27" s="60">
        <v>0</v>
      </c>
      <c r="I27" s="60">
        <v>0</v>
      </c>
      <c r="J27" s="60">
        <v>0</v>
      </c>
      <c r="K27" s="60">
        <v>0</v>
      </c>
      <c r="L27" s="61">
        <v>-4210.4439018429994</v>
      </c>
      <c r="M27" s="60">
        <v>0</v>
      </c>
      <c r="N27" s="60">
        <v>0</v>
      </c>
      <c r="O27" s="60">
        <v>0</v>
      </c>
      <c r="P27" s="60">
        <v>0</v>
      </c>
      <c r="Q27" s="60">
        <v>0</v>
      </c>
      <c r="R27" s="60">
        <v>0</v>
      </c>
      <c r="S27" s="60">
        <v>0</v>
      </c>
      <c r="T27" s="60">
        <v>0</v>
      </c>
      <c r="U27" s="60">
        <v>0</v>
      </c>
      <c r="V27" s="60">
        <v>4143.2156750214353</v>
      </c>
      <c r="W27" s="60">
        <v>0</v>
      </c>
      <c r="X27" s="60">
        <v>0</v>
      </c>
      <c r="Y27" s="60">
        <v>0</v>
      </c>
      <c r="Z27" s="60">
        <v>0</v>
      </c>
      <c r="AA27" s="60">
        <v>0</v>
      </c>
      <c r="AB27" s="62">
        <v>0</v>
      </c>
      <c r="AC27" s="59">
        <v>4143.2156750214353</v>
      </c>
      <c r="AD27" s="61">
        <v>-67.228226821564022</v>
      </c>
    </row>
    <row r="28" spans="2:30" ht="15" customHeight="1">
      <c r="B28" s="53" t="s">
        <v>208</v>
      </c>
      <c r="C28" s="59">
        <v>0</v>
      </c>
      <c r="D28" s="60">
        <v>-5147.8949146361092</v>
      </c>
      <c r="E28" s="60">
        <v>-1829.9369276622199</v>
      </c>
      <c r="F28" s="60">
        <v>0</v>
      </c>
      <c r="G28" s="60">
        <v>0</v>
      </c>
      <c r="H28" s="60">
        <v>-34972.118699423205</v>
      </c>
      <c r="I28" s="60">
        <v>-102.88424924999181</v>
      </c>
      <c r="J28" s="60">
        <v>0</v>
      </c>
      <c r="K28" s="60">
        <v>-8399.1140757342928</v>
      </c>
      <c r="L28" s="61">
        <v>-50451.948866705818</v>
      </c>
      <c r="M28" s="60">
        <v>-80.827178720535684</v>
      </c>
      <c r="N28" s="60">
        <v>-778.88008585243472</v>
      </c>
      <c r="O28" s="60">
        <v>-9.3063877088323714</v>
      </c>
      <c r="P28" s="60">
        <v>0</v>
      </c>
      <c r="Q28" s="60">
        <v>0</v>
      </c>
      <c r="R28" s="60">
        <v>0</v>
      </c>
      <c r="S28" s="60">
        <v>0</v>
      </c>
      <c r="T28" s="60">
        <v>0</v>
      </c>
      <c r="U28" s="60">
        <v>0</v>
      </c>
      <c r="V28" s="60">
        <v>-3794.167079689179</v>
      </c>
      <c r="W28" s="60">
        <v>47433.668791173215</v>
      </c>
      <c r="X28" s="60">
        <v>0</v>
      </c>
      <c r="Y28" s="60">
        <v>0</v>
      </c>
      <c r="Z28" s="60">
        <v>0</v>
      </c>
      <c r="AA28" s="60">
        <v>0</v>
      </c>
      <c r="AB28" s="62">
        <v>0</v>
      </c>
      <c r="AC28" s="59">
        <v>42770.488059202231</v>
      </c>
      <c r="AD28" s="61">
        <v>-7681.4608075035867</v>
      </c>
    </row>
    <row r="29" spans="2:30" ht="15" customHeight="1">
      <c r="B29" s="53" t="s">
        <v>209</v>
      </c>
      <c r="C29" s="59">
        <v>0</v>
      </c>
      <c r="D29" s="60">
        <v>-4257.6175384709431</v>
      </c>
      <c r="E29" s="60">
        <v>-204.64812147751363</v>
      </c>
      <c r="F29" s="60">
        <v>0</v>
      </c>
      <c r="G29" s="60">
        <v>0</v>
      </c>
      <c r="H29" s="60">
        <v>-1759.6465394170302</v>
      </c>
      <c r="I29" s="60">
        <v>-337.1448244324169</v>
      </c>
      <c r="J29" s="60">
        <v>-5429.7905856786283</v>
      </c>
      <c r="K29" s="60">
        <v>-6526.5329663660004</v>
      </c>
      <c r="L29" s="61">
        <v>-18515.38057584253</v>
      </c>
      <c r="M29" s="60">
        <v>-5.6562479628017863</v>
      </c>
      <c r="N29" s="60">
        <v>-568.66663348880911</v>
      </c>
      <c r="O29" s="60">
        <v>-192.00541732382106</v>
      </c>
      <c r="P29" s="60">
        <v>0</v>
      </c>
      <c r="Q29" s="60">
        <v>0</v>
      </c>
      <c r="R29" s="60">
        <v>0</v>
      </c>
      <c r="S29" s="60">
        <v>0</v>
      </c>
      <c r="T29" s="60">
        <v>-349.56450047156164</v>
      </c>
      <c r="U29" s="60">
        <v>0</v>
      </c>
      <c r="V29" s="60">
        <v>0</v>
      </c>
      <c r="W29" s="60">
        <v>10803.212422004701</v>
      </c>
      <c r="X29" s="60">
        <v>0</v>
      </c>
      <c r="Y29" s="60">
        <v>0</v>
      </c>
      <c r="Z29" s="60">
        <v>-584.33333965841689</v>
      </c>
      <c r="AA29" s="60">
        <v>0</v>
      </c>
      <c r="AB29" s="62">
        <v>-7.5696942750581009</v>
      </c>
      <c r="AC29" s="59">
        <v>9095.4165888242314</v>
      </c>
      <c r="AD29" s="61">
        <v>-9419.9639870182982</v>
      </c>
    </row>
    <row r="30" spans="2:30" ht="15" customHeight="1">
      <c r="B30" s="53" t="s">
        <v>210</v>
      </c>
      <c r="C30" s="59">
        <v>0</v>
      </c>
      <c r="D30" s="60">
        <v>0</v>
      </c>
      <c r="E30" s="60">
        <v>0</v>
      </c>
      <c r="F30" s="60">
        <v>0</v>
      </c>
      <c r="G30" s="60">
        <v>0</v>
      </c>
      <c r="H30" s="60">
        <v>0</v>
      </c>
      <c r="I30" s="60">
        <v>-8402.9807186747112</v>
      </c>
      <c r="J30" s="60">
        <v>0</v>
      </c>
      <c r="K30" s="60">
        <v>0</v>
      </c>
      <c r="L30" s="61">
        <v>-8402.9807186747112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4478.7887230536217</v>
      </c>
      <c r="Y30" s="60">
        <v>0</v>
      </c>
      <c r="Z30" s="60">
        <v>0</v>
      </c>
      <c r="AA30" s="60">
        <v>0</v>
      </c>
      <c r="AB30" s="62">
        <v>0</v>
      </c>
      <c r="AC30" s="59">
        <v>4478.7887230536217</v>
      </c>
      <c r="AD30" s="61">
        <v>-3924.1919956210895</v>
      </c>
    </row>
    <row r="31" spans="2:30" ht="15" customHeight="1">
      <c r="B31" s="53" t="s">
        <v>211</v>
      </c>
      <c r="C31" s="59">
        <v>0</v>
      </c>
      <c r="D31" s="60">
        <v>0</v>
      </c>
      <c r="E31" s="60">
        <v>0</v>
      </c>
      <c r="F31" s="60">
        <v>0</v>
      </c>
      <c r="G31" s="60">
        <v>0</v>
      </c>
      <c r="H31" s="60">
        <v>0</v>
      </c>
      <c r="I31" s="60">
        <v>0</v>
      </c>
      <c r="J31" s="60">
        <v>-14292.401435980393</v>
      </c>
      <c r="K31" s="60">
        <v>-2636.3589207</v>
      </c>
      <c r="L31" s="61">
        <v>-16928.760356680392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16884.884340000004</v>
      </c>
      <c r="Z31" s="60">
        <v>0</v>
      </c>
      <c r="AA31" s="60">
        <v>0</v>
      </c>
      <c r="AB31" s="62">
        <v>0</v>
      </c>
      <c r="AC31" s="59">
        <v>16884.884340000004</v>
      </c>
      <c r="AD31" s="61">
        <v>-43.876016680387693</v>
      </c>
    </row>
    <row r="32" spans="2:30" ht="15" customHeight="1">
      <c r="B32" s="53" t="s">
        <v>212</v>
      </c>
      <c r="C32" s="59">
        <v>-1361.7366840000002</v>
      </c>
      <c r="D32" s="60">
        <v>-1728.721988768898</v>
      </c>
      <c r="E32" s="60">
        <v>0</v>
      </c>
      <c r="F32" s="60">
        <v>0</v>
      </c>
      <c r="G32" s="60">
        <v>0</v>
      </c>
      <c r="H32" s="60">
        <v>0</v>
      </c>
      <c r="I32" s="60">
        <v>0</v>
      </c>
      <c r="J32" s="60">
        <v>0</v>
      </c>
      <c r="K32" s="60">
        <v>-576.08696076495016</v>
      </c>
      <c r="L32" s="61">
        <v>-3666.5456335338486</v>
      </c>
      <c r="M32" s="60">
        <v>4957.0903586160002</v>
      </c>
      <c r="N32" s="60">
        <v>-129.60187519999999</v>
      </c>
      <c r="O32" s="60">
        <v>-73.130303400000003</v>
      </c>
      <c r="P32" s="60">
        <v>1752.3282700000002</v>
      </c>
      <c r="Q32" s="60">
        <v>119.20060100000001</v>
      </c>
      <c r="R32" s="60">
        <v>-3483.4707068726025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0">
        <v>0</v>
      </c>
      <c r="Z32" s="60">
        <v>690.49320087260264</v>
      </c>
      <c r="AA32" s="60">
        <v>-184.82108076059271</v>
      </c>
      <c r="AB32" s="62">
        <v>0</v>
      </c>
      <c r="AC32" s="59">
        <v>3648.088464255407</v>
      </c>
      <c r="AD32" s="61">
        <v>-18.457169278441597</v>
      </c>
    </row>
    <row r="33" spans="2:30" ht="15" customHeight="1" thickBot="1">
      <c r="B33" s="63" t="s">
        <v>213</v>
      </c>
      <c r="C33" s="64">
        <v>0</v>
      </c>
      <c r="D33" s="65">
        <v>-178.05023523200003</v>
      </c>
      <c r="E33" s="65">
        <v>-6.84</v>
      </c>
      <c r="F33" s="65">
        <v>-11.1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6">
        <v>-195.99023523200003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-41.4</v>
      </c>
      <c r="V33" s="65">
        <v>0</v>
      </c>
      <c r="W33" s="65">
        <v>-8943.6070271321769</v>
      </c>
      <c r="X33" s="65">
        <v>-66.188995907196372</v>
      </c>
      <c r="Y33" s="65">
        <v>-64.086666000000008</v>
      </c>
      <c r="Z33" s="65">
        <v>0</v>
      </c>
      <c r="AA33" s="65">
        <v>0</v>
      </c>
      <c r="AB33" s="67">
        <v>0</v>
      </c>
      <c r="AC33" s="64">
        <v>-9115.2826890393717</v>
      </c>
      <c r="AD33" s="66">
        <v>-9311.2729242713722</v>
      </c>
    </row>
    <row r="34" spans="2:30" ht="15" customHeight="1">
      <c r="B34" s="68" t="s">
        <v>214</v>
      </c>
      <c r="C34" s="69">
        <v>0</v>
      </c>
      <c r="D34" s="70">
        <v>17077.406745920794</v>
      </c>
      <c r="E34" s="70">
        <v>3577.5695189157509</v>
      </c>
      <c r="F34" s="70">
        <v>0</v>
      </c>
      <c r="G34" s="70">
        <v>0</v>
      </c>
      <c r="H34" s="70">
        <v>0</v>
      </c>
      <c r="I34" s="70">
        <v>18440.252427372117</v>
      </c>
      <c r="J34" s="70">
        <v>28018.011719492897</v>
      </c>
      <c r="K34" s="70">
        <v>10768.54162304483</v>
      </c>
      <c r="L34" s="71">
        <v>77881.7820347464</v>
      </c>
      <c r="M34" s="70">
        <v>4903.1010970890638</v>
      </c>
      <c r="N34" s="70">
        <v>48188.147607613842</v>
      </c>
      <c r="O34" s="70">
        <v>2430.5197143149362</v>
      </c>
      <c r="P34" s="70">
        <v>24227.002836037402</v>
      </c>
      <c r="Q34" s="70">
        <v>8211.4711995144935</v>
      </c>
      <c r="R34" s="70">
        <v>6959.0387811273968</v>
      </c>
      <c r="S34" s="70">
        <v>3133.5027277079998</v>
      </c>
      <c r="T34" s="70">
        <v>1357.3048972202644</v>
      </c>
      <c r="U34" s="70">
        <v>7371.7533186501341</v>
      </c>
      <c r="V34" s="70">
        <v>0</v>
      </c>
      <c r="W34" s="70">
        <v>50403.356319861647</v>
      </c>
      <c r="X34" s="70">
        <v>4412.5997271464248</v>
      </c>
      <c r="Y34" s="70">
        <v>15814.463754</v>
      </c>
      <c r="Z34" s="70">
        <v>8580.2122960890265</v>
      </c>
      <c r="AA34" s="70">
        <v>7207.871636239408</v>
      </c>
      <c r="AB34" s="72">
        <v>235.2695038914384</v>
      </c>
      <c r="AC34" s="71">
        <v>193435.61541650345</v>
      </c>
      <c r="AD34" s="72">
        <v>271317.39745124988</v>
      </c>
    </row>
    <row r="35" spans="2:30" ht="15" customHeight="1">
      <c r="B35" s="53" t="s">
        <v>215</v>
      </c>
      <c r="C35" s="59">
        <v>0</v>
      </c>
      <c r="D35" s="60">
        <v>974.51200000000006</v>
      </c>
      <c r="E35" s="60">
        <v>0</v>
      </c>
      <c r="F35" s="60">
        <v>0</v>
      </c>
      <c r="G35" s="60">
        <v>0</v>
      </c>
      <c r="H35" s="60">
        <v>0</v>
      </c>
      <c r="I35" s="60">
        <v>0</v>
      </c>
      <c r="J35" s="60">
        <v>0</v>
      </c>
      <c r="K35" s="60">
        <v>0</v>
      </c>
      <c r="L35" s="61">
        <v>974.51200000000006</v>
      </c>
      <c r="M35" s="60">
        <v>0</v>
      </c>
      <c r="N35" s="60">
        <v>0</v>
      </c>
      <c r="O35" s="60">
        <v>0</v>
      </c>
      <c r="P35" s="60">
        <v>0</v>
      </c>
      <c r="Q35" s="60">
        <v>0</v>
      </c>
      <c r="R35" s="60">
        <v>6959.0387811273968</v>
      </c>
      <c r="S35" s="60">
        <v>1.8905999999999998</v>
      </c>
      <c r="T35" s="60">
        <v>0</v>
      </c>
      <c r="U35" s="60">
        <v>0</v>
      </c>
      <c r="V35" s="60">
        <v>0</v>
      </c>
      <c r="W35" s="60">
        <v>0</v>
      </c>
      <c r="X35" s="60">
        <v>0</v>
      </c>
      <c r="Y35" s="60">
        <v>649.36293599999999</v>
      </c>
      <c r="Z35" s="60">
        <v>0</v>
      </c>
      <c r="AA35" s="60">
        <v>7207.871636239408</v>
      </c>
      <c r="AB35" s="62">
        <v>149.56263358150946</v>
      </c>
      <c r="AC35" s="61">
        <v>14967.726586948314</v>
      </c>
      <c r="AD35" s="62">
        <v>15942.238586948315</v>
      </c>
    </row>
    <row r="36" spans="2:30" ht="15" customHeight="1">
      <c r="B36" s="74" t="s">
        <v>216</v>
      </c>
      <c r="C36" s="59">
        <v>0</v>
      </c>
      <c r="D36" s="60">
        <v>16102.894745920792</v>
      </c>
      <c r="E36" s="60">
        <v>3577.5695189157509</v>
      </c>
      <c r="F36" s="60">
        <v>0</v>
      </c>
      <c r="G36" s="60">
        <v>0</v>
      </c>
      <c r="H36" s="60">
        <v>0</v>
      </c>
      <c r="I36" s="60">
        <v>18440.252427372117</v>
      </c>
      <c r="J36" s="60">
        <v>28018.011719492897</v>
      </c>
      <c r="K36" s="60">
        <v>10768.54162304483</v>
      </c>
      <c r="L36" s="61">
        <v>76907.270034746383</v>
      </c>
      <c r="M36" s="60">
        <v>4903.1010970890638</v>
      </c>
      <c r="N36" s="60">
        <v>48188.147607613842</v>
      </c>
      <c r="O36" s="60">
        <v>2430.5197143149362</v>
      </c>
      <c r="P36" s="60">
        <v>24227.002836037402</v>
      </c>
      <c r="Q36" s="60">
        <v>8211.4711995144935</v>
      </c>
      <c r="R36" s="60">
        <v>0</v>
      </c>
      <c r="S36" s="60">
        <v>3131.6121277080001</v>
      </c>
      <c r="T36" s="60">
        <v>1357.3048972202644</v>
      </c>
      <c r="U36" s="60">
        <v>7371.7533186501341</v>
      </c>
      <c r="V36" s="60">
        <v>0</v>
      </c>
      <c r="W36" s="60">
        <v>50403.356319861647</v>
      </c>
      <c r="X36" s="60">
        <v>4412.5997271464248</v>
      </c>
      <c r="Y36" s="60">
        <v>15165.100818000003</v>
      </c>
      <c r="Z36" s="60">
        <v>8580.2122960890265</v>
      </c>
      <c r="AA36" s="60">
        <v>0</v>
      </c>
      <c r="AB36" s="62">
        <v>85.706870309928945</v>
      </c>
      <c r="AC36" s="61">
        <v>178467.88882955513</v>
      </c>
      <c r="AD36" s="62">
        <v>255375.15886430151</v>
      </c>
    </row>
    <row r="37" spans="2:30" ht="15" customHeight="1">
      <c r="B37" s="74" t="s">
        <v>217</v>
      </c>
      <c r="C37" s="59">
        <v>0</v>
      </c>
      <c r="D37" s="60">
        <v>4345.3246773548944</v>
      </c>
      <c r="E37" s="60">
        <v>0</v>
      </c>
      <c r="F37" s="60">
        <v>0</v>
      </c>
      <c r="G37" s="60">
        <v>0</v>
      </c>
      <c r="H37" s="60">
        <v>0</v>
      </c>
      <c r="I37" s="60">
        <v>0</v>
      </c>
      <c r="J37" s="60">
        <v>12083.758184038927</v>
      </c>
      <c r="K37" s="60">
        <v>0</v>
      </c>
      <c r="L37" s="61">
        <v>16429.082861393821</v>
      </c>
      <c r="M37" s="60">
        <v>0</v>
      </c>
      <c r="N37" s="60">
        <v>581.5120841152642</v>
      </c>
      <c r="O37" s="60">
        <v>116.049551980624</v>
      </c>
      <c r="P37" s="60">
        <v>0</v>
      </c>
      <c r="Q37" s="60">
        <v>0</v>
      </c>
      <c r="R37" s="60">
        <v>0</v>
      </c>
      <c r="S37" s="60">
        <v>0</v>
      </c>
      <c r="T37" s="60">
        <v>172.44335393683133</v>
      </c>
      <c r="U37" s="60">
        <v>0</v>
      </c>
      <c r="V37" s="60">
        <v>0</v>
      </c>
      <c r="W37" s="60">
        <v>3078.7512714507416</v>
      </c>
      <c r="X37" s="60">
        <v>0</v>
      </c>
      <c r="Y37" s="60">
        <v>0</v>
      </c>
      <c r="Z37" s="60">
        <v>3118.235403732167</v>
      </c>
      <c r="AA37" s="60">
        <v>0</v>
      </c>
      <c r="AB37" s="62">
        <v>0</v>
      </c>
      <c r="AC37" s="61">
        <v>7066.991665215628</v>
      </c>
      <c r="AD37" s="62">
        <v>23496.074526609449</v>
      </c>
    </row>
    <row r="38" spans="2:30" ht="15" customHeight="1">
      <c r="B38" s="74" t="s">
        <v>218</v>
      </c>
      <c r="C38" s="59">
        <v>0</v>
      </c>
      <c r="D38" s="60">
        <v>465.74</v>
      </c>
      <c r="E38" s="60">
        <v>0</v>
      </c>
      <c r="F38" s="60">
        <v>0</v>
      </c>
      <c r="G38" s="60">
        <v>0</v>
      </c>
      <c r="H38" s="60">
        <v>0</v>
      </c>
      <c r="I38" s="60">
        <v>7510.3798666079847</v>
      </c>
      <c r="J38" s="60">
        <v>0</v>
      </c>
      <c r="K38" s="60">
        <v>799.90465175506665</v>
      </c>
      <c r="L38" s="61">
        <v>8776.0245183630504</v>
      </c>
      <c r="M38" s="60">
        <v>0</v>
      </c>
      <c r="N38" s="60">
        <v>0</v>
      </c>
      <c r="O38" s="60">
        <v>0</v>
      </c>
      <c r="P38" s="60">
        <v>0</v>
      </c>
      <c r="Q38" s="60">
        <v>6406.705967764492</v>
      </c>
      <c r="R38" s="60">
        <v>0</v>
      </c>
      <c r="S38" s="60">
        <v>3.989520282</v>
      </c>
      <c r="T38" s="60">
        <v>0</v>
      </c>
      <c r="U38" s="60">
        <v>0</v>
      </c>
      <c r="V38" s="60">
        <v>0</v>
      </c>
      <c r="W38" s="60">
        <v>13381.480978481028</v>
      </c>
      <c r="X38" s="60">
        <v>395.01406417704675</v>
      </c>
      <c r="Y38" s="60">
        <v>0</v>
      </c>
      <c r="Z38" s="60">
        <v>0</v>
      </c>
      <c r="AA38" s="60">
        <v>0</v>
      </c>
      <c r="AB38" s="62">
        <v>0</v>
      </c>
      <c r="AC38" s="61">
        <v>20187.190530704567</v>
      </c>
      <c r="AD38" s="62">
        <v>28963.215049067618</v>
      </c>
    </row>
    <row r="39" spans="2:30" ht="15" customHeight="1">
      <c r="B39" s="74" t="s">
        <v>219</v>
      </c>
      <c r="C39" s="59">
        <v>0</v>
      </c>
      <c r="D39" s="60">
        <v>142.90841825613936</v>
      </c>
      <c r="E39" s="60">
        <v>0</v>
      </c>
      <c r="F39" s="60">
        <v>0</v>
      </c>
      <c r="G39" s="60">
        <v>0</v>
      </c>
      <c r="H39" s="60">
        <v>0</v>
      </c>
      <c r="I39" s="60">
        <v>81.860284644727642</v>
      </c>
      <c r="J39" s="60">
        <v>0</v>
      </c>
      <c r="K39" s="60">
        <v>171.15074475838531</v>
      </c>
      <c r="L39" s="61">
        <v>395.91944765925228</v>
      </c>
      <c r="M39" s="60">
        <v>4.4956798368076827</v>
      </c>
      <c r="N39" s="60">
        <v>43.322005700146761</v>
      </c>
      <c r="O39" s="60">
        <v>12.4661803059301</v>
      </c>
      <c r="P39" s="60">
        <v>0</v>
      </c>
      <c r="Q39" s="60">
        <v>445.71395803623182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8351.3689815382731</v>
      </c>
      <c r="X39" s="60">
        <v>76.876049571601087</v>
      </c>
      <c r="Y39" s="60">
        <v>0</v>
      </c>
      <c r="Z39" s="60">
        <v>0</v>
      </c>
      <c r="AA39" s="60">
        <v>0</v>
      </c>
      <c r="AB39" s="62">
        <v>0</v>
      </c>
      <c r="AC39" s="61">
        <v>8934.2428549889919</v>
      </c>
      <c r="AD39" s="62">
        <v>9330.1623026482448</v>
      </c>
    </row>
    <row r="40" spans="2:30" ht="15" customHeight="1">
      <c r="B40" s="74" t="s">
        <v>220</v>
      </c>
      <c r="C40" s="59">
        <v>0</v>
      </c>
      <c r="D40" s="60">
        <v>22.440775434411194</v>
      </c>
      <c r="E40" s="60">
        <v>0</v>
      </c>
      <c r="F40" s="60">
        <v>0</v>
      </c>
      <c r="G40" s="60">
        <v>0</v>
      </c>
      <c r="H40" s="60">
        <v>0</v>
      </c>
      <c r="I40" s="60">
        <v>0</v>
      </c>
      <c r="J40" s="60">
        <v>0</v>
      </c>
      <c r="K40" s="60">
        <v>0</v>
      </c>
      <c r="L40" s="61">
        <v>22.440775434411194</v>
      </c>
      <c r="M40" s="60">
        <v>0.39526841106913707</v>
      </c>
      <c r="N40" s="60">
        <v>3.808950143029866</v>
      </c>
      <c r="O40" s="60">
        <v>6.5470878412823312</v>
      </c>
      <c r="P40" s="60">
        <v>0</v>
      </c>
      <c r="Q40" s="60">
        <v>262.1104028315217</v>
      </c>
      <c r="R40" s="60">
        <v>0</v>
      </c>
      <c r="S40" s="60">
        <v>0</v>
      </c>
      <c r="T40" s="60">
        <v>0</v>
      </c>
      <c r="U40" s="60">
        <v>0</v>
      </c>
      <c r="V40" s="60">
        <v>0</v>
      </c>
      <c r="W40" s="60">
        <v>3832.7609789639378</v>
      </c>
      <c r="X40" s="60">
        <v>0</v>
      </c>
      <c r="Y40" s="60">
        <v>0</v>
      </c>
      <c r="Z40" s="60">
        <v>0</v>
      </c>
      <c r="AA40" s="60">
        <v>0</v>
      </c>
      <c r="AB40" s="62">
        <v>0</v>
      </c>
      <c r="AC40" s="61">
        <v>4105.6226881908406</v>
      </c>
      <c r="AD40" s="62">
        <v>4128.0634636252516</v>
      </c>
    </row>
    <row r="41" spans="2:30" ht="15" customHeight="1">
      <c r="B41" s="74" t="s">
        <v>221</v>
      </c>
      <c r="C41" s="59">
        <v>0</v>
      </c>
      <c r="D41" s="60">
        <v>0</v>
      </c>
      <c r="E41" s="60">
        <v>0</v>
      </c>
      <c r="F41" s="60">
        <v>0</v>
      </c>
      <c r="G41" s="60">
        <v>0</v>
      </c>
      <c r="H41" s="60">
        <v>0</v>
      </c>
      <c r="I41" s="60">
        <v>3118.2475338917839</v>
      </c>
      <c r="J41" s="60">
        <v>0</v>
      </c>
      <c r="K41" s="60">
        <v>0</v>
      </c>
      <c r="L41" s="61">
        <v>3118.2475338917839</v>
      </c>
      <c r="M41" s="60">
        <v>670.64788037625021</v>
      </c>
      <c r="N41" s="60">
        <v>6462.6068472620464</v>
      </c>
      <c r="O41" s="60">
        <v>8.1027210924000013</v>
      </c>
      <c r="P41" s="60">
        <v>0</v>
      </c>
      <c r="Q41" s="60">
        <v>26.698270389492748</v>
      </c>
      <c r="R41" s="60">
        <v>0</v>
      </c>
      <c r="S41" s="60">
        <v>0</v>
      </c>
      <c r="T41" s="60">
        <v>0</v>
      </c>
      <c r="U41" s="60">
        <v>0</v>
      </c>
      <c r="V41" s="60">
        <v>0</v>
      </c>
      <c r="W41" s="60">
        <v>2776.7255078563248</v>
      </c>
      <c r="X41" s="60">
        <v>9.0198021119478344</v>
      </c>
      <c r="Y41" s="60">
        <v>9.69</v>
      </c>
      <c r="Z41" s="60">
        <v>0</v>
      </c>
      <c r="AA41" s="60">
        <v>0</v>
      </c>
      <c r="AB41" s="62">
        <v>0</v>
      </c>
      <c r="AC41" s="61">
        <v>9963.4910290884636</v>
      </c>
      <c r="AD41" s="62">
        <v>13081.738562980248</v>
      </c>
    </row>
    <row r="42" spans="2:30" ht="15" customHeight="1">
      <c r="B42" s="74" t="s">
        <v>222</v>
      </c>
      <c r="C42" s="59">
        <v>0</v>
      </c>
      <c r="D42" s="60">
        <v>1991.44</v>
      </c>
      <c r="E42" s="60">
        <v>0</v>
      </c>
      <c r="F42" s="60">
        <v>0</v>
      </c>
      <c r="G42" s="60">
        <v>0</v>
      </c>
      <c r="H42" s="60">
        <v>0</v>
      </c>
      <c r="I42" s="60">
        <v>0</v>
      </c>
      <c r="J42" s="60">
        <v>0</v>
      </c>
      <c r="K42" s="60">
        <v>0</v>
      </c>
      <c r="L42" s="61">
        <v>1991.44</v>
      </c>
      <c r="M42" s="60">
        <v>4104.2410403086924</v>
      </c>
      <c r="N42" s="60">
        <v>39908.529521796816</v>
      </c>
      <c r="O42" s="60">
        <v>742.92127165640136</v>
      </c>
      <c r="P42" s="60">
        <v>24227.002836037402</v>
      </c>
      <c r="Q42" s="60">
        <v>0</v>
      </c>
      <c r="R42" s="60">
        <v>0</v>
      </c>
      <c r="S42" s="60">
        <v>3126.509619426</v>
      </c>
      <c r="T42" s="60">
        <v>0</v>
      </c>
      <c r="U42" s="60">
        <v>0</v>
      </c>
      <c r="V42" s="60">
        <v>0</v>
      </c>
      <c r="W42" s="60">
        <v>170.35886199999999</v>
      </c>
      <c r="X42" s="60">
        <v>0</v>
      </c>
      <c r="Y42" s="60">
        <v>15155.410818000002</v>
      </c>
      <c r="Z42" s="60">
        <v>0</v>
      </c>
      <c r="AA42" s="60">
        <v>0</v>
      </c>
      <c r="AB42" s="62">
        <v>0</v>
      </c>
      <c r="AC42" s="61">
        <v>87434.973969225292</v>
      </c>
      <c r="AD42" s="62">
        <v>89426.413969225294</v>
      </c>
    </row>
    <row r="43" spans="2:30" ht="15" customHeight="1">
      <c r="B43" s="74" t="s">
        <v>223</v>
      </c>
      <c r="C43" s="59">
        <v>0</v>
      </c>
      <c r="D43" s="60">
        <v>1991.44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1">
        <v>1991.44</v>
      </c>
      <c r="M43" s="60">
        <v>4005.1913408038927</v>
      </c>
      <c r="N43" s="60">
        <v>38595.480193201147</v>
      </c>
      <c r="O43" s="60">
        <v>0</v>
      </c>
      <c r="P43" s="60">
        <v>24192.3748440374</v>
      </c>
      <c r="Q43" s="60">
        <v>0</v>
      </c>
      <c r="R43" s="60">
        <v>0</v>
      </c>
      <c r="S43" s="60">
        <v>0</v>
      </c>
      <c r="T43" s="60">
        <v>0</v>
      </c>
      <c r="U43" s="60">
        <v>0</v>
      </c>
      <c r="V43" s="60">
        <v>0</v>
      </c>
      <c r="W43" s="60">
        <v>0</v>
      </c>
      <c r="X43" s="60">
        <v>0</v>
      </c>
      <c r="Y43" s="60">
        <v>15155.410818000002</v>
      </c>
      <c r="Z43" s="60">
        <v>0</v>
      </c>
      <c r="AA43" s="60">
        <v>0</v>
      </c>
      <c r="AB43" s="62">
        <v>0</v>
      </c>
      <c r="AC43" s="61">
        <v>81948.457196042451</v>
      </c>
      <c r="AD43" s="62">
        <v>83939.897196042453</v>
      </c>
    </row>
    <row r="44" spans="2:30" ht="15" customHeight="1">
      <c r="B44" s="74" t="s">
        <v>224</v>
      </c>
      <c r="C44" s="59">
        <v>0</v>
      </c>
      <c r="D44" s="60">
        <v>0</v>
      </c>
      <c r="E44" s="60">
        <v>0</v>
      </c>
      <c r="F44" s="60">
        <v>0</v>
      </c>
      <c r="G44" s="60">
        <v>0</v>
      </c>
      <c r="H44" s="60">
        <v>0</v>
      </c>
      <c r="I44" s="60">
        <v>0</v>
      </c>
      <c r="J44" s="60">
        <v>0</v>
      </c>
      <c r="K44" s="60">
        <v>0</v>
      </c>
      <c r="L44" s="61">
        <v>0</v>
      </c>
      <c r="M44" s="60">
        <v>99.049699504800003</v>
      </c>
      <c r="N44" s="60">
        <v>954.47892250079985</v>
      </c>
      <c r="O44" s="60">
        <v>0</v>
      </c>
      <c r="P44" s="60">
        <v>0</v>
      </c>
      <c r="Q44" s="60">
        <v>0</v>
      </c>
      <c r="R44" s="60">
        <v>0</v>
      </c>
      <c r="S44" s="60">
        <v>0</v>
      </c>
      <c r="T44" s="60">
        <v>0</v>
      </c>
      <c r="U44" s="60">
        <v>0</v>
      </c>
      <c r="V44" s="60">
        <v>0</v>
      </c>
      <c r="W44" s="60">
        <v>170.35886199999999</v>
      </c>
      <c r="X44" s="60">
        <v>0</v>
      </c>
      <c r="Y44" s="60">
        <v>0</v>
      </c>
      <c r="Z44" s="60">
        <v>0</v>
      </c>
      <c r="AA44" s="60">
        <v>0</v>
      </c>
      <c r="AB44" s="62">
        <v>0</v>
      </c>
      <c r="AC44" s="61">
        <v>1223.8874840055998</v>
      </c>
      <c r="AD44" s="62">
        <v>1223.8874840055998</v>
      </c>
    </row>
    <row r="45" spans="2:30" ht="15" customHeight="1">
      <c r="B45" s="74" t="s">
        <v>225</v>
      </c>
      <c r="C45" s="59">
        <v>0</v>
      </c>
      <c r="D45" s="60">
        <v>0</v>
      </c>
      <c r="E45" s="60">
        <v>0</v>
      </c>
      <c r="F45" s="60">
        <v>0</v>
      </c>
      <c r="G45" s="60">
        <v>0</v>
      </c>
      <c r="H45" s="60">
        <v>0</v>
      </c>
      <c r="I45" s="60">
        <v>0</v>
      </c>
      <c r="J45" s="60">
        <v>0</v>
      </c>
      <c r="K45" s="60">
        <v>0</v>
      </c>
      <c r="L45" s="61">
        <v>0</v>
      </c>
      <c r="M45" s="60">
        <v>0</v>
      </c>
      <c r="N45" s="60">
        <v>0</v>
      </c>
      <c r="O45" s="60">
        <v>0</v>
      </c>
      <c r="P45" s="60">
        <v>34.627991999999999</v>
      </c>
      <c r="Q45" s="60">
        <v>0</v>
      </c>
      <c r="R45" s="60">
        <v>0</v>
      </c>
      <c r="S45" s="60">
        <v>3126.509619426</v>
      </c>
      <c r="T45" s="60">
        <v>0</v>
      </c>
      <c r="U45" s="60">
        <v>0</v>
      </c>
      <c r="V45" s="60">
        <v>0</v>
      </c>
      <c r="W45" s="60">
        <v>0</v>
      </c>
      <c r="X45" s="60">
        <v>0</v>
      </c>
      <c r="Y45" s="60">
        <v>0</v>
      </c>
      <c r="Z45" s="60">
        <v>0</v>
      </c>
      <c r="AA45" s="60">
        <v>0</v>
      </c>
      <c r="AB45" s="62">
        <v>0</v>
      </c>
      <c r="AC45" s="61">
        <v>3161.1376114260001</v>
      </c>
      <c r="AD45" s="62">
        <v>3161.1376114260001</v>
      </c>
    </row>
    <row r="46" spans="2:30" ht="15" customHeight="1">
      <c r="B46" s="74" t="s">
        <v>226</v>
      </c>
      <c r="C46" s="59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1">
        <v>0</v>
      </c>
      <c r="M46" s="60">
        <v>0</v>
      </c>
      <c r="N46" s="60">
        <v>358.57040609487382</v>
      </c>
      <c r="O46" s="60">
        <v>742.92127165640136</v>
      </c>
      <c r="P46" s="60">
        <v>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0">
        <v>0</v>
      </c>
      <c r="Z46" s="60">
        <v>0</v>
      </c>
      <c r="AA46" s="60">
        <v>0</v>
      </c>
      <c r="AB46" s="62">
        <v>0</v>
      </c>
      <c r="AC46" s="61">
        <v>1101.4916777512751</v>
      </c>
      <c r="AD46" s="62">
        <v>1101.4916777512751</v>
      </c>
    </row>
    <row r="47" spans="2:30" ht="15" customHeight="1">
      <c r="B47" s="74" t="s">
        <v>227</v>
      </c>
      <c r="C47" s="59">
        <v>0</v>
      </c>
      <c r="D47" s="60">
        <v>9135.0408748753471</v>
      </c>
      <c r="E47" s="60">
        <v>3577.5695189157509</v>
      </c>
      <c r="F47" s="60">
        <v>0</v>
      </c>
      <c r="G47" s="60">
        <v>0</v>
      </c>
      <c r="H47" s="60">
        <v>0</v>
      </c>
      <c r="I47" s="60">
        <v>7729.7647422276204</v>
      </c>
      <c r="J47" s="60">
        <v>15934.253535453974</v>
      </c>
      <c r="K47" s="60">
        <v>9797.4862265313786</v>
      </c>
      <c r="L47" s="61">
        <v>46174.114898004074</v>
      </c>
      <c r="M47" s="60">
        <v>123.32122815624395</v>
      </c>
      <c r="N47" s="60">
        <v>1188.3681985965327</v>
      </c>
      <c r="O47" s="60">
        <v>1544.4329014382984</v>
      </c>
      <c r="P47" s="60">
        <v>0</v>
      </c>
      <c r="Q47" s="60">
        <v>1070.2426004927536</v>
      </c>
      <c r="R47" s="60">
        <v>0</v>
      </c>
      <c r="S47" s="60">
        <v>1.1129880000000001</v>
      </c>
      <c r="T47" s="60">
        <v>1184.8615432834331</v>
      </c>
      <c r="U47" s="60">
        <v>7371.7533186501341</v>
      </c>
      <c r="V47" s="60">
        <v>0</v>
      </c>
      <c r="W47" s="60">
        <v>18811.909739571343</v>
      </c>
      <c r="X47" s="60">
        <v>3931.6898112858294</v>
      </c>
      <c r="Y47" s="60">
        <v>0</v>
      </c>
      <c r="Z47" s="60">
        <v>5461.9768923568581</v>
      </c>
      <c r="AA47" s="60">
        <v>0</v>
      </c>
      <c r="AB47" s="62">
        <v>85.706870309928945</v>
      </c>
      <c r="AC47" s="61">
        <v>40775.376092141356</v>
      </c>
      <c r="AD47" s="62">
        <v>86949.490990145423</v>
      </c>
    </row>
    <row r="48" spans="2:30" ht="15" customHeight="1">
      <c r="B48" s="74" t="s">
        <v>228</v>
      </c>
      <c r="C48" s="59">
        <v>0</v>
      </c>
      <c r="D48" s="60">
        <v>2.5162396661600002</v>
      </c>
      <c r="E48" s="60">
        <v>132.43744329998293</v>
      </c>
      <c r="F48" s="60">
        <v>0</v>
      </c>
      <c r="G48" s="60">
        <v>0</v>
      </c>
      <c r="H48" s="60">
        <v>0</v>
      </c>
      <c r="I48" s="60">
        <v>66.435846674239016</v>
      </c>
      <c r="J48" s="60">
        <v>0</v>
      </c>
      <c r="K48" s="60">
        <v>786.52980462850553</v>
      </c>
      <c r="L48" s="61">
        <v>987.91933426888738</v>
      </c>
      <c r="M48" s="60">
        <v>4.0925517200821417</v>
      </c>
      <c r="N48" s="60">
        <v>39.437316575336993</v>
      </c>
      <c r="O48" s="60">
        <v>10.639265669999999</v>
      </c>
      <c r="P48" s="60">
        <v>0</v>
      </c>
      <c r="Q48" s="60">
        <v>9.5937139057971006</v>
      </c>
      <c r="R48" s="60">
        <v>0</v>
      </c>
      <c r="S48" s="60">
        <v>0</v>
      </c>
      <c r="T48" s="60">
        <v>0</v>
      </c>
      <c r="U48" s="60">
        <v>19.68100187070165</v>
      </c>
      <c r="V48" s="60">
        <v>0</v>
      </c>
      <c r="W48" s="60">
        <v>610.45236335039237</v>
      </c>
      <c r="X48" s="60">
        <v>103.315516109938</v>
      </c>
      <c r="Y48" s="60">
        <v>0</v>
      </c>
      <c r="Z48" s="60">
        <v>2431.406794283273</v>
      </c>
      <c r="AA48" s="60">
        <v>0</v>
      </c>
      <c r="AB48" s="62">
        <v>0</v>
      </c>
      <c r="AC48" s="61">
        <v>3228.6185234855211</v>
      </c>
      <c r="AD48" s="62">
        <v>4216.5378577544088</v>
      </c>
    </row>
    <row r="49" spans="2:30" ht="15" customHeight="1">
      <c r="B49" s="74" t="s">
        <v>229</v>
      </c>
      <c r="C49" s="59">
        <v>0</v>
      </c>
      <c r="D49" s="60">
        <v>1372.5451552815837</v>
      </c>
      <c r="E49" s="60">
        <v>2262.8983726961605</v>
      </c>
      <c r="F49" s="60">
        <v>0</v>
      </c>
      <c r="G49" s="60">
        <v>0</v>
      </c>
      <c r="H49" s="60">
        <v>0</v>
      </c>
      <c r="I49" s="60">
        <v>0</v>
      </c>
      <c r="J49" s="60">
        <v>0</v>
      </c>
      <c r="K49" s="60">
        <v>1.0000000000000001E-9</v>
      </c>
      <c r="L49" s="61">
        <v>3635.4435279787444</v>
      </c>
      <c r="M49" s="60">
        <v>3.4816184146576963</v>
      </c>
      <c r="N49" s="60">
        <v>33.550141086701437</v>
      </c>
      <c r="O49" s="60">
        <v>10.923260787028131</v>
      </c>
      <c r="P49" s="60">
        <v>0</v>
      </c>
      <c r="Q49" s="60">
        <v>28.438458161231885</v>
      </c>
      <c r="R49" s="60">
        <v>0</v>
      </c>
      <c r="S49" s="60">
        <v>0</v>
      </c>
      <c r="T49" s="60">
        <v>1184.8615432834331</v>
      </c>
      <c r="U49" s="60">
        <v>6949.6877333516341</v>
      </c>
      <c r="V49" s="60">
        <v>0</v>
      </c>
      <c r="W49" s="60">
        <v>1558.7065083004036</v>
      </c>
      <c r="X49" s="60">
        <v>2895.2719731781572</v>
      </c>
      <c r="Y49" s="60">
        <v>0</v>
      </c>
      <c r="Z49" s="60">
        <v>38.436828128218473</v>
      </c>
      <c r="AA49" s="60">
        <v>0</v>
      </c>
      <c r="AB49" s="62">
        <v>85.706870309928945</v>
      </c>
      <c r="AC49" s="61">
        <v>12789.064935001395</v>
      </c>
      <c r="AD49" s="62">
        <v>16424.508462980139</v>
      </c>
    </row>
    <row r="50" spans="2:30" ht="15" customHeight="1">
      <c r="B50" s="74" t="s">
        <v>230</v>
      </c>
      <c r="C50" s="59">
        <v>0</v>
      </c>
      <c r="D50" s="60">
        <v>2.5878046868080005</v>
      </c>
      <c r="E50" s="60">
        <v>0</v>
      </c>
      <c r="F50" s="60">
        <v>0</v>
      </c>
      <c r="G50" s="60">
        <v>0</v>
      </c>
      <c r="H50" s="60">
        <v>0</v>
      </c>
      <c r="I50" s="60">
        <v>74.304015107368301</v>
      </c>
      <c r="J50" s="60">
        <v>0</v>
      </c>
      <c r="K50" s="60">
        <v>0</v>
      </c>
      <c r="L50" s="61">
        <v>76.8918197941763</v>
      </c>
      <c r="M50" s="60">
        <v>1.1027158560000001</v>
      </c>
      <c r="N50" s="60">
        <v>10.626170976000001</v>
      </c>
      <c r="O50" s="60">
        <v>42.574643727000002</v>
      </c>
      <c r="P50" s="60">
        <v>0</v>
      </c>
      <c r="Q50" s="60">
        <v>27.283172277173911</v>
      </c>
      <c r="R50" s="60">
        <v>0</v>
      </c>
      <c r="S50" s="60">
        <v>0</v>
      </c>
      <c r="T50" s="60">
        <v>0</v>
      </c>
      <c r="U50" s="60">
        <v>80.475291397013024</v>
      </c>
      <c r="V50" s="60">
        <v>0</v>
      </c>
      <c r="W50" s="60">
        <v>883.91788257810379</v>
      </c>
      <c r="X50" s="60">
        <v>892.7467924500927</v>
      </c>
      <c r="Y50" s="60">
        <v>0</v>
      </c>
      <c r="Z50" s="60">
        <v>62.45792173747089</v>
      </c>
      <c r="AA50" s="60">
        <v>0</v>
      </c>
      <c r="AB50" s="62">
        <v>0</v>
      </c>
      <c r="AC50" s="61">
        <v>2001.1845909988544</v>
      </c>
      <c r="AD50" s="62">
        <v>2078.0764107930308</v>
      </c>
    </row>
    <row r="51" spans="2:30" ht="15" customHeight="1">
      <c r="B51" s="74" t="s">
        <v>231</v>
      </c>
      <c r="C51" s="59">
        <v>0</v>
      </c>
      <c r="D51" s="60">
        <v>271.58405094691977</v>
      </c>
      <c r="E51" s="60">
        <v>135.46378384707077</v>
      </c>
      <c r="F51" s="60">
        <v>0</v>
      </c>
      <c r="G51" s="60">
        <v>0</v>
      </c>
      <c r="H51" s="60">
        <v>0</v>
      </c>
      <c r="I51" s="60">
        <v>0</v>
      </c>
      <c r="J51" s="60">
        <v>0</v>
      </c>
      <c r="K51" s="60">
        <v>0</v>
      </c>
      <c r="L51" s="61">
        <v>407.04783479399055</v>
      </c>
      <c r="M51" s="60">
        <v>43.993281194750431</v>
      </c>
      <c r="N51" s="60">
        <v>423.93525514941319</v>
      </c>
      <c r="O51" s="60">
        <v>132.97345604650474</v>
      </c>
      <c r="P51" s="60">
        <v>0</v>
      </c>
      <c r="Q51" s="60">
        <v>32.651739273550717</v>
      </c>
      <c r="R51" s="60">
        <v>0</v>
      </c>
      <c r="S51" s="60">
        <v>1.026678</v>
      </c>
      <c r="T51" s="60">
        <v>0</v>
      </c>
      <c r="U51" s="60">
        <v>30.110245435005744</v>
      </c>
      <c r="V51" s="60">
        <v>0</v>
      </c>
      <c r="W51" s="60">
        <v>1011.9852072718481</v>
      </c>
      <c r="X51" s="60">
        <v>0</v>
      </c>
      <c r="Y51" s="60">
        <v>0</v>
      </c>
      <c r="Z51" s="60">
        <v>181.62282085387179</v>
      </c>
      <c r="AA51" s="60">
        <v>0</v>
      </c>
      <c r="AB51" s="62">
        <v>0</v>
      </c>
      <c r="AC51" s="61">
        <v>1858.2986832249446</v>
      </c>
      <c r="AD51" s="62">
        <v>2265.3465180189351</v>
      </c>
    </row>
    <row r="52" spans="2:30" ht="15" customHeight="1">
      <c r="B52" s="74" t="s">
        <v>232</v>
      </c>
      <c r="C52" s="59">
        <v>0</v>
      </c>
      <c r="D52" s="60">
        <v>492.03548848067413</v>
      </c>
      <c r="E52" s="60">
        <v>678.71660425612561</v>
      </c>
      <c r="F52" s="60">
        <v>0</v>
      </c>
      <c r="G52" s="60">
        <v>0</v>
      </c>
      <c r="H52" s="60">
        <v>0</v>
      </c>
      <c r="I52" s="60">
        <v>0</v>
      </c>
      <c r="J52" s="60">
        <v>0</v>
      </c>
      <c r="K52" s="60">
        <v>0</v>
      </c>
      <c r="L52" s="61">
        <v>1170.7520927367998</v>
      </c>
      <c r="M52" s="60">
        <v>1.4965880689777038</v>
      </c>
      <c r="N52" s="60">
        <v>14.421666846512414</v>
      </c>
      <c r="O52" s="60">
        <v>843.09650109968379</v>
      </c>
      <c r="P52" s="60">
        <v>0</v>
      </c>
      <c r="Q52" s="60">
        <v>45.183897181159423</v>
      </c>
      <c r="R52" s="60">
        <v>0</v>
      </c>
      <c r="S52" s="60">
        <v>0</v>
      </c>
      <c r="T52" s="60">
        <v>0</v>
      </c>
      <c r="U52" s="60">
        <v>291.79904659578017</v>
      </c>
      <c r="V52" s="60">
        <v>0</v>
      </c>
      <c r="W52" s="60">
        <v>2336.1562570725569</v>
      </c>
      <c r="X52" s="60">
        <v>10.063834367372822</v>
      </c>
      <c r="Y52" s="60">
        <v>0</v>
      </c>
      <c r="Z52" s="60">
        <v>396.24239016084022</v>
      </c>
      <c r="AA52" s="60">
        <v>0</v>
      </c>
      <c r="AB52" s="62">
        <v>0</v>
      </c>
      <c r="AC52" s="61">
        <v>3938.4601813928834</v>
      </c>
      <c r="AD52" s="62">
        <v>5109.2122741296835</v>
      </c>
    </row>
    <row r="53" spans="2:30" ht="15" customHeight="1">
      <c r="B53" s="74" t="s">
        <v>233</v>
      </c>
      <c r="C53" s="59">
        <v>0</v>
      </c>
      <c r="D53" s="60">
        <v>1977.998903307941</v>
      </c>
      <c r="E53" s="60">
        <v>138.721760553233</v>
      </c>
      <c r="F53" s="60">
        <v>0</v>
      </c>
      <c r="G53" s="60">
        <v>0</v>
      </c>
      <c r="H53" s="60">
        <v>0</v>
      </c>
      <c r="I53" s="60">
        <v>49.31326556018022</v>
      </c>
      <c r="J53" s="60">
        <v>0</v>
      </c>
      <c r="K53" s="60">
        <v>85.113373331407217</v>
      </c>
      <c r="L53" s="61">
        <v>2251.1473027527613</v>
      </c>
      <c r="M53" s="60">
        <v>2.1295394212361494</v>
      </c>
      <c r="N53" s="60">
        <v>20.521016241002894</v>
      </c>
      <c r="O53" s="60">
        <v>61.0373726580819</v>
      </c>
      <c r="P53" s="60">
        <v>0</v>
      </c>
      <c r="Q53" s="60">
        <v>198.91578082246377</v>
      </c>
      <c r="R53" s="60">
        <v>0</v>
      </c>
      <c r="S53" s="60">
        <v>0</v>
      </c>
      <c r="T53" s="60">
        <v>0</v>
      </c>
      <c r="U53" s="60">
        <v>0</v>
      </c>
      <c r="V53" s="60">
        <v>0</v>
      </c>
      <c r="W53" s="60">
        <v>2023.721290323426</v>
      </c>
      <c r="X53" s="60">
        <v>17.730817932398757</v>
      </c>
      <c r="Y53" s="60">
        <v>0</v>
      </c>
      <c r="Z53" s="60">
        <v>1806.6060531428029</v>
      </c>
      <c r="AA53" s="60">
        <v>0</v>
      </c>
      <c r="AB53" s="62">
        <v>0</v>
      </c>
      <c r="AC53" s="61">
        <v>4130.661870541413</v>
      </c>
      <c r="AD53" s="62">
        <v>6381.8091732941739</v>
      </c>
    </row>
    <row r="54" spans="2:30" ht="15" customHeight="1">
      <c r="B54" s="74" t="s">
        <v>234</v>
      </c>
      <c r="C54" s="59">
        <v>0</v>
      </c>
      <c r="D54" s="60">
        <v>882.99282128555569</v>
      </c>
      <c r="E54" s="60">
        <v>34.146130399999997</v>
      </c>
      <c r="F54" s="60">
        <v>0</v>
      </c>
      <c r="G54" s="60">
        <v>0</v>
      </c>
      <c r="H54" s="60">
        <v>0</v>
      </c>
      <c r="I54" s="60">
        <v>2541.8827597182899</v>
      </c>
      <c r="J54" s="60">
        <v>15894.851929697399</v>
      </c>
      <c r="K54" s="60">
        <v>11.789832851828166</v>
      </c>
      <c r="L54" s="61">
        <v>19365.663473953071</v>
      </c>
      <c r="M54" s="60">
        <v>24.488207655753229</v>
      </c>
      <c r="N54" s="60">
        <v>235.97727377362202</v>
      </c>
      <c r="O54" s="60">
        <v>56.780543127000001</v>
      </c>
      <c r="P54" s="60">
        <v>0</v>
      </c>
      <c r="Q54" s="60">
        <v>249.28383147463768</v>
      </c>
      <c r="R54" s="60">
        <v>0</v>
      </c>
      <c r="S54" s="60">
        <v>2.4659999999999998E-2</v>
      </c>
      <c r="T54" s="60">
        <v>0</v>
      </c>
      <c r="U54" s="60">
        <v>0</v>
      </c>
      <c r="V54" s="60">
        <v>0</v>
      </c>
      <c r="W54" s="60">
        <v>2500.7207620913173</v>
      </c>
      <c r="X54" s="60">
        <v>0</v>
      </c>
      <c r="Y54" s="60">
        <v>0</v>
      </c>
      <c r="Z54" s="60">
        <v>85.940405742619035</v>
      </c>
      <c r="AA54" s="60">
        <v>0</v>
      </c>
      <c r="AB54" s="62">
        <v>0</v>
      </c>
      <c r="AC54" s="61">
        <v>3153.2156838649494</v>
      </c>
      <c r="AD54" s="62">
        <v>22518.879157818021</v>
      </c>
    </row>
    <row r="55" spans="2:30" ht="15" customHeight="1">
      <c r="B55" s="74" t="s">
        <v>235</v>
      </c>
      <c r="C55" s="59">
        <v>0</v>
      </c>
      <c r="D55" s="60">
        <v>167.66433350892444</v>
      </c>
      <c r="E55" s="60">
        <v>0</v>
      </c>
      <c r="F55" s="60">
        <v>0</v>
      </c>
      <c r="G55" s="60">
        <v>0</v>
      </c>
      <c r="H55" s="60">
        <v>0</v>
      </c>
      <c r="I55" s="60">
        <v>58.704990271155182</v>
      </c>
      <c r="J55" s="60">
        <v>0</v>
      </c>
      <c r="K55" s="60">
        <v>0</v>
      </c>
      <c r="L55" s="61">
        <v>226.36932378007964</v>
      </c>
      <c r="M55" s="60">
        <v>1.2962691306688926E-2</v>
      </c>
      <c r="N55" s="60">
        <v>0.12491320713718419</v>
      </c>
      <c r="O55" s="60">
        <v>2.58574701</v>
      </c>
      <c r="P55" s="60">
        <v>0</v>
      </c>
      <c r="Q55" s="60">
        <v>29.278466938405796</v>
      </c>
      <c r="R55" s="60">
        <v>0</v>
      </c>
      <c r="S55" s="60">
        <v>0</v>
      </c>
      <c r="T55" s="60">
        <v>0</v>
      </c>
      <c r="U55" s="60">
        <v>0</v>
      </c>
      <c r="V55" s="60">
        <v>0</v>
      </c>
      <c r="W55" s="60">
        <v>535.6861259606211</v>
      </c>
      <c r="X55" s="60">
        <v>0</v>
      </c>
      <c r="Y55" s="60">
        <v>0</v>
      </c>
      <c r="Z55" s="60">
        <v>0</v>
      </c>
      <c r="AA55" s="60">
        <v>0</v>
      </c>
      <c r="AB55" s="62">
        <v>0</v>
      </c>
      <c r="AC55" s="61">
        <v>567.68821580747078</v>
      </c>
      <c r="AD55" s="62">
        <v>794.05753958755042</v>
      </c>
    </row>
    <row r="56" spans="2:30" ht="15" customHeight="1">
      <c r="B56" s="74" t="s">
        <v>236</v>
      </c>
      <c r="C56" s="59">
        <v>0</v>
      </c>
      <c r="D56" s="60">
        <v>1037.0411335377678</v>
      </c>
      <c r="E56" s="60">
        <v>100.43925822999999</v>
      </c>
      <c r="F56" s="60">
        <v>0</v>
      </c>
      <c r="G56" s="60">
        <v>0</v>
      </c>
      <c r="H56" s="60">
        <v>0</v>
      </c>
      <c r="I56" s="60">
        <v>2132.2881868335321</v>
      </c>
      <c r="J56" s="60">
        <v>39.401605756574831</v>
      </c>
      <c r="K56" s="60">
        <v>8831.6344388112557</v>
      </c>
      <c r="L56" s="61">
        <v>12140.804623169131</v>
      </c>
      <c r="M56" s="60">
        <v>30.285041432650154</v>
      </c>
      <c r="N56" s="60">
        <v>291.83767198735603</v>
      </c>
      <c r="O56" s="60">
        <v>312.0011247833998</v>
      </c>
      <c r="P56" s="60">
        <v>0</v>
      </c>
      <c r="Q56" s="60">
        <v>69.484586967391294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2240.264632970182</v>
      </c>
      <c r="X56" s="60">
        <v>0</v>
      </c>
      <c r="Y56" s="60">
        <v>0</v>
      </c>
      <c r="Z56" s="60">
        <v>0</v>
      </c>
      <c r="AA56" s="60">
        <v>0</v>
      </c>
      <c r="AB56" s="62">
        <v>0</v>
      </c>
      <c r="AC56" s="61">
        <v>2943.8730581409791</v>
      </c>
      <c r="AD56" s="62">
        <v>15084.67768131011</v>
      </c>
    </row>
    <row r="57" spans="2:30" ht="15" customHeight="1">
      <c r="B57" s="74" t="s">
        <v>237</v>
      </c>
      <c r="C57" s="59">
        <v>0</v>
      </c>
      <c r="D57" s="60">
        <v>1313.1613810307012</v>
      </c>
      <c r="E57" s="60">
        <v>54.861113649035623</v>
      </c>
      <c r="F57" s="60">
        <v>0</v>
      </c>
      <c r="G57" s="60">
        <v>0</v>
      </c>
      <c r="H57" s="60">
        <v>0</v>
      </c>
      <c r="I57" s="60">
        <v>1925.0733631350806</v>
      </c>
      <c r="J57" s="60">
        <v>0</v>
      </c>
      <c r="K57" s="60">
        <v>53.089287203094479</v>
      </c>
      <c r="L57" s="61">
        <v>3346.185145017912</v>
      </c>
      <c r="M57" s="60">
        <v>1.853438766135757</v>
      </c>
      <c r="N57" s="60">
        <v>17.86040992821729</v>
      </c>
      <c r="O57" s="60">
        <v>32.6755197516</v>
      </c>
      <c r="P57" s="60">
        <v>0</v>
      </c>
      <c r="Q57" s="60">
        <v>167.35833480072463</v>
      </c>
      <c r="R57" s="60">
        <v>0</v>
      </c>
      <c r="S57" s="60">
        <v>0</v>
      </c>
      <c r="T57" s="60">
        <v>0</v>
      </c>
      <c r="U57" s="60">
        <v>0</v>
      </c>
      <c r="V57" s="60">
        <v>0</v>
      </c>
      <c r="W57" s="60">
        <v>312.64814998221203</v>
      </c>
      <c r="X57" s="60">
        <v>0</v>
      </c>
      <c r="Y57" s="60">
        <v>0</v>
      </c>
      <c r="Z57" s="60">
        <v>85.931416291337896</v>
      </c>
      <c r="AA57" s="60">
        <v>0</v>
      </c>
      <c r="AB57" s="62">
        <v>0</v>
      </c>
      <c r="AC57" s="61">
        <v>618.32726952022756</v>
      </c>
      <c r="AD57" s="62">
        <v>3964.5124145381396</v>
      </c>
    </row>
    <row r="58" spans="2:30" ht="15" customHeight="1">
      <c r="B58" s="74" t="s">
        <v>238</v>
      </c>
      <c r="C58" s="59">
        <v>0</v>
      </c>
      <c r="D58" s="60">
        <v>1614.9135631423121</v>
      </c>
      <c r="E58" s="60">
        <v>39.885051984141988</v>
      </c>
      <c r="F58" s="60">
        <v>0</v>
      </c>
      <c r="G58" s="60">
        <v>0</v>
      </c>
      <c r="H58" s="60">
        <v>0</v>
      </c>
      <c r="I58" s="60">
        <v>881.76231492777436</v>
      </c>
      <c r="J58" s="60">
        <v>0</v>
      </c>
      <c r="K58" s="60">
        <v>29.329489704286559</v>
      </c>
      <c r="L58" s="61">
        <v>2565.8904197585152</v>
      </c>
      <c r="M58" s="60">
        <v>10.38528293469402</v>
      </c>
      <c r="N58" s="60">
        <v>100.07636282523328</v>
      </c>
      <c r="O58" s="60">
        <v>39.145466777999999</v>
      </c>
      <c r="P58" s="60">
        <v>0</v>
      </c>
      <c r="Q58" s="60">
        <v>212.77061869021733</v>
      </c>
      <c r="R58" s="60">
        <v>0</v>
      </c>
      <c r="S58" s="60">
        <v>6.1649999999999996E-2</v>
      </c>
      <c r="T58" s="60">
        <v>0</v>
      </c>
      <c r="U58" s="60">
        <v>0</v>
      </c>
      <c r="V58" s="60">
        <v>0</v>
      </c>
      <c r="W58" s="60">
        <v>4797.65055967028</v>
      </c>
      <c r="X58" s="60">
        <v>12.56087724786997</v>
      </c>
      <c r="Y58" s="60">
        <v>0</v>
      </c>
      <c r="Z58" s="60">
        <v>373.33226201642378</v>
      </c>
      <c r="AA58" s="60">
        <v>0</v>
      </c>
      <c r="AB58" s="62">
        <v>0</v>
      </c>
      <c r="AC58" s="61">
        <v>5545.9830801627177</v>
      </c>
      <c r="AD58" s="62">
        <v>8111.8734999212329</v>
      </c>
    </row>
    <row r="59" spans="2:30" ht="15" hidden="1" customHeight="1" thickBot="1">
      <c r="B59" s="74" t="s">
        <v>239</v>
      </c>
      <c r="C59" s="59">
        <v>0</v>
      </c>
      <c r="D59" s="60">
        <v>0</v>
      </c>
      <c r="E59" s="60">
        <v>0</v>
      </c>
      <c r="F59" s="60">
        <v>0</v>
      </c>
      <c r="G59" s="60">
        <v>0</v>
      </c>
      <c r="H59" s="60">
        <v>0</v>
      </c>
      <c r="I59" s="60">
        <v>0</v>
      </c>
      <c r="J59" s="60">
        <v>0</v>
      </c>
      <c r="K59" s="60">
        <v>0</v>
      </c>
      <c r="L59" s="61">
        <v>0</v>
      </c>
      <c r="M59" s="60">
        <v>0</v>
      </c>
      <c r="N59" s="60">
        <v>0</v>
      </c>
      <c r="O59" s="60">
        <v>0</v>
      </c>
      <c r="P59" s="60">
        <v>0</v>
      </c>
      <c r="Q59" s="60">
        <v>0</v>
      </c>
      <c r="R59" s="60">
        <v>0</v>
      </c>
      <c r="S59" s="60">
        <v>0</v>
      </c>
      <c r="T59" s="60">
        <v>0</v>
      </c>
      <c r="U59" s="60">
        <v>0</v>
      </c>
      <c r="V59" s="60">
        <v>0</v>
      </c>
      <c r="W59" s="60">
        <v>0</v>
      </c>
      <c r="X59" s="60">
        <v>0</v>
      </c>
      <c r="Y59" s="60">
        <v>0</v>
      </c>
      <c r="Z59" s="60">
        <v>0</v>
      </c>
      <c r="AA59" s="60">
        <v>0</v>
      </c>
      <c r="AB59" s="62">
        <v>0</v>
      </c>
      <c r="AC59" s="61">
        <v>0</v>
      </c>
      <c r="AD59" s="62">
        <v>0</v>
      </c>
    </row>
    <row r="60" spans="2:30" ht="15" hidden="1" customHeight="1" thickBot="1">
      <c r="B60" s="75" t="s">
        <v>240</v>
      </c>
      <c r="C60" s="76">
        <v>-252.39891599998526</v>
      </c>
      <c r="D60" s="77">
        <v>388.91525552874117</v>
      </c>
      <c r="E60" s="77">
        <v>-4.8346469886592303</v>
      </c>
      <c r="F60" s="77">
        <v>0.68693674176807684</v>
      </c>
      <c r="G60" s="77">
        <v>0</v>
      </c>
      <c r="H60" s="77">
        <v>0</v>
      </c>
      <c r="I60" s="77">
        <v>0</v>
      </c>
      <c r="J60" s="77">
        <v>0</v>
      </c>
      <c r="K60" s="77">
        <v>3.979039320256561E-13</v>
      </c>
      <c r="L60" s="78">
        <v>132.36862928186514</v>
      </c>
      <c r="M60" s="77">
        <v>46.750165156400236</v>
      </c>
      <c r="N60" s="77">
        <v>-87.507443919994515</v>
      </c>
      <c r="O60" s="77">
        <v>-61.701538184127116</v>
      </c>
      <c r="P60" s="77">
        <v>-55.325072962600366</v>
      </c>
      <c r="Q60" s="77">
        <v>-20.251962485507637</v>
      </c>
      <c r="R60" s="77">
        <v>-43.164972000001917</v>
      </c>
      <c r="S60" s="77">
        <v>-6.9063502920004822</v>
      </c>
      <c r="T60" s="77">
        <v>1.5815107615444095</v>
      </c>
      <c r="U60" s="77">
        <v>-4.8034416148953278</v>
      </c>
      <c r="V60" s="77">
        <v>0</v>
      </c>
      <c r="W60" s="77">
        <v>0</v>
      </c>
      <c r="X60" s="77">
        <v>0</v>
      </c>
      <c r="Y60" s="77">
        <v>-2.8559999999368302E-2</v>
      </c>
      <c r="Z60" s="77">
        <v>-125.58226609037274</v>
      </c>
      <c r="AA60" s="77">
        <v>-209.81250271428604</v>
      </c>
      <c r="AB60" s="79">
        <v>-1.71</v>
      </c>
      <c r="AC60" s="78">
        <v>-568.46243434584085</v>
      </c>
      <c r="AD60" s="79">
        <v>-436.09380506397571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"/>
  <sheetViews>
    <sheetView workbookViewId="0">
      <selection activeCell="A20" sqref="A20"/>
    </sheetView>
  </sheetViews>
  <sheetFormatPr baseColWidth="10" defaultColWidth="8.85546875" defaultRowHeight="15"/>
  <cols>
    <col min="1" max="1" width="19.140625" customWidth="1"/>
  </cols>
  <sheetData>
    <row r="2" spans="2:2" s="16" customFormat="1">
      <c r="B2" s="15" t="s">
        <v>299</v>
      </c>
    </row>
    <row r="3" spans="2:2">
      <c r="B3" s="105" t="s">
        <v>300</v>
      </c>
    </row>
    <row r="4" spans="2:2">
      <c r="B4" t="s">
        <v>301</v>
      </c>
    </row>
    <row r="29" spans="1:10">
      <c r="A29" s="1" t="s">
        <v>302</v>
      </c>
      <c r="B29" s="1">
        <v>2010</v>
      </c>
      <c r="C29" s="1">
        <v>2015</v>
      </c>
      <c r="D29" s="1">
        <v>2020</v>
      </c>
      <c r="E29" s="1">
        <v>2025</v>
      </c>
      <c r="F29" s="1">
        <v>2030</v>
      </c>
      <c r="G29" s="1">
        <v>2035</v>
      </c>
      <c r="H29" s="1">
        <v>2040</v>
      </c>
      <c r="I29" s="1">
        <v>2045</v>
      </c>
      <c r="J29" s="1">
        <v>2050</v>
      </c>
    </row>
    <row r="30" spans="1:10">
      <c r="B30" s="36">
        <v>16.293823038397299</v>
      </c>
      <c r="C30" s="36">
        <v>17.429048414023299</v>
      </c>
      <c r="D30" s="36">
        <v>19.232053422370598</v>
      </c>
      <c r="E30" s="36">
        <v>21.691708402893681</v>
      </c>
      <c r="F30" s="36">
        <v>24.151363383416765</v>
      </c>
      <c r="G30" s="36">
        <v>26.611018363939849</v>
      </c>
      <c r="H30" s="36">
        <v>29.070673344462932</v>
      </c>
      <c r="I30" s="36">
        <v>31.530328324986012</v>
      </c>
      <c r="J30" s="36">
        <v>33.989983305509099</v>
      </c>
    </row>
    <row r="31" spans="1:10">
      <c r="B31" s="36">
        <v>14.3572621035058</v>
      </c>
      <c r="C31" s="36">
        <v>15.2253756260434</v>
      </c>
      <c r="D31" s="36">
        <v>16.828046744574198</v>
      </c>
      <c r="E31" s="36">
        <v>18.987200890372765</v>
      </c>
      <c r="F31" s="36">
        <v>21.146355036171332</v>
      </c>
      <c r="G31" s="36">
        <v>23.305509181969899</v>
      </c>
      <c r="H31" s="36">
        <v>25.464663327768466</v>
      </c>
      <c r="I31" s="36">
        <v>27.623817473567033</v>
      </c>
      <c r="J31" s="36">
        <v>29.7829716193656</v>
      </c>
    </row>
    <row r="32" spans="1:10">
      <c r="B32" s="36">
        <v>12.6878130217028</v>
      </c>
      <c r="C32" s="36">
        <v>13.4891485809682</v>
      </c>
      <c r="D32" s="36">
        <v>14.824707846410606</v>
      </c>
      <c r="E32" s="36">
        <v>16.727879799666038</v>
      </c>
      <c r="F32" s="36">
        <v>18.631051752921472</v>
      </c>
      <c r="G32" s="36">
        <v>20.534223706176903</v>
      </c>
      <c r="H32" s="36">
        <v>22.437395659432337</v>
      </c>
      <c r="I32" s="36">
        <v>24.340567612687771</v>
      </c>
      <c r="J32" s="36">
        <v>26.243739565943201</v>
      </c>
    </row>
    <row r="33" spans="1:10">
      <c r="B33" s="36">
        <v>11.686143572621001</v>
      </c>
      <c r="C33" s="36">
        <v>12.5542570951585</v>
      </c>
      <c r="D33" s="36">
        <v>13.823038397328796</v>
      </c>
      <c r="E33" s="36">
        <v>15.592654424039997</v>
      </c>
      <c r="F33" s="36">
        <v>17.362270450751197</v>
      </c>
      <c r="G33" s="36">
        <v>19.131886477462398</v>
      </c>
      <c r="H33" s="36">
        <v>20.9015025041736</v>
      </c>
      <c r="I33" s="36">
        <v>22.671118530884797</v>
      </c>
      <c r="J33" s="36">
        <v>24.440734557595999</v>
      </c>
    </row>
    <row r="34" spans="1:10">
      <c r="B34" s="36">
        <v>11.4858096828046</v>
      </c>
      <c r="C34" s="36">
        <v>12.2871452420701</v>
      </c>
      <c r="D34" s="36">
        <v>13.489148580968198</v>
      </c>
      <c r="E34" s="36">
        <v>15.236505286588683</v>
      </c>
      <c r="F34" s="36">
        <v>16.983861992209164</v>
      </c>
      <c r="G34" s="36">
        <v>18.73121869782965</v>
      </c>
      <c r="H34" s="36">
        <v>20.478575403450133</v>
      </c>
      <c r="I34" s="36">
        <v>22.225932109070616</v>
      </c>
      <c r="J34" s="36">
        <v>23.973288814691102</v>
      </c>
    </row>
    <row r="35" spans="1:10">
      <c r="B35" s="36">
        <v>10.083472454090099</v>
      </c>
      <c r="C35" s="36">
        <v>10.6844741235392</v>
      </c>
      <c r="D35" s="36">
        <v>11.819699499165202</v>
      </c>
      <c r="E35" s="36">
        <v>13.333333333333268</v>
      </c>
      <c r="F35" s="36">
        <v>14.846967167501333</v>
      </c>
      <c r="G35" s="36">
        <v>16.360601001669401</v>
      </c>
      <c r="H35" s="36">
        <v>17.874234835837466</v>
      </c>
      <c r="I35" s="36">
        <v>19.387868670005531</v>
      </c>
      <c r="J35" s="36">
        <v>20.9015025041736</v>
      </c>
    </row>
    <row r="36" spans="1:10">
      <c r="B36" s="36">
        <v>7.1452420701168604</v>
      </c>
      <c r="C36" s="36">
        <v>7.54590984974958</v>
      </c>
      <c r="D36" s="36">
        <v>8.2136894824707785</v>
      </c>
      <c r="E36" s="36">
        <v>9.3043962159153999</v>
      </c>
      <c r="F36" s="36">
        <v>10.39510294936002</v>
      </c>
      <c r="G36" s="36">
        <v>11.485809682804639</v>
      </c>
      <c r="H36" s="36">
        <v>12.576516416249259</v>
      </c>
      <c r="I36" s="36">
        <v>13.667223149693879</v>
      </c>
      <c r="J36" s="36">
        <v>14.7579298831385</v>
      </c>
    </row>
    <row r="39" spans="1:10">
      <c r="A39" s="1" t="s">
        <v>303</v>
      </c>
      <c r="B39" s="1">
        <v>2010</v>
      </c>
      <c r="C39" s="1">
        <v>2015</v>
      </c>
      <c r="D39" s="1">
        <v>2020</v>
      </c>
      <c r="E39" s="1">
        <v>2025</v>
      </c>
      <c r="F39" s="1">
        <v>2030</v>
      </c>
      <c r="G39" s="1">
        <v>2035</v>
      </c>
      <c r="H39" s="1">
        <v>2040</v>
      </c>
      <c r="I39" s="1">
        <v>2045</v>
      </c>
      <c r="J39" s="1">
        <v>2050</v>
      </c>
    </row>
    <row r="40" spans="1:10">
      <c r="A40" t="s">
        <v>304</v>
      </c>
      <c r="B40" s="36">
        <f t="shared" ref="B40:J46" si="0">(B30-B31)*1000</f>
        <v>1936.5609348914993</v>
      </c>
      <c r="C40" s="36">
        <f t="shared" si="0"/>
        <v>2203.6727879798991</v>
      </c>
      <c r="D40" s="36">
        <f t="shared" si="0"/>
        <v>2404.0066777963993</v>
      </c>
      <c r="E40" s="36">
        <f t="shared" si="0"/>
        <v>2704.507512520916</v>
      </c>
      <c r="F40" s="36">
        <f t="shared" si="0"/>
        <v>3005.0083472454326</v>
      </c>
      <c r="G40" s="36">
        <f t="shared" si="0"/>
        <v>3305.5091819699492</v>
      </c>
      <c r="H40" s="36">
        <f t="shared" si="0"/>
        <v>3606.0100166944658</v>
      </c>
      <c r="I40" s="36">
        <f t="shared" si="0"/>
        <v>3906.5108514189787</v>
      </c>
      <c r="J40" s="36">
        <f t="shared" si="0"/>
        <v>4207.011686143499</v>
      </c>
    </row>
    <row r="41" spans="1:10">
      <c r="A41" t="s">
        <v>305</v>
      </c>
      <c r="B41" s="36">
        <f t="shared" si="0"/>
        <v>1669.4490818030001</v>
      </c>
      <c r="C41" s="36">
        <f t="shared" si="0"/>
        <v>1736.2270450752001</v>
      </c>
      <c r="D41" s="36">
        <f t="shared" si="0"/>
        <v>2003.3388981635926</v>
      </c>
      <c r="E41" s="36">
        <f t="shared" si="0"/>
        <v>2259.3210907067273</v>
      </c>
      <c r="F41" s="36">
        <f t="shared" si="0"/>
        <v>2515.3032832498602</v>
      </c>
      <c r="G41" s="36">
        <f t="shared" si="0"/>
        <v>2771.2854757929967</v>
      </c>
      <c r="H41" s="36">
        <f t="shared" si="0"/>
        <v>3027.2676683361296</v>
      </c>
      <c r="I41" s="36">
        <f t="shared" si="0"/>
        <v>3283.2498608792625</v>
      </c>
      <c r="J41" s="36">
        <f t="shared" si="0"/>
        <v>3539.2320534223991</v>
      </c>
    </row>
    <row r="42" spans="1:10">
      <c r="A42" t="s">
        <v>306</v>
      </c>
      <c r="B42" s="36">
        <f t="shared" si="0"/>
        <v>1001.669449081799</v>
      </c>
      <c r="C42" s="36">
        <f t="shared" si="0"/>
        <v>934.89148580970038</v>
      </c>
      <c r="D42" s="36">
        <f t="shared" si="0"/>
        <v>1001.6694490818097</v>
      </c>
      <c r="E42" s="36">
        <f t="shared" si="0"/>
        <v>1135.2253756260407</v>
      </c>
      <c r="F42" s="36">
        <f t="shared" si="0"/>
        <v>1268.7813021702752</v>
      </c>
      <c r="G42" s="36">
        <f t="shared" si="0"/>
        <v>1402.3372287145044</v>
      </c>
      <c r="H42" s="36">
        <f t="shared" si="0"/>
        <v>1535.8931552587371</v>
      </c>
      <c r="I42" s="36">
        <f t="shared" si="0"/>
        <v>1669.4490818029735</v>
      </c>
      <c r="J42" s="36">
        <f t="shared" si="0"/>
        <v>1803.0050083472026</v>
      </c>
    </row>
    <row r="43" spans="1:10">
      <c r="A43" t="s">
        <v>307</v>
      </c>
      <c r="B43" s="36">
        <f>(B33-B34)*1000</f>
        <v>200.33388981640064</v>
      </c>
      <c r="C43" s="36">
        <f t="shared" si="0"/>
        <v>267.11185308839981</v>
      </c>
      <c r="D43" s="36">
        <f t="shared" si="0"/>
        <v>333.88981636059788</v>
      </c>
      <c r="E43" s="36">
        <f t="shared" si="0"/>
        <v>356.14913745131457</v>
      </c>
      <c r="F43" s="36">
        <f t="shared" si="0"/>
        <v>378.40845854203309</v>
      </c>
      <c r="G43" s="36">
        <f t="shared" si="0"/>
        <v>400.66777963274802</v>
      </c>
      <c r="H43" s="36">
        <f t="shared" si="0"/>
        <v>422.92710072346654</v>
      </c>
      <c r="I43" s="36">
        <f t="shared" si="0"/>
        <v>445.18642181418147</v>
      </c>
      <c r="J43" s="36">
        <f t="shared" si="0"/>
        <v>467.44574290489641</v>
      </c>
    </row>
    <row r="44" spans="1:10">
      <c r="A44" t="s">
        <v>308</v>
      </c>
      <c r="B44" s="36">
        <f t="shared" si="0"/>
        <v>1402.3372287145007</v>
      </c>
      <c r="C44" s="36">
        <f t="shared" si="0"/>
        <v>1602.6711185308998</v>
      </c>
      <c r="D44" s="36">
        <f t="shared" si="0"/>
        <v>1669.4490818029965</v>
      </c>
      <c r="E44" s="36">
        <f t="shared" si="0"/>
        <v>1903.1719532554146</v>
      </c>
      <c r="F44" s="36">
        <f t="shared" si="0"/>
        <v>2136.8948247078306</v>
      </c>
      <c r="G44" s="36">
        <f t="shared" si="0"/>
        <v>2370.6176961602487</v>
      </c>
      <c r="H44" s="36">
        <f t="shared" si="0"/>
        <v>2604.3405676126667</v>
      </c>
      <c r="I44" s="36">
        <f t="shared" si="0"/>
        <v>2838.0634390650848</v>
      </c>
      <c r="J44" s="36">
        <f t="shared" si="0"/>
        <v>3071.7863105175029</v>
      </c>
    </row>
    <row r="45" spans="1:10">
      <c r="A45" t="s">
        <v>309</v>
      </c>
      <c r="B45" s="36">
        <f t="shared" si="0"/>
        <v>2938.230383973239</v>
      </c>
      <c r="C45" s="36">
        <f t="shared" si="0"/>
        <v>3138.5642737896201</v>
      </c>
      <c r="D45" s="36">
        <f t="shared" si="0"/>
        <v>3606.010016694423</v>
      </c>
      <c r="E45" s="36">
        <f t="shared" si="0"/>
        <v>4028.9371174178682</v>
      </c>
      <c r="F45" s="36">
        <f t="shared" si="0"/>
        <v>4451.8642181413134</v>
      </c>
      <c r="G45" s="36">
        <f t="shared" si="0"/>
        <v>4874.7913188647626</v>
      </c>
      <c r="H45" s="36">
        <f t="shared" si="0"/>
        <v>5297.7184195882073</v>
      </c>
      <c r="I45" s="36">
        <f t="shared" si="0"/>
        <v>5720.6455203116529</v>
      </c>
      <c r="J45" s="36">
        <f t="shared" si="0"/>
        <v>6143.5726210350995</v>
      </c>
    </row>
    <row r="46" spans="1:10">
      <c r="A46" t="s">
        <v>310</v>
      </c>
      <c r="B46" s="36">
        <f t="shared" si="0"/>
        <v>7145.2420701168603</v>
      </c>
      <c r="C46" s="36">
        <f t="shared" si="0"/>
        <v>7545.9098497495797</v>
      </c>
      <c r="D46" s="36">
        <f t="shared" si="0"/>
        <v>8213.6894824707779</v>
      </c>
      <c r="E46" s="36">
        <f t="shared" si="0"/>
        <v>9304.3962159153998</v>
      </c>
      <c r="F46" s="36">
        <f t="shared" si="0"/>
        <v>10395.10294936002</v>
      </c>
      <c r="G46" s="36">
        <f t="shared" si="0"/>
        <v>11485.80968280464</v>
      </c>
      <c r="H46" s="36">
        <f t="shared" si="0"/>
        <v>12576.516416249258</v>
      </c>
      <c r="I46" s="36">
        <f t="shared" si="0"/>
        <v>13667.223149693878</v>
      </c>
      <c r="J46" s="36">
        <f t="shared" si="0"/>
        <v>14757.9298831385</v>
      </c>
    </row>
    <row r="56" spans="2:2">
      <c r="B56" s="36"/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34"/>
  <sheetViews>
    <sheetView zoomScale="73" zoomScaleNormal="73" workbookViewId="0">
      <selection activeCell="A20" sqref="A20"/>
    </sheetView>
  </sheetViews>
  <sheetFormatPr baseColWidth="10" defaultColWidth="8.85546875" defaultRowHeight="15"/>
  <cols>
    <col min="1" max="1" width="15.140625" customWidth="1"/>
    <col min="2" max="2" width="11.85546875" customWidth="1"/>
  </cols>
  <sheetData>
    <row r="2" spans="2:16" s="16" customFormat="1">
      <c r="B2" s="106" t="s">
        <v>53</v>
      </c>
    </row>
    <row r="3" spans="2:16">
      <c r="B3" s="105" t="s">
        <v>311</v>
      </c>
    </row>
    <row r="4" spans="2:16">
      <c r="B4" t="s">
        <v>312</v>
      </c>
    </row>
    <row r="10" spans="2:16">
      <c r="L10" s="1">
        <v>2010</v>
      </c>
      <c r="M10" s="1">
        <v>2011</v>
      </c>
      <c r="N10" s="1">
        <v>2012</v>
      </c>
      <c r="O10" s="1">
        <v>2013</v>
      </c>
      <c r="P10" s="1">
        <v>2050</v>
      </c>
    </row>
    <row r="11" spans="2:16">
      <c r="L11">
        <v>401612.90322580602</v>
      </c>
      <c r="M11">
        <v>420967.74193548301</v>
      </c>
      <c r="N11">
        <v>417741.93548386998</v>
      </c>
      <c r="O11">
        <v>454838.70967741898</v>
      </c>
      <c r="P11">
        <v>732258.06451612897</v>
      </c>
    </row>
    <row r="12" spans="2:16">
      <c r="L12">
        <v>332258.06451612897</v>
      </c>
      <c r="M12">
        <v>345161.29032258003</v>
      </c>
      <c r="N12">
        <v>345161.29032258003</v>
      </c>
      <c r="O12">
        <v>383870.96774193499</v>
      </c>
      <c r="P12">
        <v>600000</v>
      </c>
    </row>
    <row r="13" spans="2:16">
      <c r="L13">
        <v>219354.83870967699</v>
      </c>
      <c r="M13">
        <v>232258.064516129</v>
      </c>
      <c r="N13">
        <v>229032.25806451601</v>
      </c>
      <c r="O13">
        <v>250000</v>
      </c>
      <c r="P13">
        <v>329032.25806451601</v>
      </c>
    </row>
    <row r="14" spans="2:16">
      <c r="L14">
        <v>0</v>
      </c>
      <c r="M14">
        <v>0</v>
      </c>
      <c r="N14">
        <v>0</v>
      </c>
      <c r="O14">
        <v>0</v>
      </c>
      <c r="P14">
        <v>0</v>
      </c>
    </row>
    <row r="24" spans="1:42" s="1" customFormat="1">
      <c r="A24" s="1" t="s">
        <v>313</v>
      </c>
      <c r="B24" s="1">
        <v>2010</v>
      </c>
      <c r="C24" s="1">
        <v>2011</v>
      </c>
      <c r="D24" s="1">
        <v>2012</v>
      </c>
      <c r="E24" s="1">
        <v>2013</v>
      </c>
      <c r="F24" s="1">
        <v>2014</v>
      </c>
      <c r="G24" s="1">
        <v>2015</v>
      </c>
      <c r="H24" s="1">
        <v>2016</v>
      </c>
      <c r="I24" s="1">
        <v>2017</v>
      </c>
      <c r="J24" s="1">
        <v>2018</v>
      </c>
      <c r="K24" s="1">
        <v>2019</v>
      </c>
      <c r="L24" s="1">
        <v>2020</v>
      </c>
      <c r="M24" s="1">
        <v>2021</v>
      </c>
      <c r="N24" s="1">
        <v>2022</v>
      </c>
      <c r="O24" s="1">
        <v>2023</v>
      </c>
      <c r="P24" s="1">
        <v>2024</v>
      </c>
      <c r="Q24" s="1">
        <v>2025</v>
      </c>
      <c r="R24" s="1">
        <v>2026</v>
      </c>
      <c r="S24" s="1">
        <v>2027</v>
      </c>
      <c r="T24" s="1">
        <v>2028</v>
      </c>
      <c r="U24" s="1">
        <v>2029</v>
      </c>
      <c r="V24" s="1">
        <v>2030</v>
      </c>
      <c r="W24" s="1">
        <v>2031</v>
      </c>
      <c r="X24" s="1">
        <v>2032</v>
      </c>
      <c r="Y24" s="1">
        <v>2033</v>
      </c>
      <c r="Z24" s="1">
        <v>2034</v>
      </c>
      <c r="AA24" s="1">
        <v>2035</v>
      </c>
      <c r="AB24" s="1">
        <v>2036</v>
      </c>
      <c r="AC24" s="1">
        <v>2037</v>
      </c>
      <c r="AD24" s="1">
        <v>2038</v>
      </c>
      <c r="AE24" s="1">
        <v>2039</v>
      </c>
      <c r="AF24" s="1">
        <v>2040</v>
      </c>
      <c r="AG24" s="1">
        <v>2041</v>
      </c>
      <c r="AH24" s="1">
        <v>2042</v>
      </c>
      <c r="AI24" s="1">
        <v>2043</v>
      </c>
      <c r="AJ24" s="1">
        <v>2044</v>
      </c>
      <c r="AK24" s="1">
        <v>2045</v>
      </c>
      <c r="AL24" s="1">
        <v>2046</v>
      </c>
      <c r="AM24" s="1">
        <v>2047</v>
      </c>
      <c r="AN24" s="1">
        <v>2048</v>
      </c>
      <c r="AO24" s="1">
        <v>2049</v>
      </c>
      <c r="AP24" s="1">
        <v>2050</v>
      </c>
    </row>
    <row r="25" spans="1:42">
      <c r="A25" t="s">
        <v>308</v>
      </c>
      <c r="B25">
        <f>L11-L12</f>
        <v>69354.838709677046</v>
      </c>
      <c r="C25">
        <f>M11-M12</f>
        <v>75806.45161290298</v>
      </c>
      <c r="D25">
        <f>N11-N12</f>
        <v>72580.645161289955</v>
      </c>
      <c r="E25">
        <f>O11-O12</f>
        <v>70967.741935483995</v>
      </c>
      <c r="F25">
        <f>$E25+(F24-$E$24)*($AP25-$E25)/($AP$24-$E$24)</f>
        <v>72624.237140366298</v>
      </c>
      <c r="G25">
        <f>$E25+(G24-$E$24)*($AP25-$E25)/($AP$24-$E$24)</f>
        <v>74280.732345248587</v>
      </c>
      <c r="H25">
        <f t="shared" ref="H25:AO25" si="0">$E25+(H24-$E$24)*($AP25-$E25)/($AP$24-$E$24)</f>
        <v>75937.22755013089</v>
      </c>
      <c r="I25">
        <f t="shared" si="0"/>
        <v>77593.722755013179</v>
      </c>
      <c r="J25">
        <f t="shared" si="0"/>
        <v>79250.217959895483</v>
      </c>
      <c r="K25">
        <f t="shared" si="0"/>
        <v>80906.713164777771</v>
      </c>
      <c r="L25">
        <f t="shared" si="0"/>
        <v>82563.208369660075</v>
      </c>
      <c r="M25">
        <f t="shared" si="0"/>
        <v>84219.703574542364</v>
      </c>
      <c r="N25">
        <f t="shared" si="0"/>
        <v>85876.198779424667</v>
      </c>
      <c r="O25">
        <f t="shared" si="0"/>
        <v>87532.69398430697</v>
      </c>
      <c r="P25">
        <f t="shared" si="0"/>
        <v>89189.189189189259</v>
      </c>
      <c r="Q25">
        <f t="shared" si="0"/>
        <v>90845.684394071548</v>
      </c>
      <c r="R25">
        <f t="shared" si="0"/>
        <v>92502.179598953851</v>
      </c>
      <c r="S25">
        <f t="shared" si="0"/>
        <v>94158.674803836155</v>
      </c>
      <c r="T25">
        <f t="shared" si="0"/>
        <v>95815.170008718444</v>
      </c>
      <c r="U25">
        <f t="shared" si="0"/>
        <v>97471.665213600747</v>
      </c>
      <c r="V25">
        <f t="shared" si="0"/>
        <v>99128.160418483036</v>
      </c>
      <c r="W25">
        <f t="shared" si="0"/>
        <v>100784.65562336534</v>
      </c>
      <c r="X25">
        <f t="shared" si="0"/>
        <v>102441.15082824763</v>
      </c>
      <c r="Y25">
        <f t="shared" si="0"/>
        <v>104097.64603312993</v>
      </c>
      <c r="Z25">
        <f t="shared" si="0"/>
        <v>105754.14123801222</v>
      </c>
      <c r="AA25">
        <f t="shared" si="0"/>
        <v>107410.63644289452</v>
      </c>
      <c r="AB25">
        <f t="shared" si="0"/>
        <v>109067.13164777681</v>
      </c>
      <c r="AC25">
        <f t="shared" si="0"/>
        <v>110723.62685265912</v>
      </c>
      <c r="AD25">
        <f t="shared" si="0"/>
        <v>112380.12205754142</v>
      </c>
      <c r="AE25">
        <f t="shared" si="0"/>
        <v>114036.61726242371</v>
      </c>
      <c r="AF25">
        <f t="shared" si="0"/>
        <v>115693.11246730601</v>
      </c>
      <c r="AG25">
        <f t="shared" si="0"/>
        <v>117349.6076721883</v>
      </c>
      <c r="AH25">
        <f t="shared" si="0"/>
        <v>119006.1028770706</v>
      </c>
      <c r="AI25">
        <f t="shared" si="0"/>
        <v>120662.59808195289</v>
      </c>
      <c r="AJ25">
        <f t="shared" si="0"/>
        <v>122319.0932868352</v>
      </c>
      <c r="AK25">
        <f t="shared" si="0"/>
        <v>123975.5884917175</v>
      </c>
      <c r="AL25">
        <f t="shared" si="0"/>
        <v>125632.08369659979</v>
      </c>
      <c r="AM25">
        <f t="shared" si="0"/>
        <v>127288.57890148208</v>
      </c>
      <c r="AN25">
        <f t="shared" si="0"/>
        <v>128945.07410636438</v>
      </c>
      <c r="AO25">
        <f t="shared" si="0"/>
        <v>130601.56931124668</v>
      </c>
      <c r="AP25">
        <f>P11-P12</f>
        <v>132258.06451612897</v>
      </c>
    </row>
    <row r="26" spans="1:42">
      <c r="A26" t="s">
        <v>314</v>
      </c>
      <c r="B26">
        <f t="shared" ref="B26:D27" si="1">L12-L13</f>
        <v>112903.22580645198</v>
      </c>
      <c r="C26">
        <f t="shared" si="1"/>
        <v>112903.22580645102</v>
      </c>
      <c r="D26">
        <f t="shared" si="1"/>
        <v>116129.03225806402</v>
      </c>
      <c r="E26">
        <v>133870.96774193499</v>
      </c>
      <c r="F26">
        <f>$E26+(F$24-$E$24)*($AP26-$E26)/($AP$24-$E$24)</f>
        <v>137576.28596338225</v>
      </c>
      <c r="G26">
        <f t="shared" ref="G26:AO26" si="2">$E26+(G$24-$E$24)*($AP26-$E26)/($AP$24-$E$24)</f>
        <v>141281.60418482954</v>
      </c>
      <c r="H26">
        <f t="shared" si="2"/>
        <v>144986.9224062768</v>
      </c>
      <c r="I26">
        <f t="shared" si="2"/>
        <v>148692.24062772407</v>
      </c>
      <c r="J26">
        <f t="shared" si="2"/>
        <v>152397.55884917133</v>
      </c>
      <c r="K26">
        <f t="shared" si="2"/>
        <v>156102.87707061862</v>
      </c>
      <c r="L26">
        <f t="shared" si="2"/>
        <v>159808.19529206588</v>
      </c>
      <c r="M26">
        <f t="shared" si="2"/>
        <v>163513.51351351314</v>
      </c>
      <c r="N26">
        <f t="shared" si="2"/>
        <v>167218.83173496043</v>
      </c>
      <c r="O26">
        <f t="shared" si="2"/>
        <v>170924.14995640769</v>
      </c>
      <c r="P26">
        <f t="shared" si="2"/>
        <v>174629.46817785496</v>
      </c>
      <c r="Q26">
        <f t="shared" si="2"/>
        <v>178334.78639930225</v>
      </c>
      <c r="R26">
        <f t="shared" si="2"/>
        <v>182040.10462074951</v>
      </c>
      <c r="S26">
        <f t="shared" si="2"/>
        <v>185745.42284219677</v>
      </c>
      <c r="T26">
        <f t="shared" si="2"/>
        <v>189450.74106364406</v>
      </c>
      <c r="U26">
        <f t="shared" si="2"/>
        <v>193156.05928509132</v>
      </c>
      <c r="V26">
        <f t="shared" si="2"/>
        <v>196861.37750653859</v>
      </c>
      <c r="W26">
        <f t="shared" si="2"/>
        <v>200566.69572798588</v>
      </c>
      <c r="X26">
        <f t="shared" si="2"/>
        <v>204272.01394943314</v>
      </c>
      <c r="Y26">
        <f t="shared" si="2"/>
        <v>207977.3321708804</v>
      </c>
      <c r="Z26">
        <f t="shared" si="2"/>
        <v>211682.65039232766</v>
      </c>
      <c r="AA26">
        <f t="shared" si="2"/>
        <v>215387.96861377492</v>
      </c>
      <c r="AB26">
        <f t="shared" si="2"/>
        <v>219093.28683522221</v>
      </c>
      <c r="AC26">
        <f t="shared" si="2"/>
        <v>222798.60505666948</v>
      </c>
      <c r="AD26">
        <f t="shared" si="2"/>
        <v>226503.92327811674</v>
      </c>
      <c r="AE26">
        <f t="shared" si="2"/>
        <v>230209.24149956403</v>
      </c>
      <c r="AF26">
        <f t="shared" si="2"/>
        <v>233914.55972101129</v>
      </c>
      <c r="AG26">
        <f t="shared" si="2"/>
        <v>237619.87794245855</v>
      </c>
      <c r="AH26">
        <f t="shared" si="2"/>
        <v>241325.19616390584</v>
      </c>
      <c r="AI26">
        <f t="shared" si="2"/>
        <v>245030.5143853531</v>
      </c>
      <c r="AJ26">
        <f t="shared" si="2"/>
        <v>248735.83260680037</v>
      </c>
      <c r="AK26">
        <f t="shared" si="2"/>
        <v>252441.15082824766</v>
      </c>
      <c r="AL26">
        <f t="shared" si="2"/>
        <v>256146.46904969489</v>
      </c>
      <c r="AM26">
        <f t="shared" si="2"/>
        <v>259851.78727114218</v>
      </c>
      <c r="AN26">
        <f t="shared" si="2"/>
        <v>263557.10549258941</v>
      </c>
      <c r="AO26">
        <f t="shared" si="2"/>
        <v>267262.4237140367</v>
      </c>
      <c r="AP26">
        <f>P12-P13</f>
        <v>270967.74193548399</v>
      </c>
    </row>
    <row r="27" spans="1:42">
      <c r="A27" t="s">
        <v>315</v>
      </c>
      <c r="B27">
        <f t="shared" si="1"/>
        <v>219354.83870967699</v>
      </c>
      <c r="C27">
        <f t="shared" si="1"/>
        <v>232258.064516129</v>
      </c>
      <c r="D27">
        <f t="shared" si="1"/>
        <v>229032.25806451601</v>
      </c>
      <c r="E27">
        <v>250000</v>
      </c>
      <c r="F27">
        <f t="shared" ref="F27:AO27" si="3">$E27+(F$24-$E$24)*($AP27-$E27)/($AP$24-$E$24)</f>
        <v>252136.00697471664</v>
      </c>
      <c r="G27">
        <f t="shared" si="3"/>
        <v>254272.01394943328</v>
      </c>
      <c r="H27">
        <f t="shared" si="3"/>
        <v>256408.02092414995</v>
      </c>
      <c r="I27">
        <f t="shared" si="3"/>
        <v>258544.0278988666</v>
      </c>
      <c r="J27">
        <f t="shared" si="3"/>
        <v>260680.03487358324</v>
      </c>
      <c r="K27">
        <f t="shared" si="3"/>
        <v>262816.04184829991</v>
      </c>
      <c r="L27">
        <f t="shared" si="3"/>
        <v>264952.04882301652</v>
      </c>
      <c r="M27">
        <f t="shared" si="3"/>
        <v>267088.05579773319</v>
      </c>
      <c r="N27">
        <f t="shared" si="3"/>
        <v>269224.06277244986</v>
      </c>
      <c r="O27">
        <f t="shared" si="3"/>
        <v>271360.06974716648</v>
      </c>
      <c r="P27">
        <f t="shared" si="3"/>
        <v>273496.07672188315</v>
      </c>
      <c r="Q27">
        <f t="shared" si="3"/>
        <v>275632.08369659976</v>
      </c>
      <c r="R27">
        <f t="shared" si="3"/>
        <v>277768.09067131643</v>
      </c>
      <c r="S27">
        <f t="shared" si="3"/>
        <v>279904.0976460331</v>
      </c>
      <c r="T27">
        <f t="shared" si="3"/>
        <v>282040.10462074971</v>
      </c>
      <c r="U27">
        <f t="shared" si="3"/>
        <v>284176.11159546638</v>
      </c>
      <c r="V27">
        <f t="shared" si="3"/>
        <v>286312.11857018305</v>
      </c>
      <c r="W27">
        <f t="shared" si="3"/>
        <v>288448.12554489967</v>
      </c>
      <c r="X27">
        <f t="shared" si="3"/>
        <v>290584.13251961634</v>
      </c>
      <c r="Y27">
        <f t="shared" si="3"/>
        <v>292720.13949433295</v>
      </c>
      <c r="Z27">
        <f t="shared" si="3"/>
        <v>294856.14646904962</v>
      </c>
      <c r="AA27">
        <f t="shared" si="3"/>
        <v>296992.15344376629</v>
      </c>
      <c r="AB27">
        <f t="shared" si="3"/>
        <v>299128.1604184829</v>
      </c>
      <c r="AC27">
        <f t="shared" si="3"/>
        <v>301264.16739319958</v>
      </c>
      <c r="AD27">
        <f t="shared" si="3"/>
        <v>303400.17436791619</v>
      </c>
      <c r="AE27">
        <f t="shared" si="3"/>
        <v>305536.18134263286</v>
      </c>
      <c r="AF27">
        <f t="shared" si="3"/>
        <v>307672.18831734953</v>
      </c>
      <c r="AG27">
        <f t="shared" si="3"/>
        <v>309808.19529206614</v>
      </c>
      <c r="AH27">
        <f t="shared" si="3"/>
        <v>311944.20226678281</v>
      </c>
      <c r="AI27">
        <f t="shared" si="3"/>
        <v>314080.20924149948</v>
      </c>
      <c r="AJ27">
        <f t="shared" si="3"/>
        <v>316216.2162162161</v>
      </c>
      <c r="AK27">
        <f t="shared" si="3"/>
        <v>318352.22319093277</v>
      </c>
      <c r="AL27">
        <f t="shared" si="3"/>
        <v>320488.23016564944</v>
      </c>
      <c r="AM27">
        <f t="shared" si="3"/>
        <v>322624.23714036605</v>
      </c>
      <c r="AN27">
        <f t="shared" si="3"/>
        <v>324760.24411508272</v>
      </c>
      <c r="AO27">
        <f t="shared" si="3"/>
        <v>326896.25108979933</v>
      </c>
      <c r="AP27">
        <f>P13</f>
        <v>329032.25806451601</v>
      </c>
    </row>
    <row r="29" spans="1:42">
      <c r="A29" s="1" t="s">
        <v>303</v>
      </c>
      <c r="B29" s="1">
        <v>2010</v>
      </c>
      <c r="C29" s="1">
        <v>2011</v>
      </c>
      <c r="D29" s="1">
        <v>2012</v>
      </c>
      <c r="E29" s="1">
        <v>2013</v>
      </c>
      <c r="F29" s="1">
        <v>2014</v>
      </c>
      <c r="G29" s="1">
        <v>2015</v>
      </c>
      <c r="H29" s="1">
        <v>2016</v>
      </c>
      <c r="I29" s="1">
        <v>2017</v>
      </c>
      <c r="J29" s="1">
        <v>2018</v>
      </c>
      <c r="K29" s="1">
        <v>2019</v>
      </c>
      <c r="L29" s="1">
        <v>2020</v>
      </c>
      <c r="M29" s="1">
        <v>2021</v>
      </c>
      <c r="N29" s="1">
        <v>2022</v>
      </c>
      <c r="O29" s="1">
        <v>2023</v>
      </c>
      <c r="P29" s="1">
        <v>2024</v>
      </c>
      <c r="Q29" s="1">
        <v>2025</v>
      </c>
      <c r="R29" s="1">
        <v>2026</v>
      </c>
      <c r="S29" s="1">
        <v>2027</v>
      </c>
      <c r="T29" s="1">
        <v>2028</v>
      </c>
      <c r="U29" s="1">
        <v>2029</v>
      </c>
      <c r="V29" s="1">
        <v>2030</v>
      </c>
      <c r="W29" s="1">
        <v>2031</v>
      </c>
      <c r="X29" s="1">
        <v>2032</v>
      </c>
      <c r="Y29" s="1">
        <v>2033</v>
      </c>
      <c r="Z29" s="1">
        <v>2034</v>
      </c>
      <c r="AA29" s="1">
        <v>2035</v>
      </c>
      <c r="AB29" s="1">
        <v>2036</v>
      </c>
      <c r="AC29" s="1">
        <v>2037</v>
      </c>
      <c r="AD29" s="1">
        <v>2038</v>
      </c>
      <c r="AE29" s="1">
        <v>2039</v>
      </c>
      <c r="AF29" s="1">
        <v>2040</v>
      </c>
      <c r="AG29" s="1">
        <v>2041</v>
      </c>
      <c r="AH29" s="1">
        <v>2042</v>
      </c>
      <c r="AI29" s="1">
        <v>2043</v>
      </c>
      <c r="AJ29" s="1">
        <v>2044</v>
      </c>
      <c r="AK29" s="1">
        <v>2045</v>
      </c>
      <c r="AL29" s="1">
        <v>2046</v>
      </c>
      <c r="AM29" s="1">
        <v>2047</v>
      </c>
      <c r="AN29" s="1">
        <v>2048</v>
      </c>
      <c r="AO29" s="1">
        <v>2049</v>
      </c>
      <c r="AP29" s="1">
        <v>2050</v>
      </c>
    </row>
    <row r="30" spans="1:42">
      <c r="A30" t="s">
        <v>308</v>
      </c>
      <c r="B30">
        <f>B25*$B$34/1000</f>
        <v>1656.5403225806363</v>
      </c>
      <c r="C30">
        <f t="shared" ref="C30:AP30" si="4">C25*$B$34/1000</f>
        <v>1810.637096774188</v>
      </c>
      <c r="D30">
        <f t="shared" si="4"/>
        <v>1733.5887096774109</v>
      </c>
      <c r="E30">
        <f t="shared" si="4"/>
        <v>1695.0645161290354</v>
      </c>
      <c r="F30">
        <f t="shared" si="4"/>
        <v>1734.6299040976489</v>
      </c>
      <c r="G30">
        <f t="shared" si="4"/>
        <v>1774.1952920662625</v>
      </c>
      <c r="H30">
        <f t="shared" si="4"/>
        <v>1813.7606800348763</v>
      </c>
      <c r="I30">
        <f t="shared" si="4"/>
        <v>1853.3260680034898</v>
      </c>
      <c r="J30">
        <f t="shared" si="4"/>
        <v>1892.8914559721036</v>
      </c>
      <c r="K30">
        <f t="shared" si="4"/>
        <v>1932.4568439407171</v>
      </c>
      <c r="L30">
        <f t="shared" si="4"/>
        <v>1972.0222319093309</v>
      </c>
      <c r="M30">
        <f t="shared" si="4"/>
        <v>2011.5876198779445</v>
      </c>
      <c r="N30">
        <f t="shared" si="4"/>
        <v>2051.153007846558</v>
      </c>
      <c r="O30">
        <f t="shared" si="4"/>
        <v>2090.7183958151722</v>
      </c>
      <c r="P30">
        <f t="shared" si="4"/>
        <v>2130.2837837837856</v>
      </c>
      <c r="Q30">
        <f t="shared" si="4"/>
        <v>2169.8491717523989</v>
      </c>
      <c r="R30">
        <f t="shared" si="4"/>
        <v>2209.4145597210131</v>
      </c>
      <c r="S30">
        <f t="shared" si="4"/>
        <v>2248.9799476896269</v>
      </c>
      <c r="T30">
        <f t="shared" si="4"/>
        <v>2288.5453356582402</v>
      </c>
      <c r="U30">
        <f t="shared" si="4"/>
        <v>2328.110723626854</v>
      </c>
      <c r="V30">
        <f t="shared" si="4"/>
        <v>2367.6761115954678</v>
      </c>
      <c r="W30">
        <f t="shared" si="4"/>
        <v>2407.2414995640816</v>
      </c>
      <c r="X30">
        <f t="shared" si="4"/>
        <v>2446.8068875326949</v>
      </c>
      <c r="Y30">
        <f t="shared" si="4"/>
        <v>2486.3722755013086</v>
      </c>
      <c r="Z30">
        <f t="shared" si="4"/>
        <v>2525.9376634699224</v>
      </c>
      <c r="AA30">
        <f t="shared" si="4"/>
        <v>2565.5030514385362</v>
      </c>
      <c r="AB30">
        <f t="shared" si="4"/>
        <v>2605.0684394071495</v>
      </c>
      <c r="AC30">
        <f t="shared" si="4"/>
        <v>2644.6338273757633</v>
      </c>
      <c r="AD30">
        <f t="shared" si="4"/>
        <v>2684.1992153443771</v>
      </c>
      <c r="AE30">
        <f t="shared" si="4"/>
        <v>2723.7646033129904</v>
      </c>
      <c r="AF30">
        <f t="shared" si="4"/>
        <v>2763.3299912816042</v>
      </c>
      <c r="AG30">
        <f t="shared" si="4"/>
        <v>2802.8953792502175</v>
      </c>
      <c r="AH30">
        <f t="shared" si="4"/>
        <v>2842.4607672188313</v>
      </c>
      <c r="AI30">
        <f t="shared" si="4"/>
        <v>2882.0261551874451</v>
      </c>
      <c r="AJ30">
        <f t="shared" si="4"/>
        <v>2921.5915431560588</v>
      </c>
      <c r="AK30">
        <f t="shared" si="4"/>
        <v>2961.1569311246726</v>
      </c>
      <c r="AL30">
        <f t="shared" si="4"/>
        <v>3000.7223190932859</v>
      </c>
      <c r="AM30">
        <f t="shared" si="4"/>
        <v>3040.2877070618997</v>
      </c>
      <c r="AN30">
        <f t="shared" si="4"/>
        <v>3079.8530950305135</v>
      </c>
      <c r="AO30">
        <f t="shared" si="4"/>
        <v>3119.4184829991273</v>
      </c>
      <c r="AP30">
        <f t="shared" si="4"/>
        <v>3158.9838709677406</v>
      </c>
    </row>
    <row r="31" spans="1:42">
      <c r="A31" t="s">
        <v>314</v>
      </c>
      <c r="B31">
        <f t="shared" ref="B31:AP32" si="5">B26*$B$34/1000</f>
        <v>2696.6935483871061</v>
      </c>
      <c r="C31">
        <f t="shared" si="5"/>
        <v>2696.693548387083</v>
      </c>
      <c r="D31">
        <f t="shared" si="5"/>
        <v>2773.7419354838594</v>
      </c>
      <c r="E31">
        <f t="shared" si="5"/>
        <v>3197.5080645161174</v>
      </c>
      <c r="F31">
        <f t="shared" si="5"/>
        <v>3286.0095902353851</v>
      </c>
      <c r="G31">
        <f t="shared" si="5"/>
        <v>3374.5111159546536</v>
      </c>
      <c r="H31">
        <f t="shared" si="5"/>
        <v>3463.0126416739217</v>
      </c>
      <c r="I31">
        <f t="shared" si="5"/>
        <v>3551.5141673931894</v>
      </c>
      <c r="J31">
        <f t="shared" si="5"/>
        <v>3640.0156931124575</v>
      </c>
      <c r="K31">
        <f t="shared" si="5"/>
        <v>3728.517218831726</v>
      </c>
      <c r="L31">
        <f t="shared" si="5"/>
        <v>3817.0187445509937</v>
      </c>
      <c r="M31">
        <f t="shared" si="5"/>
        <v>3905.5202702702613</v>
      </c>
      <c r="N31">
        <f t="shared" si="5"/>
        <v>3994.0217959895303</v>
      </c>
      <c r="O31">
        <f t="shared" si="5"/>
        <v>4082.523321708798</v>
      </c>
      <c r="P31">
        <f t="shared" si="5"/>
        <v>4171.0248474280661</v>
      </c>
      <c r="Q31">
        <f t="shared" si="5"/>
        <v>4259.5263731473351</v>
      </c>
      <c r="R31">
        <f t="shared" si="5"/>
        <v>4348.0278988666023</v>
      </c>
      <c r="S31">
        <f t="shared" si="5"/>
        <v>4436.5294245858704</v>
      </c>
      <c r="T31">
        <f t="shared" si="5"/>
        <v>4525.0309503051385</v>
      </c>
      <c r="U31">
        <f t="shared" si="5"/>
        <v>4613.5324760244066</v>
      </c>
      <c r="V31">
        <f t="shared" si="5"/>
        <v>4702.0340017436747</v>
      </c>
      <c r="W31">
        <f t="shared" si="5"/>
        <v>4790.5355274629428</v>
      </c>
      <c r="X31">
        <f t="shared" si="5"/>
        <v>4879.0370531822109</v>
      </c>
      <c r="Y31">
        <f t="shared" si="5"/>
        <v>4967.538578901479</v>
      </c>
      <c r="Z31">
        <f t="shared" si="5"/>
        <v>5056.0401046207462</v>
      </c>
      <c r="AA31">
        <f t="shared" si="5"/>
        <v>5144.5416303400143</v>
      </c>
      <c r="AB31">
        <f t="shared" si="5"/>
        <v>5233.0431560592824</v>
      </c>
      <c r="AC31">
        <f t="shared" si="5"/>
        <v>5321.5446817785514</v>
      </c>
      <c r="AD31">
        <f t="shared" si="5"/>
        <v>5410.0462074978186</v>
      </c>
      <c r="AE31">
        <f t="shared" si="5"/>
        <v>5498.5477332170876</v>
      </c>
      <c r="AF31">
        <f t="shared" si="5"/>
        <v>5587.0492589363548</v>
      </c>
      <c r="AG31">
        <f t="shared" si="5"/>
        <v>5675.5507846556229</v>
      </c>
      <c r="AH31">
        <f t="shared" si="5"/>
        <v>5764.052310374891</v>
      </c>
      <c r="AI31">
        <f t="shared" si="5"/>
        <v>5852.55383609416</v>
      </c>
      <c r="AJ31">
        <f t="shared" si="5"/>
        <v>5941.0553618134272</v>
      </c>
      <c r="AK31">
        <f t="shared" si="5"/>
        <v>6029.5568875326962</v>
      </c>
      <c r="AL31">
        <f t="shared" si="5"/>
        <v>6118.0584132519625</v>
      </c>
      <c r="AM31">
        <f t="shared" si="5"/>
        <v>6206.5599389712315</v>
      </c>
      <c r="AN31">
        <f t="shared" si="5"/>
        <v>6295.0614646904987</v>
      </c>
      <c r="AO31">
        <f t="shared" si="5"/>
        <v>6383.5629904097668</v>
      </c>
      <c r="AP31">
        <f t="shared" si="5"/>
        <v>6472.0645161290358</v>
      </c>
    </row>
    <row r="32" spans="1:42">
      <c r="A32" t="s">
        <v>315</v>
      </c>
      <c r="B32">
        <f t="shared" si="5"/>
        <v>5239.2903225806358</v>
      </c>
      <c r="C32">
        <f t="shared" si="5"/>
        <v>5547.4838709677415</v>
      </c>
      <c r="D32">
        <f t="shared" si="5"/>
        <v>5470.4354838709651</v>
      </c>
      <c r="E32">
        <f t="shared" si="5"/>
        <v>5971.25</v>
      </c>
      <c r="F32">
        <f t="shared" si="5"/>
        <v>6022.2685265911068</v>
      </c>
      <c r="G32">
        <f t="shared" si="5"/>
        <v>6073.2870531822145</v>
      </c>
      <c r="H32">
        <f t="shared" si="5"/>
        <v>6124.3055797733214</v>
      </c>
      <c r="I32">
        <f t="shared" si="5"/>
        <v>6175.3241063644291</v>
      </c>
      <c r="J32">
        <f t="shared" si="5"/>
        <v>6226.3426329555359</v>
      </c>
      <c r="K32">
        <f t="shared" si="5"/>
        <v>6277.3611595466436</v>
      </c>
      <c r="L32">
        <f t="shared" si="5"/>
        <v>6328.3796861377496</v>
      </c>
      <c r="M32">
        <f t="shared" si="5"/>
        <v>6379.3982127288582</v>
      </c>
      <c r="N32">
        <f t="shared" si="5"/>
        <v>6430.416739319965</v>
      </c>
      <c r="O32">
        <f t="shared" si="5"/>
        <v>6481.4352659110718</v>
      </c>
      <c r="P32">
        <f t="shared" si="5"/>
        <v>6532.4537925021796</v>
      </c>
      <c r="Q32">
        <f t="shared" si="5"/>
        <v>6583.4723190932864</v>
      </c>
      <c r="R32">
        <f t="shared" si="5"/>
        <v>6634.4908456843932</v>
      </c>
      <c r="S32">
        <f t="shared" si="5"/>
        <v>6685.5093722755018</v>
      </c>
      <c r="T32">
        <f t="shared" si="5"/>
        <v>6736.5278988666068</v>
      </c>
      <c r="U32">
        <f t="shared" si="5"/>
        <v>6787.5464254577155</v>
      </c>
      <c r="V32">
        <f t="shared" si="5"/>
        <v>6838.5649520488223</v>
      </c>
      <c r="W32">
        <f t="shared" si="5"/>
        <v>6889.5834786399282</v>
      </c>
      <c r="X32">
        <f t="shared" si="5"/>
        <v>6940.6020052310369</v>
      </c>
      <c r="Y32">
        <f t="shared" si="5"/>
        <v>6991.6205318221428</v>
      </c>
      <c r="Z32">
        <f t="shared" si="5"/>
        <v>7042.6390584132505</v>
      </c>
      <c r="AA32">
        <f t="shared" si="5"/>
        <v>7093.6575850043582</v>
      </c>
      <c r="AB32">
        <f t="shared" si="5"/>
        <v>7144.676111595465</v>
      </c>
      <c r="AC32">
        <f t="shared" si="5"/>
        <v>7195.6946381865719</v>
      </c>
      <c r="AD32">
        <f t="shared" si="5"/>
        <v>7246.7131647776787</v>
      </c>
      <c r="AE32">
        <f t="shared" si="5"/>
        <v>7297.7316913687864</v>
      </c>
      <c r="AF32">
        <f t="shared" si="5"/>
        <v>7348.7502179598941</v>
      </c>
      <c r="AG32">
        <f t="shared" si="5"/>
        <v>7399.7687445510001</v>
      </c>
      <c r="AH32">
        <f t="shared" si="5"/>
        <v>7450.7872711421087</v>
      </c>
      <c r="AI32">
        <f t="shared" si="5"/>
        <v>7501.8057977332155</v>
      </c>
      <c r="AJ32">
        <f t="shared" si="5"/>
        <v>7552.8243243243223</v>
      </c>
      <c r="AK32">
        <f t="shared" si="5"/>
        <v>7603.8428509154301</v>
      </c>
      <c r="AL32">
        <f t="shared" si="5"/>
        <v>7654.8613775065378</v>
      </c>
      <c r="AM32">
        <f t="shared" si="5"/>
        <v>7705.8799040976437</v>
      </c>
      <c r="AN32">
        <f t="shared" si="5"/>
        <v>7756.8984306887505</v>
      </c>
      <c r="AO32">
        <f t="shared" si="5"/>
        <v>7807.9169572798573</v>
      </c>
      <c r="AP32">
        <f t="shared" si="5"/>
        <v>7858.9354838709651</v>
      </c>
    </row>
    <row r="34" spans="1:2">
      <c r="A34" s="1" t="s">
        <v>316</v>
      </c>
      <c r="B34" s="107">
        <v>23.885000000000002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5"/>
  <sheetViews>
    <sheetView zoomScale="60" zoomScaleNormal="60" workbookViewId="0">
      <selection activeCell="A20" sqref="A20"/>
    </sheetView>
  </sheetViews>
  <sheetFormatPr baseColWidth="10" defaultColWidth="8.85546875" defaultRowHeight="15"/>
  <cols>
    <col min="1" max="1" width="38.140625" style="1" customWidth="1"/>
    <col min="2" max="2" width="8.85546875" customWidth="1"/>
    <col min="6" max="6" width="8.85546875" customWidth="1"/>
  </cols>
  <sheetData>
    <row r="2" spans="1:14" s="16" customFormat="1">
      <c r="A2" s="15"/>
      <c r="B2" s="15" t="s">
        <v>265</v>
      </c>
    </row>
    <row r="3" spans="1:14">
      <c r="B3" s="105" t="s">
        <v>317</v>
      </c>
      <c r="D3" s="27" t="s">
        <v>318</v>
      </c>
      <c r="N3" s="35" t="s">
        <v>319</v>
      </c>
    </row>
    <row r="5" spans="1:14">
      <c r="A5" s="1" t="s">
        <v>320</v>
      </c>
      <c r="D5" s="1" t="s">
        <v>321</v>
      </c>
      <c r="E5" s="1" t="s">
        <v>322</v>
      </c>
      <c r="F5" s="1" t="s">
        <v>323</v>
      </c>
      <c r="G5" s="1" t="s">
        <v>324</v>
      </c>
      <c r="H5" s="1" t="s">
        <v>325</v>
      </c>
      <c r="I5" s="1" t="s">
        <v>326</v>
      </c>
      <c r="J5" s="1" t="s">
        <v>327</v>
      </c>
      <c r="K5" s="1" t="s">
        <v>328</v>
      </c>
    </row>
    <row r="6" spans="1:14">
      <c r="A6" s="108" t="s">
        <v>52</v>
      </c>
      <c r="B6" s="108" t="s">
        <v>320</v>
      </c>
      <c r="C6" s="108" t="s">
        <v>329</v>
      </c>
      <c r="D6" s="109">
        <v>9800</v>
      </c>
      <c r="E6" s="109">
        <v>10700</v>
      </c>
      <c r="F6" s="109">
        <v>12200</v>
      </c>
      <c r="G6" s="109">
        <v>14200</v>
      </c>
      <c r="H6" s="109">
        <v>16200</v>
      </c>
      <c r="I6" s="109">
        <v>17700</v>
      </c>
      <c r="J6" s="109">
        <v>19100</v>
      </c>
      <c r="K6" s="109">
        <v>19900</v>
      </c>
    </row>
    <row r="7" spans="1:14">
      <c r="A7" s="108" t="s">
        <v>46</v>
      </c>
      <c r="B7" s="108" t="s">
        <v>320</v>
      </c>
      <c r="C7" s="108" t="s">
        <v>329</v>
      </c>
      <c r="D7" s="109">
        <v>1700</v>
      </c>
      <c r="E7" s="109">
        <v>1800</v>
      </c>
      <c r="F7" s="109">
        <v>1900</v>
      </c>
      <c r="G7" s="109">
        <v>2300</v>
      </c>
      <c r="H7" s="109">
        <v>2600</v>
      </c>
      <c r="I7" s="109">
        <v>2800</v>
      </c>
      <c r="J7" s="109">
        <v>3000</v>
      </c>
      <c r="K7" s="109">
        <v>3300</v>
      </c>
    </row>
    <row r="8" spans="1:14">
      <c r="A8" s="108" t="s">
        <v>49</v>
      </c>
      <c r="B8" s="108" t="s">
        <v>320</v>
      </c>
      <c r="C8" s="108" t="s">
        <v>329</v>
      </c>
      <c r="D8" s="109">
        <v>3900</v>
      </c>
      <c r="E8" s="109">
        <v>4900</v>
      </c>
      <c r="F8" s="109">
        <v>5800</v>
      </c>
      <c r="G8" s="109">
        <v>6700</v>
      </c>
      <c r="H8" s="109">
        <v>7400</v>
      </c>
      <c r="I8" s="109">
        <v>8300</v>
      </c>
      <c r="J8" s="109">
        <v>8700</v>
      </c>
      <c r="K8" s="109">
        <v>8900</v>
      </c>
    </row>
    <row r="9" spans="1:14">
      <c r="A9" s="108" t="s">
        <v>50</v>
      </c>
      <c r="B9" s="108" t="s">
        <v>320</v>
      </c>
      <c r="C9" s="108" t="s">
        <v>329</v>
      </c>
      <c r="D9" s="109">
        <v>0</v>
      </c>
      <c r="E9" s="109">
        <v>0</v>
      </c>
      <c r="F9" s="109">
        <v>0</v>
      </c>
      <c r="G9" s="109">
        <v>0</v>
      </c>
      <c r="H9" s="109">
        <v>0</v>
      </c>
      <c r="I9" s="109">
        <v>0</v>
      </c>
      <c r="J9" s="109">
        <v>0</v>
      </c>
      <c r="K9" s="109">
        <v>0</v>
      </c>
    </row>
    <row r="10" spans="1:14">
      <c r="A10" s="108" t="s">
        <v>330</v>
      </c>
      <c r="B10" s="108" t="s">
        <v>320</v>
      </c>
      <c r="C10" s="108" t="s">
        <v>329</v>
      </c>
      <c r="D10" s="109">
        <v>800</v>
      </c>
      <c r="E10" s="109">
        <v>1100</v>
      </c>
      <c r="F10" s="109">
        <v>1200</v>
      </c>
      <c r="G10" s="109">
        <v>1300</v>
      </c>
      <c r="H10" s="109">
        <v>1400</v>
      </c>
      <c r="I10" s="109">
        <v>1400</v>
      </c>
      <c r="J10" s="109">
        <v>1400</v>
      </c>
      <c r="K10" s="109">
        <v>1300</v>
      </c>
    </row>
    <row r="11" spans="1:14">
      <c r="A11" s="108" t="s">
        <v>54</v>
      </c>
      <c r="B11" s="108" t="s">
        <v>320</v>
      </c>
      <c r="C11" s="108" t="s">
        <v>329</v>
      </c>
      <c r="D11" s="109">
        <v>0</v>
      </c>
      <c r="E11" s="109">
        <v>0</v>
      </c>
      <c r="F11" s="109">
        <v>0</v>
      </c>
      <c r="G11" s="109">
        <v>0</v>
      </c>
      <c r="H11" s="109">
        <v>0</v>
      </c>
      <c r="I11" s="109">
        <v>0</v>
      </c>
      <c r="J11" s="109">
        <v>0</v>
      </c>
      <c r="K11" s="109">
        <v>0</v>
      </c>
    </row>
    <row r="12" spans="1:14">
      <c r="A12" s="108" t="s">
        <v>331</v>
      </c>
      <c r="B12" s="108" t="s">
        <v>320</v>
      </c>
      <c r="C12" s="108" t="s">
        <v>329</v>
      </c>
      <c r="D12" s="109">
        <v>3100</v>
      </c>
      <c r="E12" s="109">
        <v>2700</v>
      </c>
      <c r="F12" s="109">
        <v>3000</v>
      </c>
      <c r="G12" s="109">
        <v>3500</v>
      </c>
      <c r="H12" s="109">
        <v>4200</v>
      </c>
      <c r="I12" s="109">
        <v>4800</v>
      </c>
      <c r="J12" s="109">
        <v>5400</v>
      </c>
      <c r="K12" s="109">
        <v>5700</v>
      </c>
    </row>
    <row r="13" spans="1:14">
      <c r="A13" s="108" t="s">
        <v>332</v>
      </c>
      <c r="B13" s="108" t="s">
        <v>320</v>
      </c>
      <c r="C13" s="108" t="s">
        <v>329</v>
      </c>
      <c r="D13" s="109">
        <v>0</v>
      </c>
      <c r="E13" s="109">
        <v>0</v>
      </c>
      <c r="F13" s="109">
        <v>0</v>
      </c>
      <c r="G13" s="109">
        <v>0</v>
      </c>
      <c r="H13" s="109">
        <v>0</v>
      </c>
      <c r="I13" s="109">
        <v>0</v>
      </c>
      <c r="J13" s="109">
        <v>0</v>
      </c>
      <c r="K13" s="109">
        <v>0</v>
      </c>
    </row>
    <row r="14" spans="1:14">
      <c r="A14" s="108" t="s">
        <v>51</v>
      </c>
      <c r="B14" s="108" t="s">
        <v>320</v>
      </c>
      <c r="C14" s="108" t="s">
        <v>329</v>
      </c>
      <c r="D14" s="109">
        <v>0</v>
      </c>
      <c r="E14" s="109">
        <v>0</v>
      </c>
      <c r="F14" s="109">
        <v>0</v>
      </c>
      <c r="G14" s="109">
        <v>0</v>
      </c>
      <c r="H14" s="109">
        <v>0</v>
      </c>
      <c r="I14" s="109">
        <v>0</v>
      </c>
      <c r="J14" s="109">
        <v>0</v>
      </c>
      <c r="K14" s="109">
        <v>0</v>
      </c>
    </row>
    <row r="15" spans="1:14">
      <c r="A15" s="108" t="s">
        <v>124</v>
      </c>
      <c r="B15" s="108" t="s">
        <v>320</v>
      </c>
      <c r="C15" s="108" t="s">
        <v>329</v>
      </c>
      <c r="D15" s="109">
        <v>300</v>
      </c>
      <c r="E15" s="109">
        <v>300</v>
      </c>
      <c r="F15" s="109">
        <v>400</v>
      </c>
      <c r="G15" s="109">
        <v>400</v>
      </c>
      <c r="H15" s="109">
        <v>500</v>
      </c>
      <c r="I15" s="109">
        <v>500</v>
      </c>
      <c r="J15" s="109">
        <v>500</v>
      </c>
      <c r="K15" s="109">
        <v>700</v>
      </c>
    </row>
    <row r="16" spans="1:14">
      <c r="A16" s="108"/>
      <c r="B16" s="108"/>
      <c r="C16" s="108"/>
    </row>
    <row r="17" spans="1:6" ht="17.25" thickBot="1">
      <c r="A17" s="110" t="s">
        <v>333</v>
      </c>
      <c r="B17" s="111"/>
      <c r="C17" s="111"/>
      <c r="D17" s="111"/>
      <c r="E17" s="112"/>
      <c r="F17" s="112" t="s">
        <v>334</v>
      </c>
    </row>
    <row r="18" spans="1:6" ht="16.5">
      <c r="A18" s="113" t="s">
        <v>335</v>
      </c>
      <c r="B18" s="114">
        <v>2015</v>
      </c>
      <c r="C18" s="114">
        <v>2016</v>
      </c>
      <c r="D18" s="114">
        <v>2017</v>
      </c>
      <c r="E18" s="115">
        <v>2018</v>
      </c>
      <c r="F18" s="115">
        <v>2019</v>
      </c>
    </row>
    <row r="19" spans="1:6" ht="16.5">
      <c r="A19" s="116" t="s">
        <v>336</v>
      </c>
      <c r="B19" s="117">
        <v>2222.31008454524</v>
      </c>
      <c r="C19" s="117">
        <v>2197.9106368805983</v>
      </c>
      <c r="D19" s="117">
        <v>2162.6601586510533</v>
      </c>
      <c r="E19" s="118">
        <v>2422.2817061137112</v>
      </c>
      <c r="F19" s="118">
        <v>1941.0023575776679</v>
      </c>
    </row>
    <row r="20" spans="1:6" ht="16.5">
      <c r="A20" s="116" t="s">
        <v>337</v>
      </c>
      <c r="B20" s="117">
        <v>171.92037631898995</v>
      </c>
      <c r="C20" s="117">
        <v>125.76592376797797</v>
      </c>
      <c r="D20" s="117">
        <v>149.109338599354</v>
      </c>
      <c r="E20" s="118">
        <v>190.32745665938296</v>
      </c>
      <c r="F20" s="118">
        <v>137.51159563048898</v>
      </c>
    </row>
    <row r="21" spans="1:6" ht="16.5">
      <c r="A21" s="119" t="s">
        <v>338</v>
      </c>
      <c r="B21" s="117">
        <v>47.856869999999994</v>
      </c>
      <c r="C21" s="117">
        <v>42.966000000000001</v>
      </c>
      <c r="D21" s="117">
        <v>46.89172781307856</v>
      </c>
      <c r="E21" s="118">
        <v>46.148435849761846</v>
      </c>
      <c r="F21" s="118">
        <v>44.145415874431798</v>
      </c>
    </row>
    <row r="22" spans="1:6" ht="16.5">
      <c r="A22" s="119" t="s">
        <v>339</v>
      </c>
      <c r="B22" s="117">
        <v>84.55</v>
      </c>
      <c r="C22" s="117">
        <v>80.75</v>
      </c>
      <c r="D22" s="117">
        <v>80.933864147339193</v>
      </c>
      <c r="E22" s="118">
        <v>79.650962160432556</v>
      </c>
      <c r="F22" s="118">
        <v>76.1938034220302</v>
      </c>
    </row>
    <row r="23" spans="1:6" ht="16.5">
      <c r="A23" s="120" t="s">
        <v>340</v>
      </c>
      <c r="B23" s="117">
        <v>16.834622514224336</v>
      </c>
      <c r="C23" s="117">
        <v>15.15679014894606</v>
      </c>
      <c r="D23" s="117">
        <v>16.77455731411623</v>
      </c>
      <c r="E23" s="118">
        <v>16.096842258006372</v>
      </c>
      <c r="F23" s="118">
        <v>15.061172033778476</v>
      </c>
    </row>
    <row r="24" spans="1:6" ht="16.5">
      <c r="A24" s="119" t="s">
        <v>341</v>
      </c>
      <c r="B24" s="117">
        <v>1.1834442485653749</v>
      </c>
      <c r="C24" s="117">
        <v>1.065495594767663</v>
      </c>
      <c r="D24" s="117">
        <v>1.3204166223843425</v>
      </c>
      <c r="E24" s="118">
        <v>1.6155606091740207</v>
      </c>
      <c r="F24" s="118">
        <v>1.6219787189268751</v>
      </c>
    </row>
    <row r="25" spans="1:6" ht="16.5">
      <c r="A25" s="116" t="s">
        <v>342</v>
      </c>
      <c r="B25" s="117">
        <v>206.60502103448715</v>
      </c>
      <c r="C25" s="117">
        <v>325.97885103011544</v>
      </c>
      <c r="D25" s="117">
        <v>132.99855219219754</v>
      </c>
      <c r="E25" s="118">
        <v>90.851907386747655</v>
      </c>
      <c r="F25" s="118">
        <v>87.105656558495028</v>
      </c>
    </row>
    <row r="26" spans="1:6" ht="16.5">
      <c r="A26" s="116" t="s">
        <v>343</v>
      </c>
      <c r="B26" s="117">
        <v>214.73127562862314</v>
      </c>
      <c r="C26" s="117">
        <v>184.91954405072462</v>
      </c>
      <c r="D26" s="117">
        <v>210.78632756340579</v>
      </c>
      <c r="E26" s="118">
        <v>202.5052331485507</v>
      </c>
      <c r="F26" s="118">
        <v>191.11229138224635</v>
      </c>
    </row>
    <row r="27" spans="1:6" ht="16.5">
      <c r="A27" s="116" t="s">
        <v>344</v>
      </c>
      <c r="B27" s="117">
        <v>0</v>
      </c>
      <c r="C27" s="117">
        <v>0</v>
      </c>
      <c r="D27" s="117">
        <v>0</v>
      </c>
      <c r="E27" s="118">
        <v>0</v>
      </c>
      <c r="F27" s="118">
        <v>0</v>
      </c>
    </row>
    <row r="28" spans="1:6" ht="16.5">
      <c r="A28" s="116" t="s">
        <v>345</v>
      </c>
      <c r="B28" s="117">
        <v>0</v>
      </c>
      <c r="C28" s="117">
        <v>0</v>
      </c>
      <c r="D28" s="117">
        <v>0</v>
      </c>
      <c r="E28" s="118">
        <v>0</v>
      </c>
      <c r="F28" s="118">
        <v>0</v>
      </c>
    </row>
    <row r="29" spans="1:6" ht="16.5">
      <c r="A29" s="116" t="s">
        <v>346</v>
      </c>
      <c r="B29" s="117">
        <v>0</v>
      </c>
      <c r="C29" s="117">
        <v>0</v>
      </c>
      <c r="D29" s="117">
        <v>0</v>
      </c>
      <c r="E29" s="118">
        <v>0</v>
      </c>
      <c r="F29" s="118">
        <v>0</v>
      </c>
    </row>
    <row r="30" spans="1:6" ht="16.5">
      <c r="A30" s="116" t="s">
        <v>347</v>
      </c>
      <c r="B30" s="117">
        <v>1939.5772726343994</v>
      </c>
      <c r="C30" s="117">
        <v>1900.0065332639997</v>
      </c>
      <c r="D30" s="117">
        <v>1904.3327633714612</v>
      </c>
      <c r="E30" s="118">
        <v>1948.7768039908476</v>
      </c>
      <c r="F30" s="118">
        <v>1805.5208095181736</v>
      </c>
    </row>
    <row r="31" spans="1:6" ht="16.5">
      <c r="A31" s="116" t="s">
        <v>348</v>
      </c>
      <c r="B31" s="117">
        <v>18.268880000000003</v>
      </c>
      <c r="C31" s="117">
        <v>16.821840000000002</v>
      </c>
      <c r="D31" s="117">
        <v>16.860142579173704</v>
      </c>
      <c r="E31" s="118">
        <v>16.592888437261312</v>
      </c>
      <c r="F31" s="118">
        <v>15.872693128877334</v>
      </c>
    </row>
    <row r="32" spans="1:6" ht="16.5">
      <c r="A32" s="120" t="s">
        <v>349</v>
      </c>
      <c r="B32" s="117">
        <v>1950.2416043227477</v>
      </c>
      <c r="C32" s="117">
        <v>1851.3003082858886</v>
      </c>
      <c r="D32" s="117">
        <v>2295.3906214957888</v>
      </c>
      <c r="E32" s="118">
        <v>1894.5119924088613</v>
      </c>
      <c r="F32" s="118">
        <v>2354.2554866829496</v>
      </c>
    </row>
    <row r="33" spans="1:6" ht="17.25" thickBot="1">
      <c r="A33" s="121" t="s">
        <v>350</v>
      </c>
      <c r="B33" s="122">
        <v>6874.0794512472767</v>
      </c>
      <c r="C33" s="122">
        <v>6742.6419230230176</v>
      </c>
      <c r="D33" s="122">
        <v>7018.0584703493532</v>
      </c>
      <c r="E33" s="123">
        <v>6909.3597890227375</v>
      </c>
      <c r="F33" s="123">
        <v>6669.4032605280663</v>
      </c>
    </row>
    <row r="35" spans="1:6">
      <c r="A35" s="124" t="s">
        <v>46</v>
      </c>
      <c r="B35" s="125">
        <f>B30</f>
        <v>1939.5772726343994</v>
      </c>
      <c r="C35" s="125">
        <f t="shared" ref="C35:D35" si="0">C30</f>
        <v>1900.0065332639997</v>
      </c>
      <c r="D35" s="125">
        <f t="shared" si="0"/>
        <v>1904.3327633714612</v>
      </c>
    </row>
    <row r="36" spans="1:6">
      <c r="A36" s="124" t="s">
        <v>51</v>
      </c>
      <c r="B36" s="125">
        <f>B20</f>
        <v>171.92037631898995</v>
      </c>
      <c r="C36" s="125">
        <f t="shared" ref="C36:D36" si="1">C20</f>
        <v>125.76592376797797</v>
      </c>
      <c r="D36" s="125">
        <f t="shared" si="1"/>
        <v>149.109338599354</v>
      </c>
    </row>
    <row r="37" spans="1:6">
      <c r="A37" s="124" t="s">
        <v>49</v>
      </c>
      <c r="B37" s="125">
        <f>B19</f>
        <v>2222.31008454524</v>
      </c>
      <c r="C37" s="125">
        <f t="shared" ref="C37:D37" si="2">C19</f>
        <v>2197.9106368805983</v>
      </c>
      <c r="D37" s="125">
        <f t="shared" si="2"/>
        <v>2162.6601586510533</v>
      </c>
    </row>
    <row r="38" spans="1:6">
      <c r="A38" s="124" t="s">
        <v>124</v>
      </c>
      <c r="B38" s="125">
        <f>B21+B24+B22+B31</f>
        <v>151.85919424856536</v>
      </c>
      <c r="C38" s="125">
        <f t="shared" ref="C38:D38" si="3">C21+C24+C22+C31</f>
        <v>141.60333559476766</v>
      </c>
      <c r="D38" s="125">
        <f t="shared" si="3"/>
        <v>146.00615116197579</v>
      </c>
    </row>
    <row r="39" spans="1:6">
      <c r="A39" s="124" t="s">
        <v>13</v>
      </c>
      <c r="B39" s="125">
        <f>B32+B23</f>
        <v>1967.076226836972</v>
      </c>
      <c r="C39" s="125">
        <f t="shared" ref="C39:D39" si="4">C32+C23</f>
        <v>1866.4570984348347</v>
      </c>
      <c r="D39" s="125">
        <f t="shared" si="4"/>
        <v>2312.1651788099048</v>
      </c>
    </row>
    <row r="40" spans="1:6">
      <c r="A40" s="124" t="s">
        <v>259</v>
      </c>
      <c r="B40" s="125">
        <v>0</v>
      </c>
      <c r="C40" s="125">
        <v>0</v>
      </c>
      <c r="D40" s="125">
        <v>0</v>
      </c>
    </row>
    <row r="41" spans="1:6">
      <c r="A41" s="124" t="s">
        <v>11</v>
      </c>
      <c r="B41" s="125">
        <v>0</v>
      </c>
      <c r="C41" s="125">
        <v>0</v>
      </c>
      <c r="D41" s="125">
        <v>0</v>
      </c>
    </row>
    <row r="42" spans="1:6">
      <c r="A42" s="124" t="s">
        <v>260</v>
      </c>
      <c r="B42" s="125">
        <f>B25</f>
        <v>206.60502103448715</v>
      </c>
      <c r="C42" s="125">
        <f t="shared" ref="C42:D43" si="5">C25</f>
        <v>325.97885103011544</v>
      </c>
      <c r="D42" s="125">
        <f t="shared" si="5"/>
        <v>132.99855219219754</v>
      </c>
    </row>
    <row r="43" spans="1:6">
      <c r="A43" s="124" t="s">
        <v>261</v>
      </c>
      <c r="B43" s="125">
        <f>B26</f>
        <v>214.73127562862314</v>
      </c>
      <c r="C43" s="125">
        <f t="shared" si="5"/>
        <v>184.91954405072462</v>
      </c>
      <c r="D43" s="125">
        <f t="shared" si="5"/>
        <v>210.78632756340579</v>
      </c>
    </row>
    <row r="44" spans="1:6">
      <c r="A44" s="124" t="s">
        <v>262</v>
      </c>
      <c r="B44" s="125">
        <v>0</v>
      </c>
      <c r="C44" s="125">
        <v>0</v>
      </c>
      <c r="D44" s="125">
        <v>0</v>
      </c>
    </row>
    <row r="45" spans="1:6">
      <c r="B45" s="125">
        <f>SUM(B35:B44)</f>
        <v>6874.0794512472767</v>
      </c>
      <c r="C45" s="125">
        <f t="shared" ref="C45:D45" si="6">SUM(C35:C44)</f>
        <v>6742.6419230230176</v>
      </c>
      <c r="D45" s="125">
        <f t="shared" si="6"/>
        <v>7018.0584703493523</v>
      </c>
    </row>
  </sheetData>
  <hyperlinks>
    <hyperlink ref="N3" r:id="rId1"/>
  </hyperlinks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zoomScale="50" zoomScaleNormal="50" workbookViewId="0">
      <selection activeCell="A20" sqref="A20"/>
    </sheetView>
  </sheetViews>
  <sheetFormatPr baseColWidth="10" defaultColWidth="8.85546875" defaultRowHeight="15"/>
  <cols>
    <col min="1" max="1" width="13.85546875" customWidth="1"/>
    <col min="2" max="2" width="21" customWidth="1"/>
    <col min="3" max="5" width="10.42578125" bestFit="1" customWidth="1"/>
    <col min="6" max="6" width="8.7109375" customWidth="1"/>
    <col min="7" max="11" width="10.7109375" bestFit="1" customWidth="1"/>
    <col min="12" max="15" width="9.42578125" bestFit="1" customWidth="1"/>
  </cols>
  <sheetData>
    <row r="1" spans="1:13">
      <c r="B1" s="126"/>
    </row>
    <row r="2" spans="1:13" s="16" customFormat="1">
      <c r="B2" s="127" t="s">
        <v>351</v>
      </c>
    </row>
    <row r="3" spans="1:13">
      <c r="B3" s="105" t="s">
        <v>352</v>
      </c>
    </row>
    <row r="4" spans="1:13" s="101" customFormat="1">
      <c r="A4" s="128" t="s">
        <v>353</v>
      </c>
    </row>
    <row r="6" spans="1:13">
      <c r="B6" s="233" t="s">
        <v>354</v>
      </c>
      <c r="C6" s="233"/>
      <c r="D6" s="233"/>
      <c r="E6">
        <v>56.1</v>
      </c>
    </row>
    <row r="7" spans="1:13">
      <c r="B7" s="233" t="s">
        <v>316</v>
      </c>
      <c r="C7" s="233"/>
      <c r="D7" s="233"/>
      <c r="E7" s="125">
        <v>23.884599999999999</v>
      </c>
    </row>
    <row r="9" spans="1:13">
      <c r="A9" s="1" t="s">
        <v>355</v>
      </c>
      <c r="B9" t="s">
        <v>356</v>
      </c>
      <c r="C9">
        <v>2010</v>
      </c>
      <c r="D9">
        <v>2015</v>
      </c>
      <c r="E9">
        <v>2020</v>
      </c>
      <c r="F9">
        <v>2025</v>
      </c>
      <c r="G9">
        <v>2030</v>
      </c>
      <c r="H9">
        <v>2035</v>
      </c>
      <c r="I9">
        <v>2040</v>
      </c>
      <c r="J9">
        <v>2045</v>
      </c>
      <c r="K9">
        <v>2050</v>
      </c>
    </row>
    <row r="10" spans="1:13">
      <c r="B10" t="s">
        <v>357</v>
      </c>
      <c r="C10" s="129">
        <v>9.4213568603589906</v>
      </c>
      <c r="D10" s="129">
        <v>9.6136294493459094</v>
      </c>
      <c r="E10" s="129">
        <v>13.343717675692123</v>
      </c>
      <c r="F10" s="129">
        <v>15.22798904776392</v>
      </c>
      <c r="G10" s="129">
        <v>15.074170976574386</v>
      </c>
      <c r="H10" s="129">
        <v>12.959172497718287</v>
      </c>
      <c r="I10" s="129">
        <v>9.8828110739275949</v>
      </c>
      <c r="J10" s="129">
        <v>6.8449041679342875</v>
      </c>
      <c r="K10" s="129">
        <v>4.422269546699118</v>
      </c>
      <c r="L10" s="129"/>
      <c r="M10" s="129" t="s">
        <v>358</v>
      </c>
    </row>
    <row r="11" spans="1:13">
      <c r="B11" t="s">
        <v>359</v>
      </c>
      <c r="C11" s="129">
        <v>7.3716154548220265</v>
      </c>
      <c r="D11" s="129">
        <v>7.5220565865530888</v>
      </c>
      <c r="E11" s="129">
        <v>10.440614542135688</v>
      </c>
      <c r="F11" s="129">
        <v>11.914937633100093</v>
      </c>
      <c r="G11" s="129">
        <v>11.794584727715243</v>
      </c>
      <c r="H11" s="129">
        <v>10.139732278673565</v>
      </c>
      <c r="I11" s="129">
        <v>7.7326741709765745</v>
      </c>
      <c r="J11" s="129">
        <v>5.3557042896257991</v>
      </c>
      <c r="K11" s="129">
        <v>3.4601460298144207</v>
      </c>
      <c r="L11" s="129"/>
      <c r="M11" s="129" t="s">
        <v>360</v>
      </c>
    </row>
    <row r="12" spans="1:13"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</row>
    <row r="13" spans="1:13">
      <c r="B13" s="101" t="s">
        <v>361</v>
      </c>
      <c r="C13" s="130">
        <f>SUM(C10:C11)*10^3*$E$7/$E$6</f>
        <v>7149.6154466875669</v>
      </c>
      <c r="D13" s="130">
        <f t="shared" ref="D13:K13" si="0">SUM(D10:D11)*10^3*$E$7/$E$6</f>
        <v>7295.5259660077218</v>
      </c>
      <c r="E13" s="130">
        <f t="shared" si="0"/>
        <v>10126.190040818718</v>
      </c>
      <c r="F13" s="130">
        <f t="shared" si="0"/>
        <v>11556.113130156233</v>
      </c>
      <c r="G13" s="130">
        <f t="shared" si="0"/>
        <v>11439.384714700107</v>
      </c>
      <c r="H13" s="130">
        <f t="shared" si="0"/>
        <v>9834.3690021784096</v>
      </c>
      <c r="I13" s="130">
        <f t="shared" si="0"/>
        <v>7499.8006930559386</v>
      </c>
      <c r="J13" s="130">
        <f t="shared" si="0"/>
        <v>5194.4144877974977</v>
      </c>
      <c r="K13" s="130">
        <f t="shared" si="0"/>
        <v>3355.941944363552</v>
      </c>
      <c r="L13" s="129"/>
      <c r="M13" s="129"/>
    </row>
    <row r="14" spans="1:13"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</row>
    <row r="15" spans="1:13"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</row>
    <row r="16" spans="1:13"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</row>
    <row r="17" spans="1:16">
      <c r="A17" s="1" t="s">
        <v>362</v>
      </c>
      <c r="B17" t="s">
        <v>356</v>
      </c>
      <c r="C17" s="131">
        <v>2010</v>
      </c>
      <c r="D17" s="131">
        <v>2015</v>
      </c>
      <c r="E17" s="131">
        <v>2020</v>
      </c>
      <c r="F17" s="131">
        <v>2025</v>
      </c>
      <c r="G17" s="131">
        <v>2030</v>
      </c>
      <c r="H17" s="131">
        <v>2035</v>
      </c>
      <c r="I17" s="131">
        <v>2040</v>
      </c>
      <c r="J17" s="131">
        <v>2045</v>
      </c>
      <c r="K17" s="131">
        <v>2050</v>
      </c>
      <c r="L17" s="129"/>
      <c r="M17" s="129" t="s">
        <v>358</v>
      </c>
    </row>
    <row r="18" spans="1:16">
      <c r="A18" s="132" t="s">
        <v>363</v>
      </c>
      <c r="B18" t="s">
        <v>357</v>
      </c>
      <c r="C18" s="133">
        <v>0.19333129397369228</v>
      </c>
      <c r="D18" s="133">
        <v>2.3586417864790459</v>
      </c>
      <c r="E18" s="133">
        <v>4.0212909146527993</v>
      </c>
      <c r="F18" s="133">
        <v>6.3412664423371066</v>
      </c>
      <c r="G18" s="133">
        <v>9.5118996635056607</v>
      </c>
      <c r="H18" s="133">
        <v>13.146527990211075</v>
      </c>
      <c r="I18" s="133">
        <v>16.239828693790152</v>
      </c>
      <c r="J18" s="133">
        <v>17.554481492811259</v>
      </c>
      <c r="K18" s="133">
        <v>16.433159987763844</v>
      </c>
      <c r="L18" s="129"/>
      <c r="M18" s="129" t="s">
        <v>360</v>
      </c>
    </row>
    <row r="19" spans="1:16">
      <c r="A19" s="37"/>
      <c r="B19" t="s">
        <v>359</v>
      </c>
      <c r="C19" s="133">
        <v>0.15126950137656778</v>
      </c>
      <c r="D19" s="133">
        <v>1.8454879167941267</v>
      </c>
      <c r="E19" s="133">
        <v>3.1464056286326101</v>
      </c>
      <c r="F19" s="133">
        <v>4.9616396451514229</v>
      </c>
      <c r="G19" s="133">
        <v>7.4424594677271347</v>
      </c>
      <c r="H19" s="133">
        <v>10.286326093606609</v>
      </c>
      <c r="I19" s="133">
        <v>12.706638115631693</v>
      </c>
      <c r="J19" s="133">
        <v>13.735270724992354</v>
      </c>
      <c r="K19" s="133">
        <v>12.85790761700826</v>
      </c>
      <c r="L19" s="129"/>
      <c r="M19" s="129"/>
    </row>
    <row r="20" spans="1:16">
      <c r="A20" s="37"/>
      <c r="C20" s="133"/>
      <c r="D20" s="133"/>
      <c r="E20" s="133"/>
      <c r="F20" s="133"/>
      <c r="G20" s="133"/>
      <c r="H20" s="133"/>
      <c r="I20" s="133"/>
      <c r="J20" s="133"/>
      <c r="K20" s="133"/>
      <c r="L20" s="129"/>
      <c r="M20" s="129"/>
    </row>
    <row r="21" spans="1:16">
      <c r="A21" s="37"/>
      <c r="B21" s="101" t="s">
        <v>361</v>
      </c>
      <c r="C21" s="129">
        <f>SUM(C18:C19)*10^3*$E$7/$E$6</f>
        <v>146.71394218579002</v>
      </c>
      <c r="D21" s="129">
        <f>SUM(D18:D19)*10^3*$E$7/$E$6</f>
        <v>1789.9100946666383</v>
      </c>
      <c r="E21" s="129">
        <f t="shared" ref="E21:K21" si="1">SUM(E18:E19)*10^3*$E$7/$E$6</f>
        <v>3051.6499974644321</v>
      </c>
      <c r="F21" s="129">
        <f t="shared" si="1"/>
        <v>4812.2173036939139</v>
      </c>
      <c r="G21" s="129">
        <f t="shared" si="1"/>
        <v>7218.3259555408695</v>
      </c>
      <c r="H21" s="129">
        <f t="shared" si="1"/>
        <v>9976.5480686337232</v>
      </c>
      <c r="I21" s="129">
        <f t="shared" si="1"/>
        <v>12323.971143606363</v>
      </c>
      <c r="J21" s="129">
        <f t="shared" si="1"/>
        <v>13321.625950469734</v>
      </c>
      <c r="K21" s="129">
        <f t="shared" si="1"/>
        <v>12470.685085792151</v>
      </c>
      <c r="M21" s="129"/>
    </row>
    <row r="22" spans="1:16">
      <c r="A22" s="37"/>
      <c r="C22" s="134"/>
      <c r="D22" s="134"/>
      <c r="E22" s="134"/>
      <c r="F22" s="134"/>
      <c r="G22" s="134"/>
      <c r="H22" s="134"/>
      <c r="I22" s="134"/>
      <c r="J22" s="134"/>
      <c r="K22" s="134"/>
      <c r="M22" s="129"/>
    </row>
    <row r="23" spans="1:16">
      <c r="A23" s="132" t="s">
        <v>364</v>
      </c>
      <c r="B23" t="s">
        <v>357</v>
      </c>
      <c r="C23" s="133">
        <v>0.19713038053649407</v>
      </c>
      <c r="D23" s="133">
        <v>2.4049906425452274</v>
      </c>
      <c r="E23" s="133">
        <v>4.100311915159077</v>
      </c>
      <c r="F23" s="133">
        <v>6.4658764815970047</v>
      </c>
      <c r="G23" s="133">
        <v>9.6988147223955092</v>
      </c>
      <c r="H23" s="133">
        <v>13.404865876481596</v>
      </c>
      <c r="I23" s="133">
        <v>16.5589519650655</v>
      </c>
      <c r="J23" s="133">
        <v>17.899438552713661</v>
      </c>
      <c r="K23" s="133">
        <v>16.756082345601996</v>
      </c>
      <c r="L23" s="129"/>
      <c r="M23" s="129"/>
    </row>
    <row r="24" spans="1:16">
      <c r="A24" s="37"/>
      <c r="B24" t="s">
        <v>359</v>
      </c>
      <c r="C24" s="133">
        <v>0.15424204616344353</v>
      </c>
      <c r="D24" s="133">
        <v>1.8817529631940109</v>
      </c>
      <c r="E24" s="133">
        <v>3.2082345601996254</v>
      </c>
      <c r="F24" s="133">
        <v>5.0591391141609474</v>
      </c>
      <c r="G24" s="133">
        <v>7.588708671241422</v>
      </c>
      <c r="H24" s="133">
        <v>10.488459139114161</v>
      </c>
      <c r="I24" s="133">
        <v>12.956331877729257</v>
      </c>
      <c r="J24" s="133">
        <v>14.005177791640673</v>
      </c>
      <c r="K24" s="133">
        <v>13.1105739238927</v>
      </c>
      <c r="L24" s="129"/>
      <c r="M24" s="129"/>
    </row>
    <row r="25" spans="1:16">
      <c r="A25" s="37"/>
      <c r="C25" s="133"/>
      <c r="D25" s="133"/>
      <c r="E25" s="133"/>
      <c r="F25" s="133"/>
      <c r="G25" s="133"/>
      <c r="H25" s="133"/>
      <c r="I25" s="133"/>
      <c r="J25" s="133"/>
      <c r="K25" s="133"/>
      <c r="L25" s="129"/>
      <c r="M25" s="129"/>
    </row>
    <row r="26" spans="1:16">
      <c r="A26" s="37"/>
      <c r="B26" s="101" t="s">
        <v>361</v>
      </c>
      <c r="C26" s="129">
        <f>SUM(C23:C24)*10^3*$E$7/$E$6</f>
        <v>149.59696725057631</v>
      </c>
      <c r="D26" s="129">
        <f t="shared" ref="D26:K26" si="2">SUM(D23:D24)*10^3*$E$7/$E$6</f>
        <v>1825.0830004570303</v>
      </c>
      <c r="E26" s="129">
        <f t="shared" si="2"/>
        <v>3111.6169188119866</v>
      </c>
      <c r="F26" s="129">
        <f t="shared" si="2"/>
        <v>4906.7805258189019</v>
      </c>
      <c r="G26" s="129">
        <f t="shared" si="2"/>
        <v>7360.1707887283519</v>
      </c>
      <c r="H26" s="129">
        <f t="shared" si="2"/>
        <v>10172.593773039189</v>
      </c>
      <c r="I26" s="129">
        <f t="shared" si="2"/>
        <v>12566.145249048406</v>
      </c>
      <c r="J26" s="129">
        <f t="shared" si="2"/>
        <v>13583.404626352327</v>
      </c>
      <c r="K26" s="129">
        <f t="shared" si="2"/>
        <v>12715.742216298984</v>
      </c>
      <c r="L26" s="129"/>
      <c r="M26" s="129"/>
      <c r="P26">
        <f>9000000*23.88/56.1/1000</f>
        <v>3831.0160427807486</v>
      </c>
    </row>
    <row r="27" spans="1:16">
      <c r="C27" s="133"/>
      <c r="D27" s="133"/>
      <c r="E27" s="133"/>
      <c r="F27" s="133"/>
      <c r="G27" s="133"/>
      <c r="H27" s="133"/>
      <c r="I27" s="133"/>
      <c r="J27" s="133"/>
      <c r="K27" s="133"/>
      <c r="L27" s="129"/>
      <c r="M27" s="129"/>
    </row>
    <row r="28" spans="1:16">
      <c r="A28" s="132" t="s">
        <v>48</v>
      </c>
      <c r="B28" s="101" t="s">
        <v>361</v>
      </c>
      <c r="C28" s="36">
        <f>(C21+C26)/2</f>
        <v>148.15545471818317</v>
      </c>
      <c r="D28" s="36">
        <f>(D21+D26)/2</f>
        <v>1807.4965475618342</v>
      </c>
      <c r="E28" s="36">
        <f t="shared" ref="E28:K28" si="3">(E21+E26)/2</f>
        <v>3081.6334581382093</v>
      </c>
      <c r="F28" s="36">
        <f t="shared" si="3"/>
        <v>4859.4989147564083</v>
      </c>
      <c r="G28" s="36">
        <f t="shared" si="3"/>
        <v>7289.2483721346107</v>
      </c>
      <c r="H28" s="36">
        <f t="shared" si="3"/>
        <v>10074.570920836457</v>
      </c>
      <c r="I28" s="36">
        <f t="shared" si="3"/>
        <v>12445.058196327383</v>
      </c>
      <c r="J28" s="36">
        <f t="shared" si="3"/>
        <v>13452.51528841103</v>
      </c>
      <c r="K28" s="36">
        <f t="shared" si="3"/>
        <v>12593.213651045568</v>
      </c>
      <c r="M28" s="129"/>
    </row>
    <row r="29" spans="1:16">
      <c r="C29" s="134"/>
      <c r="D29" s="134"/>
      <c r="E29" s="134"/>
      <c r="F29" s="134"/>
      <c r="G29" s="134"/>
      <c r="H29" s="134"/>
      <c r="I29" s="134"/>
      <c r="J29" s="134"/>
      <c r="K29" s="134"/>
      <c r="M29" s="129"/>
    </row>
    <row r="30" spans="1:16"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</row>
    <row r="31" spans="1:16"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36"/>
      <c r="O31" s="36"/>
    </row>
    <row r="32" spans="1:16">
      <c r="A32" s="1" t="s">
        <v>365</v>
      </c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</row>
    <row r="33" spans="1:16">
      <c r="B33" t="s">
        <v>356</v>
      </c>
      <c r="C33" s="131">
        <v>2010</v>
      </c>
      <c r="D33" s="131">
        <v>2015</v>
      </c>
      <c r="E33" s="131">
        <v>2020</v>
      </c>
      <c r="F33" s="131">
        <v>2025</v>
      </c>
      <c r="G33" s="131">
        <v>2030</v>
      </c>
      <c r="H33" s="131">
        <v>2035</v>
      </c>
      <c r="I33" s="131">
        <v>2040</v>
      </c>
      <c r="J33" s="131">
        <v>2045</v>
      </c>
      <c r="K33" s="131">
        <v>2050</v>
      </c>
      <c r="L33" s="129"/>
      <c r="M33" s="129" t="s">
        <v>358</v>
      </c>
    </row>
    <row r="34" spans="1:16">
      <c r="B34" t="s">
        <v>357</v>
      </c>
      <c r="C34" s="129">
        <v>0</v>
      </c>
      <c r="D34" s="129">
        <v>0</v>
      </c>
      <c r="E34" s="129">
        <v>0</v>
      </c>
      <c r="F34" s="129">
        <v>0.13892617449664429</v>
      </c>
      <c r="G34" s="129">
        <v>0.64832214765100671</v>
      </c>
      <c r="H34" s="129">
        <v>0.64832214765100671</v>
      </c>
      <c r="I34" s="129">
        <v>0.64832214765100671</v>
      </c>
      <c r="J34" s="129">
        <v>0.64832214765100671</v>
      </c>
      <c r="K34" s="129">
        <v>0.64832214765100671</v>
      </c>
      <c r="L34" s="129"/>
      <c r="M34" s="129" t="s">
        <v>360</v>
      </c>
    </row>
    <row r="35" spans="1:16"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</row>
    <row r="36" spans="1:16">
      <c r="B36" s="101" t="s">
        <v>361</v>
      </c>
      <c r="C36" s="129">
        <f>C34*10^3*$E$7/$E$6</f>
        <v>0</v>
      </c>
      <c r="D36" s="129">
        <f t="shared" ref="D36:K36" si="4">D34*10^3*$E$7/$E$6</f>
        <v>0</v>
      </c>
      <c r="E36" s="129">
        <f t="shared" si="4"/>
        <v>0</v>
      </c>
      <c r="F36" s="129">
        <f t="shared" si="4"/>
        <v>59.147880702006248</v>
      </c>
      <c r="G36" s="129">
        <f t="shared" si="4"/>
        <v>276.02344327602913</v>
      </c>
      <c r="H36" s="129">
        <f t="shared" si="4"/>
        <v>276.02344327602913</v>
      </c>
      <c r="I36" s="129">
        <f t="shared" si="4"/>
        <v>276.02344327602913</v>
      </c>
      <c r="J36" s="129">
        <f t="shared" si="4"/>
        <v>276.02344327602913</v>
      </c>
      <c r="K36" s="129">
        <f t="shared" si="4"/>
        <v>276.02344327602913</v>
      </c>
      <c r="L36" s="129"/>
      <c r="M36" s="129"/>
    </row>
    <row r="37" spans="1:16">
      <c r="M37" s="129"/>
    </row>
    <row r="38" spans="1:16">
      <c r="B38" t="s">
        <v>366</v>
      </c>
    </row>
    <row r="39" spans="1:16">
      <c r="B39" s="101" t="s">
        <v>361</v>
      </c>
      <c r="C39" s="36">
        <f>SUM(C13,C28,C36)</f>
        <v>7297.77090140575</v>
      </c>
      <c r="D39" s="36">
        <f t="shared" ref="D39:K39" si="5">SUM(D13,D28,D36)</f>
        <v>9103.0225135695564</v>
      </c>
      <c r="E39" s="36">
        <f t="shared" si="5"/>
        <v>13207.823498956926</v>
      </c>
      <c r="F39" s="36">
        <f t="shared" si="5"/>
        <v>16474.759925614646</v>
      </c>
      <c r="G39" s="36">
        <f t="shared" si="5"/>
        <v>19004.656530110748</v>
      </c>
      <c r="H39" s="36">
        <f t="shared" si="5"/>
        <v>20184.963366290896</v>
      </c>
      <c r="I39" s="36">
        <f t="shared" si="5"/>
        <v>20220.882332659352</v>
      </c>
      <c r="J39" s="36">
        <f t="shared" si="5"/>
        <v>18922.953219484556</v>
      </c>
      <c r="K39" s="36">
        <f t="shared" si="5"/>
        <v>16225.17903868515</v>
      </c>
    </row>
    <row r="41" spans="1:16" s="101" customFormat="1">
      <c r="A41" s="128" t="s">
        <v>47</v>
      </c>
    </row>
    <row r="44" spans="1:16">
      <c r="G44">
        <v>2010</v>
      </c>
      <c r="H44">
        <v>2015</v>
      </c>
      <c r="I44">
        <v>2020</v>
      </c>
      <c r="J44">
        <v>2025</v>
      </c>
      <c r="K44">
        <v>2030</v>
      </c>
      <c r="L44">
        <v>2035</v>
      </c>
      <c r="M44">
        <v>2040</v>
      </c>
      <c r="N44">
        <v>2045</v>
      </c>
      <c r="O44">
        <v>2050</v>
      </c>
    </row>
    <row r="45" spans="1:16">
      <c r="B45" s="16" t="s">
        <v>306</v>
      </c>
    </row>
    <row r="46" spans="1:16">
      <c r="B46" t="s">
        <v>367</v>
      </c>
      <c r="E46" t="s">
        <v>368</v>
      </c>
      <c r="G46" s="36">
        <v>2944</v>
      </c>
      <c r="H46" s="36">
        <v>7123.5</v>
      </c>
      <c r="I46" s="36">
        <v>11303</v>
      </c>
      <c r="J46" s="36">
        <v>12825.65</v>
      </c>
      <c r="K46" s="36">
        <v>14348.3</v>
      </c>
      <c r="L46" s="36">
        <v>15615.25</v>
      </c>
      <c r="M46" s="36">
        <v>16882.199999999997</v>
      </c>
      <c r="N46" s="36">
        <v>16868.849999999999</v>
      </c>
      <c r="O46" s="36">
        <v>16855.499999999996</v>
      </c>
      <c r="P46" t="s">
        <v>369</v>
      </c>
    </row>
    <row r="47" spans="1:16">
      <c r="B47" t="s">
        <v>370</v>
      </c>
      <c r="E47" t="s">
        <v>368</v>
      </c>
      <c r="G47" s="36">
        <v>502.29999999999995</v>
      </c>
      <c r="H47" s="36">
        <v>818</v>
      </c>
      <c r="I47" s="36">
        <v>1133.7</v>
      </c>
      <c r="J47" s="36">
        <v>1224.7</v>
      </c>
      <c r="K47" s="36">
        <v>1315.7</v>
      </c>
      <c r="L47" s="36">
        <v>1663</v>
      </c>
      <c r="M47" s="36">
        <v>2010.3</v>
      </c>
      <c r="N47" s="36">
        <v>2010.3</v>
      </c>
      <c r="O47" s="36">
        <v>2010.3</v>
      </c>
      <c r="P47" t="s">
        <v>371</v>
      </c>
    </row>
    <row r="48" spans="1:16">
      <c r="B48" t="s">
        <v>372</v>
      </c>
      <c r="E48" t="s">
        <v>368</v>
      </c>
      <c r="G48" s="36">
        <f>G46-G47</f>
        <v>2441.6999999999998</v>
      </c>
      <c r="H48" s="36">
        <f t="shared" ref="H48:O48" si="6">H46-H47</f>
        <v>6305.5</v>
      </c>
      <c r="I48" s="36">
        <f t="shared" si="6"/>
        <v>10169.299999999999</v>
      </c>
      <c r="J48" s="36">
        <f t="shared" si="6"/>
        <v>11600.949999999999</v>
      </c>
      <c r="K48" s="36">
        <f t="shared" si="6"/>
        <v>13032.599999999999</v>
      </c>
      <c r="L48" s="36">
        <f t="shared" si="6"/>
        <v>13952.25</v>
      </c>
      <c r="M48" s="36">
        <f t="shared" si="6"/>
        <v>14871.899999999998</v>
      </c>
      <c r="N48" s="36">
        <f t="shared" si="6"/>
        <v>14858.55</v>
      </c>
      <c r="O48" s="36">
        <f t="shared" si="6"/>
        <v>14845.199999999997</v>
      </c>
    </row>
    <row r="49" spans="2:17">
      <c r="G49" s="36"/>
      <c r="H49" s="36"/>
      <c r="I49" s="36"/>
      <c r="J49" s="36"/>
      <c r="K49" s="36"/>
      <c r="L49" s="36"/>
      <c r="M49" s="36"/>
      <c r="N49" s="36"/>
      <c r="O49" s="36"/>
    </row>
    <row r="50" spans="2:17">
      <c r="B50" s="135" t="s">
        <v>260</v>
      </c>
      <c r="E50" t="s">
        <v>373</v>
      </c>
      <c r="G50" s="36">
        <v>47.70000000000001</v>
      </c>
      <c r="H50" s="36">
        <v>23.850000000000009</v>
      </c>
      <c r="I50" s="36">
        <v>0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</row>
    <row r="51" spans="2:17">
      <c r="B51" s="135" t="s">
        <v>261</v>
      </c>
      <c r="E51" t="s">
        <v>373</v>
      </c>
      <c r="G51" s="36">
        <v>89.3</v>
      </c>
      <c r="H51" s="36">
        <v>101.65</v>
      </c>
      <c r="I51" s="36">
        <v>114</v>
      </c>
      <c r="J51" s="36">
        <v>128.35</v>
      </c>
      <c r="K51" s="36">
        <v>142.69999999999999</v>
      </c>
      <c r="L51" s="36">
        <v>146.85</v>
      </c>
      <c r="M51" s="36">
        <v>151</v>
      </c>
      <c r="N51" s="36">
        <v>150.69999999999999</v>
      </c>
      <c r="O51" s="36">
        <v>150.39999999999998</v>
      </c>
      <c r="P51" s="36"/>
      <c r="Q51" s="36"/>
    </row>
    <row r="52" spans="2:17"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</row>
    <row r="53" spans="2:17">
      <c r="B53" s="16" t="s">
        <v>374</v>
      </c>
      <c r="E53" t="s">
        <v>375</v>
      </c>
      <c r="G53" s="36">
        <v>0</v>
      </c>
      <c r="H53" s="36">
        <v>153.5</v>
      </c>
      <c r="I53" s="36">
        <v>306.99999999999989</v>
      </c>
      <c r="J53" s="36">
        <v>1218.25</v>
      </c>
      <c r="K53" s="36">
        <v>2129.5</v>
      </c>
      <c r="L53" s="36">
        <v>2344.15</v>
      </c>
      <c r="M53" s="36">
        <v>2558.7999999999997</v>
      </c>
      <c r="N53" s="36">
        <v>2555.4499999999998</v>
      </c>
      <c r="O53" s="36">
        <v>2552.0999999999995</v>
      </c>
      <c r="P53" s="36"/>
      <c r="Q53" s="36"/>
    </row>
    <row r="54" spans="2:17">
      <c r="B54" t="s">
        <v>376</v>
      </c>
      <c r="D54">
        <v>1000</v>
      </c>
      <c r="E54" t="s">
        <v>377</v>
      </c>
      <c r="G54" s="36">
        <f t="shared" ref="G54:O54" si="7">G53*$D$60/1000</f>
        <v>0</v>
      </c>
      <c r="H54" s="36">
        <f>H53*$D$60/1000</f>
        <v>13.19862075</v>
      </c>
      <c r="I54" s="36">
        <f>I53*$D$60/1000</f>
        <v>26.397241499999989</v>
      </c>
      <c r="J54" s="36">
        <f t="shared" si="7"/>
        <v>104.75061712499999</v>
      </c>
      <c r="K54" s="36">
        <f t="shared" si="7"/>
        <v>183.10399275</v>
      </c>
      <c r="L54" s="36">
        <f t="shared" si="7"/>
        <v>201.56056567499999</v>
      </c>
      <c r="M54" s="36">
        <f t="shared" si="7"/>
        <v>220.01713859999998</v>
      </c>
      <c r="N54" s="36">
        <f t="shared" si="7"/>
        <v>219.72909052499998</v>
      </c>
      <c r="O54" s="36">
        <f t="shared" si="7"/>
        <v>219.44104244999994</v>
      </c>
      <c r="P54" s="36"/>
      <c r="Q54" s="36"/>
    </row>
    <row r="55" spans="2:17"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</row>
    <row r="56" spans="2:17">
      <c r="P56" s="36"/>
      <c r="Q56" s="36"/>
    </row>
    <row r="57" spans="2:17">
      <c r="P57" s="36"/>
      <c r="Q57" s="36"/>
    </row>
    <row r="58" spans="2:17">
      <c r="P58" s="36"/>
      <c r="Q58" s="36"/>
    </row>
    <row r="59" spans="2:17">
      <c r="B59" s="98" t="s">
        <v>378</v>
      </c>
      <c r="P59" s="36"/>
      <c r="Q59" s="36"/>
    </row>
    <row r="60" spans="2:17">
      <c r="B60" s="233" t="s">
        <v>379</v>
      </c>
      <c r="C60" s="233"/>
      <c r="D60">
        <v>85.984499999999997</v>
      </c>
      <c r="P60" s="36"/>
      <c r="Q60" s="36"/>
    </row>
    <row r="61" spans="2:17">
      <c r="B61" s="233" t="s">
        <v>380</v>
      </c>
      <c r="C61" s="233"/>
      <c r="D61">
        <f>10^6/1110</f>
        <v>900.90090090090087</v>
      </c>
      <c r="I61" s="36"/>
      <c r="J61" s="36"/>
      <c r="K61" s="36"/>
      <c r="L61" s="36"/>
      <c r="M61" s="36"/>
      <c r="N61" s="36"/>
      <c r="O61" s="36"/>
    </row>
    <row r="62" spans="2:17">
      <c r="B62" s="233" t="s">
        <v>381</v>
      </c>
      <c r="C62" s="233"/>
      <c r="D62">
        <v>23884.6</v>
      </c>
    </row>
    <row r="65" spans="1:11" s="101" customFormat="1">
      <c r="A65" s="128" t="s">
        <v>382</v>
      </c>
    </row>
    <row r="66" spans="1:11">
      <c r="B66" t="s">
        <v>303</v>
      </c>
      <c r="C66">
        <v>2010</v>
      </c>
      <c r="D66">
        <v>2015</v>
      </c>
      <c r="E66">
        <v>2020</v>
      </c>
      <c r="F66">
        <v>2025</v>
      </c>
      <c r="G66">
        <v>2030</v>
      </c>
      <c r="H66">
        <v>2035</v>
      </c>
      <c r="I66">
        <v>2040</v>
      </c>
      <c r="J66">
        <v>2045</v>
      </c>
      <c r="K66">
        <v>2050</v>
      </c>
    </row>
    <row r="67" spans="1:11">
      <c r="B67" t="s">
        <v>306</v>
      </c>
      <c r="C67">
        <f>C39+G46*$D$61/1000</f>
        <v>9950.0231536580031</v>
      </c>
      <c r="D67">
        <f t="shared" ref="D67:K67" si="8">D39+H46*$D$61/1000</f>
        <v>15520.590081137125</v>
      </c>
      <c r="E67">
        <f t="shared" si="8"/>
        <v>23390.706381839809</v>
      </c>
      <c r="F67">
        <f t="shared" si="8"/>
        <v>28029.399565254284</v>
      </c>
      <c r="G67">
        <f t="shared" si="8"/>
        <v>31931.052926507142</v>
      </c>
      <c r="H67">
        <f t="shared" si="8"/>
        <v>34252.756159083685</v>
      </c>
      <c r="I67">
        <f t="shared" si="8"/>
        <v>35430.071521848542</v>
      </c>
      <c r="J67">
        <f t="shared" si="8"/>
        <v>34120.115381646712</v>
      </c>
      <c r="K67">
        <f t="shared" si="8"/>
        <v>31410.314173820283</v>
      </c>
    </row>
    <row r="68" spans="1:11">
      <c r="B68" t="s">
        <v>383</v>
      </c>
      <c r="C68">
        <f>G50*$D$62/1000</f>
        <v>1139.2954200000001</v>
      </c>
      <c r="D68">
        <f t="shared" ref="D68:K68" si="9">H50*$D$62/1000</f>
        <v>569.64771000000019</v>
      </c>
      <c r="E68">
        <f>I50*$D$62/1000</f>
        <v>0</v>
      </c>
      <c r="F68">
        <f t="shared" si="9"/>
        <v>0</v>
      </c>
      <c r="G68">
        <f t="shared" si="9"/>
        <v>0</v>
      </c>
      <c r="H68">
        <f t="shared" si="9"/>
        <v>0</v>
      </c>
      <c r="I68">
        <f t="shared" si="9"/>
        <v>0</v>
      </c>
      <c r="J68">
        <f t="shared" si="9"/>
        <v>0</v>
      </c>
      <c r="K68">
        <f t="shared" si="9"/>
        <v>0</v>
      </c>
    </row>
    <row r="69" spans="1:11">
      <c r="B69" t="s">
        <v>261</v>
      </c>
      <c r="C69">
        <f>G51*$D$62/1000</f>
        <v>2132.8947799999996</v>
      </c>
      <c r="D69">
        <f>H51*$D$62/1000</f>
        <v>2427.8695899999998</v>
      </c>
      <c r="E69">
        <f t="shared" ref="E69:K69" si="10">I51*$D$62/1000</f>
        <v>2722.8444</v>
      </c>
      <c r="F69">
        <f t="shared" si="10"/>
        <v>3065.5884099999998</v>
      </c>
      <c r="G69">
        <f t="shared" si="10"/>
        <v>3408.3324199999993</v>
      </c>
      <c r="H69">
        <f t="shared" si="10"/>
        <v>3507.4535099999998</v>
      </c>
      <c r="I69">
        <f t="shared" si="10"/>
        <v>3606.5745999999995</v>
      </c>
      <c r="J69">
        <f t="shared" si="10"/>
        <v>3599.4092199999996</v>
      </c>
      <c r="K69">
        <f t="shared" si="10"/>
        <v>3592.2438399999992</v>
      </c>
    </row>
    <row r="70" spans="1:11">
      <c r="B70" t="s">
        <v>308</v>
      </c>
      <c r="C70">
        <f>G54/1000</f>
        <v>0</v>
      </c>
      <c r="D70" s="36">
        <f>H54</f>
        <v>13.19862075</v>
      </c>
      <c r="E70" s="36">
        <f t="shared" ref="E70:K70" si="11">I54</f>
        <v>26.397241499999989</v>
      </c>
      <c r="F70" s="36">
        <f t="shared" si="11"/>
        <v>104.75061712499999</v>
      </c>
      <c r="G70" s="36">
        <f t="shared" si="11"/>
        <v>183.10399275</v>
      </c>
      <c r="H70" s="36">
        <f t="shared" si="11"/>
        <v>201.56056567499999</v>
      </c>
      <c r="I70" s="36">
        <f t="shared" si="11"/>
        <v>220.01713859999998</v>
      </c>
      <c r="J70" s="36">
        <f t="shared" si="11"/>
        <v>219.72909052499998</v>
      </c>
      <c r="K70" s="36">
        <f t="shared" si="11"/>
        <v>219.44104244999994</v>
      </c>
    </row>
  </sheetData>
  <mergeCells count="5">
    <mergeCell ref="B6:D6"/>
    <mergeCell ref="B7:D7"/>
    <mergeCell ref="B60:C60"/>
    <mergeCell ref="B61:C61"/>
    <mergeCell ref="B62:C6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workbookViewId="0">
      <selection activeCell="A20" sqref="A20"/>
    </sheetView>
  </sheetViews>
  <sheetFormatPr baseColWidth="10" defaultColWidth="8.85546875" defaultRowHeight="15"/>
  <sheetData>
    <row r="2" spans="1:10" s="16" customFormat="1">
      <c r="B2" s="15" t="s">
        <v>384</v>
      </c>
    </row>
    <row r="3" spans="1:10">
      <c r="B3" s="105" t="s">
        <v>385</v>
      </c>
    </row>
    <row r="4" spans="1:10" s="101" customFormat="1">
      <c r="B4" s="101" t="s">
        <v>386</v>
      </c>
    </row>
    <row r="5" spans="1:10">
      <c r="B5" s="1">
        <v>2010</v>
      </c>
      <c r="C5" s="1">
        <v>2015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>
      <c r="A6" s="1" t="s">
        <v>303</v>
      </c>
      <c r="B6" s="28">
        <v>6381</v>
      </c>
      <c r="C6" s="28">
        <v>5536</v>
      </c>
      <c r="D6" s="28">
        <v>5756</v>
      </c>
      <c r="E6" s="28">
        <v>6221</v>
      </c>
      <c r="F6" s="28">
        <v>6696</v>
      </c>
      <c r="G6" s="28">
        <v>7163</v>
      </c>
      <c r="H6" s="28">
        <v>7620</v>
      </c>
      <c r="I6" s="28">
        <v>8062</v>
      </c>
      <c r="J6" s="28">
        <v>8486</v>
      </c>
    </row>
    <row r="7" spans="1:10">
      <c r="A7" s="1"/>
      <c r="B7" s="28"/>
      <c r="C7" s="28"/>
      <c r="D7" s="28"/>
      <c r="E7" s="28"/>
      <c r="F7" s="28"/>
      <c r="G7" s="28"/>
      <c r="H7" s="28"/>
      <c r="I7" s="28"/>
      <c r="J7" s="28"/>
    </row>
    <row r="8" spans="1:10" s="101" customFormat="1">
      <c r="B8" s="101" t="s">
        <v>387</v>
      </c>
    </row>
    <row r="9" spans="1:10">
      <c r="B9" s="1">
        <v>2010</v>
      </c>
      <c r="C9" s="1">
        <v>2015</v>
      </c>
      <c r="D9" s="1">
        <v>2020</v>
      </c>
      <c r="E9" s="1">
        <v>2025</v>
      </c>
      <c r="F9" s="1">
        <v>2030</v>
      </c>
      <c r="G9" s="1">
        <v>2035</v>
      </c>
      <c r="H9" s="1">
        <v>2040</v>
      </c>
      <c r="I9" s="1">
        <v>2045</v>
      </c>
      <c r="J9" s="1">
        <v>2050</v>
      </c>
    </row>
    <row r="10" spans="1:10">
      <c r="A10" s="1" t="s">
        <v>388</v>
      </c>
      <c r="B10">
        <v>0.50921583905452905</v>
      </c>
      <c r="C10">
        <v>0.49133343441598237</v>
      </c>
      <c r="D10">
        <v>0.56718822440504157</v>
      </c>
      <c r="E10">
        <v>0.80192506503957561</v>
      </c>
      <c r="F10">
        <v>0.80100488008212833</v>
      </c>
      <c r="G10">
        <v>0.79928543916213002</v>
      </c>
      <c r="H10">
        <v>0.79676310969178665</v>
      </c>
      <c r="I10">
        <v>0.79188981661842039</v>
      </c>
      <c r="J10">
        <v>0.71700041989426699</v>
      </c>
    </row>
    <row r="11" spans="1:10">
      <c r="A11" s="1" t="s">
        <v>389</v>
      </c>
      <c r="B11">
        <v>0.1549536270415052</v>
      </c>
      <c r="C11">
        <v>0.16061014132514803</v>
      </c>
      <c r="D11">
        <v>9.7730796822905086E-2</v>
      </c>
      <c r="E11">
        <v>0</v>
      </c>
      <c r="F11">
        <v>0</v>
      </c>
      <c r="G11">
        <v>0</v>
      </c>
      <c r="H11">
        <v>0</v>
      </c>
      <c r="I11">
        <v>0</v>
      </c>
      <c r="J11">
        <v>5.2037945255803818E-2</v>
      </c>
    </row>
    <row r="12" spans="1:10">
      <c r="A12" s="1" t="s">
        <v>50</v>
      </c>
      <c r="B12">
        <v>5.8786387846613075E-3</v>
      </c>
      <c r="C12">
        <v>6.0817888572825135E-3</v>
      </c>
      <c r="D12">
        <v>7.3486600416536752E-3</v>
      </c>
      <c r="E12">
        <v>1.0697646472896304E-2</v>
      </c>
      <c r="F12">
        <v>1.0794722110339879E-2</v>
      </c>
      <c r="G12">
        <v>1.0859517081919873E-2</v>
      </c>
      <c r="H12">
        <v>1.1000316441611879E-2</v>
      </c>
      <c r="I12">
        <v>1.1274850860446186E-2</v>
      </c>
      <c r="J12">
        <v>1.0764036855242345E-2</v>
      </c>
    </row>
    <row r="13" spans="1:10">
      <c r="A13" s="1" t="s">
        <v>390</v>
      </c>
      <c r="B13">
        <v>0.24036933462974819</v>
      </c>
      <c r="C13">
        <v>0.2491219049134886</v>
      </c>
      <c r="D13">
        <v>0.27123169347739551</v>
      </c>
      <c r="E13">
        <v>0.18737728848752799</v>
      </c>
      <c r="F13">
        <v>0.18820039780753187</v>
      </c>
      <c r="G13">
        <v>0.18985504375595008</v>
      </c>
      <c r="H13">
        <v>0.19223657386660162</v>
      </c>
      <c r="I13">
        <v>0.1968353325211335</v>
      </c>
      <c r="J13">
        <v>0.19011316315774437</v>
      </c>
    </row>
    <row r="14" spans="1:10">
      <c r="A14" s="1" t="s">
        <v>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 t="s">
        <v>331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s="1" t="s">
        <v>332</v>
      </c>
      <c r="B16">
        <v>9.6846016900940749E-3</v>
      </c>
      <c r="C16">
        <v>1.0038133067129185E-2</v>
      </c>
      <c r="D16">
        <v>6.1081752848960438E-3</v>
      </c>
      <c r="E16">
        <v>0</v>
      </c>
      <c r="F16">
        <v>0</v>
      </c>
      <c r="G16">
        <v>0</v>
      </c>
      <c r="H16">
        <v>0</v>
      </c>
      <c r="I16">
        <v>0</v>
      </c>
      <c r="J16">
        <v>3.2523715784877386E-3</v>
      </c>
    </row>
    <row r="17" spans="1:10">
      <c r="A17" s="1" t="s">
        <v>391</v>
      </c>
      <c r="B17">
        <v>7.9897958799462043E-2</v>
      </c>
      <c r="C17">
        <v>8.2814597420969499E-2</v>
      </c>
      <c r="D17">
        <v>5.0392449968108176E-2</v>
      </c>
      <c r="E17">
        <v>0</v>
      </c>
      <c r="F17">
        <v>0</v>
      </c>
      <c r="G17">
        <v>0</v>
      </c>
      <c r="H17">
        <v>0</v>
      </c>
      <c r="I17">
        <v>0</v>
      </c>
      <c r="J17">
        <v>2.6832063258454681E-2</v>
      </c>
    </row>
    <row r="18" spans="1:10">
      <c r="A18" s="1" t="s">
        <v>392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s="1" t="s">
        <v>124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4" spans="1:10">
      <c r="A24" s="1" t="s">
        <v>303</v>
      </c>
      <c r="B24" s="1">
        <v>2010</v>
      </c>
      <c r="C24" s="1">
        <v>2015</v>
      </c>
      <c r="D24" s="1">
        <v>2020</v>
      </c>
      <c r="E24" s="1">
        <v>2025</v>
      </c>
      <c r="F24" s="1">
        <v>2030</v>
      </c>
      <c r="G24" s="1">
        <v>2035</v>
      </c>
      <c r="H24" s="1">
        <v>2040</v>
      </c>
      <c r="I24" s="1">
        <v>2045</v>
      </c>
      <c r="J24" s="1">
        <v>2050</v>
      </c>
    </row>
    <row r="25" spans="1:10">
      <c r="A25" t="s">
        <v>388</v>
      </c>
      <c r="B25" s="36">
        <f t="shared" ref="B25:J34" si="0">B$6*B10</f>
        <v>3249.3062690069501</v>
      </c>
      <c r="C25" s="36">
        <f t="shared" si="0"/>
        <v>2720.0218929268785</v>
      </c>
      <c r="D25" s="36">
        <f t="shared" si="0"/>
        <v>3264.7354196754195</v>
      </c>
      <c r="E25" s="36">
        <f t="shared" si="0"/>
        <v>4988.7758296111997</v>
      </c>
      <c r="F25" s="36">
        <f t="shared" si="0"/>
        <v>5363.5286770299317</v>
      </c>
      <c r="G25" s="36">
        <f t="shared" si="0"/>
        <v>5725.2816007183374</v>
      </c>
      <c r="H25" s="36">
        <f t="shared" si="0"/>
        <v>6071.3348958514143</v>
      </c>
      <c r="I25" s="36">
        <f t="shared" si="0"/>
        <v>6384.2157015777057</v>
      </c>
      <c r="J25" s="36">
        <f t="shared" si="0"/>
        <v>6084.4655632227496</v>
      </c>
    </row>
    <row r="26" spans="1:10">
      <c r="A26" t="s">
        <v>389</v>
      </c>
      <c r="B26" s="36">
        <f t="shared" si="0"/>
        <v>988.75909415184469</v>
      </c>
      <c r="C26" s="36">
        <f t="shared" si="0"/>
        <v>889.13774237601945</v>
      </c>
      <c r="D26" s="36">
        <f t="shared" si="0"/>
        <v>562.53846651264166</v>
      </c>
      <c r="E26" s="36">
        <f t="shared" si="0"/>
        <v>0</v>
      </c>
      <c r="F26" s="36">
        <f t="shared" si="0"/>
        <v>0</v>
      </c>
      <c r="G26" s="36">
        <f t="shared" si="0"/>
        <v>0</v>
      </c>
      <c r="H26" s="36">
        <f t="shared" si="0"/>
        <v>0</v>
      </c>
      <c r="I26" s="36">
        <f t="shared" si="0"/>
        <v>0</v>
      </c>
      <c r="J26" s="36">
        <f t="shared" si="0"/>
        <v>441.59400344075118</v>
      </c>
    </row>
    <row r="27" spans="1:10">
      <c r="A27" t="s">
        <v>50</v>
      </c>
      <c r="B27" s="36">
        <f t="shared" si="0"/>
        <v>37.5115940849238</v>
      </c>
      <c r="C27" s="36">
        <f t="shared" si="0"/>
        <v>33.668783113915993</v>
      </c>
      <c r="D27" s="36">
        <f t="shared" si="0"/>
        <v>42.298887199758553</v>
      </c>
      <c r="E27" s="36">
        <f t="shared" si="0"/>
        <v>66.550058707887899</v>
      </c>
      <c r="F27" s="36">
        <f t="shared" si="0"/>
        <v>72.281459250835837</v>
      </c>
      <c r="G27" s="36">
        <f t="shared" si="0"/>
        <v>77.786720857792048</v>
      </c>
      <c r="H27" s="36">
        <f t="shared" si="0"/>
        <v>83.822411285082509</v>
      </c>
      <c r="I27" s="36">
        <f t="shared" si="0"/>
        <v>90.897847636917149</v>
      </c>
      <c r="J27" s="36">
        <f t="shared" si="0"/>
        <v>91.343616753586545</v>
      </c>
    </row>
    <row r="28" spans="1:10">
      <c r="A28" t="s">
        <v>390</v>
      </c>
      <c r="B28" s="36">
        <f t="shared" si="0"/>
        <v>1533.7967242724233</v>
      </c>
      <c r="C28" s="36">
        <f t="shared" si="0"/>
        <v>1379.1388656010729</v>
      </c>
      <c r="D28" s="36">
        <f t="shared" si="0"/>
        <v>1561.2096276558887</v>
      </c>
      <c r="E28" s="36">
        <f t="shared" si="0"/>
        <v>1165.6741116809117</v>
      </c>
      <c r="F28" s="36">
        <f t="shared" si="0"/>
        <v>1260.1898637192335</v>
      </c>
      <c r="G28" s="36">
        <f t="shared" si="0"/>
        <v>1359.9316784238704</v>
      </c>
      <c r="H28" s="36">
        <f t="shared" si="0"/>
        <v>1464.8426928635042</v>
      </c>
      <c r="I28" s="36">
        <f t="shared" si="0"/>
        <v>1586.8864507853782</v>
      </c>
      <c r="J28" s="36">
        <f t="shared" si="0"/>
        <v>1613.3003025566188</v>
      </c>
    </row>
    <row r="29" spans="1:10">
      <c r="A29" t="s">
        <v>54</v>
      </c>
      <c r="B29" s="36">
        <f t="shared" si="0"/>
        <v>0</v>
      </c>
      <c r="C29" s="36">
        <f t="shared" si="0"/>
        <v>0</v>
      </c>
      <c r="D29" s="36">
        <f t="shared" si="0"/>
        <v>0</v>
      </c>
      <c r="E29" s="36">
        <f t="shared" si="0"/>
        <v>0</v>
      </c>
      <c r="F29" s="36">
        <f t="shared" si="0"/>
        <v>0</v>
      </c>
      <c r="G29" s="36">
        <f t="shared" si="0"/>
        <v>0</v>
      </c>
      <c r="H29" s="36">
        <f t="shared" si="0"/>
        <v>0</v>
      </c>
      <c r="I29" s="36">
        <f t="shared" si="0"/>
        <v>0</v>
      </c>
      <c r="J29" s="36">
        <f t="shared" si="0"/>
        <v>0</v>
      </c>
    </row>
    <row r="30" spans="1:10">
      <c r="A30" t="s">
        <v>331</v>
      </c>
      <c r="B30" s="36">
        <f t="shared" si="0"/>
        <v>0</v>
      </c>
      <c r="C30" s="36">
        <f t="shared" si="0"/>
        <v>0</v>
      </c>
      <c r="D30" s="36">
        <f t="shared" si="0"/>
        <v>0</v>
      </c>
      <c r="E30" s="36">
        <f t="shared" si="0"/>
        <v>0</v>
      </c>
      <c r="F30" s="36">
        <f t="shared" si="0"/>
        <v>0</v>
      </c>
      <c r="G30" s="36">
        <f t="shared" si="0"/>
        <v>0</v>
      </c>
      <c r="H30" s="36">
        <f t="shared" si="0"/>
        <v>0</v>
      </c>
      <c r="I30" s="36">
        <f t="shared" si="0"/>
        <v>0</v>
      </c>
      <c r="J30" s="36">
        <f t="shared" si="0"/>
        <v>0</v>
      </c>
    </row>
    <row r="31" spans="1:10">
      <c r="A31" t="s">
        <v>332</v>
      </c>
      <c r="B31" s="36">
        <f t="shared" si="0"/>
        <v>61.797443384490293</v>
      </c>
      <c r="C31" s="36">
        <f t="shared" si="0"/>
        <v>55.571104659627167</v>
      </c>
      <c r="D31" s="36">
        <f t="shared" si="0"/>
        <v>35.158656939861629</v>
      </c>
      <c r="E31" s="36">
        <f t="shared" si="0"/>
        <v>0</v>
      </c>
      <c r="F31" s="36">
        <f t="shared" si="0"/>
        <v>0</v>
      </c>
      <c r="G31" s="36">
        <f t="shared" si="0"/>
        <v>0</v>
      </c>
      <c r="H31" s="36">
        <f t="shared" si="0"/>
        <v>0</v>
      </c>
      <c r="I31" s="36">
        <f t="shared" si="0"/>
        <v>0</v>
      </c>
      <c r="J31" s="36">
        <f t="shared" si="0"/>
        <v>27.599625215046949</v>
      </c>
    </row>
    <row r="32" spans="1:10">
      <c r="A32" t="s">
        <v>391</v>
      </c>
      <c r="B32" s="36">
        <f t="shared" si="0"/>
        <v>509.82887509936728</v>
      </c>
      <c r="C32" s="36">
        <f t="shared" si="0"/>
        <v>458.46161132248716</v>
      </c>
      <c r="D32" s="36">
        <f t="shared" si="0"/>
        <v>290.05894201643065</v>
      </c>
      <c r="E32" s="36">
        <f t="shared" si="0"/>
        <v>0</v>
      </c>
      <c r="F32" s="36">
        <f t="shared" si="0"/>
        <v>0</v>
      </c>
      <c r="G32" s="36">
        <f t="shared" si="0"/>
        <v>0</v>
      </c>
      <c r="H32" s="36">
        <f t="shared" si="0"/>
        <v>0</v>
      </c>
      <c r="I32" s="36">
        <f t="shared" si="0"/>
        <v>0</v>
      </c>
      <c r="J32" s="36">
        <f t="shared" si="0"/>
        <v>227.69688881124642</v>
      </c>
    </row>
    <row r="33" spans="1:10">
      <c r="A33" t="s">
        <v>392</v>
      </c>
      <c r="B33" s="36">
        <f t="shared" si="0"/>
        <v>0</v>
      </c>
      <c r="C33" s="36">
        <f t="shared" si="0"/>
        <v>0</v>
      </c>
      <c r="D33" s="36">
        <f t="shared" si="0"/>
        <v>0</v>
      </c>
      <c r="E33" s="36">
        <f t="shared" si="0"/>
        <v>0</v>
      </c>
      <c r="F33" s="36">
        <f t="shared" si="0"/>
        <v>0</v>
      </c>
      <c r="G33" s="36">
        <f t="shared" si="0"/>
        <v>0</v>
      </c>
      <c r="H33" s="36">
        <f t="shared" si="0"/>
        <v>0</v>
      </c>
      <c r="I33" s="36">
        <f t="shared" si="0"/>
        <v>0</v>
      </c>
      <c r="J33" s="36">
        <f t="shared" si="0"/>
        <v>0</v>
      </c>
    </row>
    <row r="34" spans="1:10">
      <c r="A34" t="s">
        <v>124</v>
      </c>
      <c r="B34" s="36">
        <f t="shared" si="0"/>
        <v>0</v>
      </c>
      <c r="C34" s="36">
        <f t="shared" si="0"/>
        <v>0</v>
      </c>
      <c r="D34" s="36">
        <f t="shared" si="0"/>
        <v>0</v>
      </c>
      <c r="E34" s="36">
        <f t="shared" si="0"/>
        <v>0</v>
      </c>
      <c r="F34" s="36">
        <f t="shared" si="0"/>
        <v>0</v>
      </c>
      <c r="G34" s="36">
        <f t="shared" si="0"/>
        <v>0</v>
      </c>
      <c r="H34" s="36">
        <f t="shared" si="0"/>
        <v>0</v>
      </c>
      <c r="I34" s="36">
        <f t="shared" si="0"/>
        <v>0</v>
      </c>
      <c r="J34" s="36">
        <f t="shared" si="0"/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37"/>
  <sheetViews>
    <sheetView zoomScale="65" zoomScaleNormal="65" workbookViewId="0">
      <pane ySplit="1" topLeftCell="A32" activePane="bottomLeft" state="frozen"/>
      <selection pane="bottomLeft" activeCell="A54" sqref="A54:XFD54"/>
    </sheetView>
  </sheetViews>
  <sheetFormatPr baseColWidth="10" defaultColWidth="8.85546875" defaultRowHeight="15"/>
  <cols>
    <col min="1" max="1" width="29" customWidth="1"/>
    <col min="2" max="2" width="20" style="90" hidden="1" customWidth="1"/>
    <col min="3" max="6" width="9.140625" hidden="1" customWidth="1"/>
    <col min="7" max="7" width="9.140625" style="90" hidden="1" customWidth="1"/>
    <col min="8" max="8" width="9.140625" hidden="1" customWidth="1"/>
    <col min="9" max="9" width="18" style="16" hidden="1" customWidth="1"/>
    <col min="10" max="11" width="18" hidden="1" customWidth="1"/>
    <col min="12" max="12" width="18" style="90" hidden="1" customWidth="1"/>
    <col min="13" max="13" width="18" hidden="1" customWidth="1"/>
    <col min="14" max="16" width="18" bestFit="1" customWidth="1"/>
    <col min="17" max="17" width="18" style="90" bestFit="1" customWidth="1"/>
    <col min="18" max="21" width="18" bestFit="1" customWidth="1"/>
    <col min="22" max="22" width="18" style="90" customWidth="1"/>
    <col min="23" max="26" width="18" bestFit="1" customWidth="1"/>
    <col min="27" max="27" width="18" style="90" bestFit="1" customWidth="1"/>
    <col min="28" max="31" width="18" bestFit="1" customWidth="1"/>
    <col min="32" max="32" width="18" style="90" bestFit="1" customWidth="1"/>
    <col min="33" max="36" width="18" bestFit="1" customWidth="1"/>
    <col min="37" max="37" width="18" style="90" bestFit="1" customWidth="1"/>
    <col min="38" max="41" width="18" bestFit="1" customWidth="1"/>
    <col min="42" max="42" width="18" style="90" bestFit="1" customWidth="1"/>
  </cols>
  <sheetData>
    <row r="1" spans="1:43">
      <c r="A1" s="1" t="s">
        <v>251</v>
      </c>
      <c r="B1" s="89">
        <v>2010</v>
      </c>
      <c r="C1" s="1">
        <v>2011</v>
      </c>
      <c r="D1" s="1">
        <v>2012</v>
      </c>
      <c r="E1" s="1">
        <v>2013</v>
      </c>
      <c r="F1" s="1">
        <v>2014</v>
      </c>
      <c r="G1" s="89">
        <v>2015</v>
      </c>
      <c r="H1" s="1">
        <v>2016</v>
      </c>
      <c r="I1" s="15">
        <v>2017</v>
      </c>
      <c r="J1" s="1">
        <v>2018</v>
      </c>
      <c r="K1" s="1">
        <v>2019</v>
      </c>
      <c r="L1" s="89">
        <v>2020</v>
      </c>
      <c r="M1" s="1">
        <v>2021</v>
      </c>
      <c r="N1" s="1">
        <v>2022</v>
      </c>
      <c r="O1" s="1">
        <v>2023</v>
      </c>
      <c r="P1" s="1">
        <v>2024</v>
      </c>
      <c r="Q1" s="89">
        <v>2025</v>
      </c>
      <c r="R1" s="1">
        <v>2026</v>
      </c>
      <c r="S1" s="1">
        <v>2027</v>
      </c>
      <c r="T1" s="1">
        <v>2028</v>
      </c>
      <c r="U1" s="1">
        <v>2029</v>
      </c>
      <c r="V1" s="89">
        <v>2030</v>
      </c>
      <c r="W1" s="1">
        <v>2031</v>
      </c>
      <c r="X1" s="1">
        <v>2032</v>
      </c>
      <c r="Y1" s="1">
        <v>2033</v>
      </c>
      <c r="Z1" s="1">
        <v>2034</v>
      </c>
      <c r="AA1" s="89">
        <v>2035</v>
      </c>
      <c r="AB1" s="1">
        <v>2036</v>
      </c>
      <c r="AC1" s="1">
        <v>2037</v>
      </c>
      <c r="AD1" s="1">
        <v>2038</v>
      </c>
      <c r="AE1" s="1">
        <v>2039</v>
      </c>
      <c r="AF1" s="89">
        <v>2040</v>
      </c>
      <c r="AG1" s="1">
        <v>2041</v>
      </c>
      <c r="AH1" s="1">
        <v>2042</v>
      </c>
      <c r="AI1" s="1">
        <v>2043</v>
      </c>
      <c r="AJ1" s="1">
        <v>2044</v>
      </c>
      <c r="AK1" s="89">
        <v>2045</v>
      </c>
      <c r="AL1" s="1">
        <v>2046</v>
      </c>
      <c r="AM1" s="1">
        <v>2047</v>
      </c>
      <c r="AN1" s="1">
        <v>2048</v>
      </c>
      <c r="AO1" s="1">
        <v>2049</v>
      </c>
      <c r="AP1" s="89">
        <v>2050</v>
      </c>
      <c r="AQ1" s="1"/>
    </row>
    <row r="2" spans="1:43">
      <c r="A2" s="1" t="s">
        <v>252</v>
      </c>
    </row>
    <row r="3" spans="1:43">
      <c r="A3" s="91" t="s">
        <v>253</v>
      </c>
      <c r="J3" s="92">
        <f>(J4-I4)/I4</f>
        <v>1.3970625863569001E-2</v>
      </c>
      <c r="K3" s="92">
        <f t="shared" ref="K3:AP3" si="0">(K4-J4)/J4</f>
        <v>1.3778136671040627E-2</v>
      </c>
      <c r="L3" s="92">
        <f t="shared" si="0"/>
        <v>1.3590879673420571E-2</v>
      </c>
      <c r="M3" s="92">
        <f t="shared" si="0"/>
        <v>1.6159135559921378E-2</v>
      </c>
      <c r="N3" s="92">
        <f t="shared" si="0"/>
        <v>1.5902170235390891E-2</v>
      </c>
      <c r="O3" s="92">
        <f t="shared" si="0"/>
        <v>1.5653249595584701E-2</v>
      </c>
      <c r="P3" s="92">
        <f t="shared" si="0"/>
        <v>1.5412001686419735E-2</v>
      </c>
      <c r="Q3" s="92">
        <f t="shared" si="0"/>
        <v>1.5178077136002917E-2</v>
      </c>
      <c r="R3" s="92">
        <f t="shared" si="0"/>
        <v>1.4087707339241057E-2</v>
      </c>
      <c r="S3" s="92">
        <f t="shared" si="0"/>
        <v>1.3892000896258099E-2</v>
      </c>
      <c r="T3" s="92">
        <f t="shared" si="0"/>
        <v>1.3701657458563637E-2</v>
      </c>
      <c r="U3" s="92">
        <f t="shared" si="0"/>
        <v>1.3516459559625002E-2</v>
      </c>
      <c r="V3" s="92">
        <f t="shared" si="0"/>
        <v>1.333620133362011E-2</v>
      </c>
      <c r="W3" s="92">
        <f t="shared" si="0"/>
        <v>1.2354064954362117E-2</v>
      </c>
      <c r="X3" s="92">
        <f t="shared" si="0"/>
        <v>1.2203304537448615E-2</v>
      </c>
      <c r="Y3" s="92">
        <f t="shared" si="0"/>
        <v>1.2056179309773481E-2</v>
      </c>
      <c r="Z3" s="92">
        <f t="shared" si="0"/>
        <v>1.1912559358113625E-2</v>
      </c>
      <c r="AA3" s="92">
        <f t="shared" si="0"/>
        <v>1.1772320886767251E-2</v>
      </c>
      <c r="AB3" s="92">
        <f t="shared" si="0"/>
        <v>1.0435825669732049E-2</v>
      </c>
      <c r="AC3" s="92">
        <f t="shared" si="0"/>
        <v>1.0328044003007455E-2</v>
      </c>
      <c r="AD3" s="92">
        <f t="shared" si="0"/>
        <v>1.0222465925113637E-2</v>
      </c>
      <c r="AE3" s="92">
        <f t="shared" si="0"/>
        <v>1.0119024541542111E-2</v>
      </c>
      <c r="AF3" s="92">
        <f t="shared" si="0"/>
        <v>1.001765563828976E-2</v>
      </c>
      <c r="AG3" s="92">
        <f t="shared" si="0"/>
        <v>8.5122553676610646E-3</v>
      </c>
      <c r="AH3" s="92">
        <f t="shared" si="0"/>
        <v>8.4404084554806479E-3</v>
      </c>
      <c r="AI3" s="92">
        <f t="shared" si="0"/>
        <v>8.3697642267309691E-3</v>
      </c>
      <c r="AJ3" s="92">
        <f t="shared" si="0"/>
        <v>8.3002927335384044E-3</v>
      </c>
      <c r="AK3" s="92">
        <f t="shared" si="0"/>
        <v>8.2319650141487229E-3</v>
      </c>
      <c r="AL3" s="92">
        <f t="shared" si="0"/>
        <v>6.6703116457079784E-3</v>
      </c>
      <c r="AM3" s="92">
        <f t="shared" si="0"/>
        <v>6.626113404301485E-3</v>
      </c>
      <c r="AN3" s="92">
        <f t="shared" si="0"/>
        <v>6.5824970324809932E-3</v>
      </c>
      <c r="AO3" s="92">
        <f t="shared" si="0"/>
        <v>6.5394511149227553E-3</v>
      </c>
      <c r="AP3" s="92">
        <f t="shared" si="0"/>
        <v>6.4969645329640497E-3</v>
      </c>
    </row>
    <row r="4" spans="1:43">
      <c r="A4" s="93" t="s">
        <v>46</v>
      </c>
      <c r="B4" s="90">
        <v>553</v>
      </c>
      <c r="C4">
        <f>$B4+((C$1-$B$1)*($G4-$B4)/($G$1-$B$1))</f>
        <v>518.38</v>
      </c>
      <c r="D4">
        <f t="shared" ref="D4:F17" si="1">$B4+((D$1-$B$1)*($G4-$B4)/($G$1-$B$1))</f>
        <v>483.76</v>
      </c>
      <c r="E4">
        <f t="shared" si="1"/>
        <v>449.14</v>
      </c>
      <c r="F4">
        <f>$B4+((F$1-$B$1)*($G4-$B4)/($G$1-$B$1))</f>
        <v>414.52</v>
      </c>
      <c r="G4" s="90">
        <v>379.9</v>
      </c>
      <c r="H4">
        <f>$G4+((H$1-$G$1)*($L4-$G4)/($L$1-$G$1))</f>
        <v>385.35999999999996</v>
      </c>
      <c r="I4" s="16">
        <f t="shared" ref="I4:K17" si="2">$G4+((I$1-$G$1)*($L4-$G4)/($L$1-$G$1))</f>
        <v>390.81999999999994</v>
      </c>
      <c r="J4">
        <f>$G4+((J$1-$G$1)*($L4-$G4)/($L$1-$G$1))</f>
        <v>396.28</v>
      </c>
      <c r="K4">
        <f>$G4+((K$1-$G$1)*($L4-$G4)/($L$1-$G$1))</f>
        <v>401.73999999999995</v>
      </c>
      <c r="L4" s="90">
        <v>407.19999999999993</v>
      </c>
      <c r="M4" s="36">
        <f>$L4+((M$1-$L$1)*($Q4-$L4)/($Q$1-$L$1))</f>
        <v>413.77999999999992</v>
      </c>
      <c r="N4" s="36">
        <f t="shared" ref="N4:P17" si="3">$L4+((N$1-$L$1)*($Q4-$L4)/($Q$1-$L$1))</f>
        <v>420.35999999999996</v>
      </c>
      <c r="O4" s="36">
        <f t="shared" si="3"/>
        <v>426.93999999999994</v>
      </c>
      <c r="P4" s="36">
        <f t="shared" si="3"/>
        <v>433.52</v>
      </c>
      <c r="Q4" s="90">
        <v>440.09999999999997</v>
      </c>
      <c r="R4" s="36">
        <f>$Q4+((R$1-$Q$1)*($V4-$Q4)/($V$1-$Q$1))</f>
        <v>446.29999999999995</v>
      </c>
      <c r="S4" s="36">
        <f t="shared" ref="S4:U17" si="4">$Q4+((S$1-$Q$1)*($V4-$Q4)/($V$1-$Q$1))</f>
        <v>452.49999999999994</v>
      </c>
      <c r="T4" s="36">
        <f t="shared" si="4"/>
        <v>458.7</v>
      </c>
      <c r="U4" s="36">
        <f t="shared" si="4"/>
        <v>464.9</v>
      </c>
      <c r="V4" s="90">
        <v>471.09999999999997</v>
      </c>
      <c r="W4" s="36">
        <f>$V4+((W$1-$V$1)*($AA4-$V4)/($AA$1-$V$1))</f>
        <v>476.91999999999996</v>
      </c>
      <c r="X4" s="36">
        <f t="shared" ref="X4:Z17" si="5">$V4+((X$1-$V$1)*($AA4-$V4)/($AA$1-$V$1))</f>
        <v>482.73999999999995</v>
      </c>
      <c r="Y4" s="36">
        <f t="shared" si="5"/>
        <v>488.56</v>
      </c>
      <c r="Z4" s="36">
        <f t="shared" si="5"/>
        <v>494.38</v>
      </c>
      <c r="AA4" s="90">
        <v>500.2</v>
      </c>
      <c r="AB4" s="36">
        <f>$AA4+((AB$1-$AA$1)*($AF4-$AA4)/($AF$1-$AA$1))</f>
        <v>505.41999999999996</v>
      </c>
      <c r="AC4" s="36">
        <f t="shared" ref="AC4:AE17" si="6">$AA4+((AC$1-$AA$1)*($AF4-$AA4)/($AF$1-$AA$1))</f>
        <v>510.64</v>
      </c>
      <c r="AD4" s="36">
        <f t="shared" si="6"/>
        <v>515.86</v>
      </c>
      <c r="AE4" s="36">
        <f t="shared" si="6"/>
        <v>521.07999999999993</v>
      </c>
      <c r="AF4" s="90">
        <v>526.29999999999995</v>
      </c>
      <c r="AG4" s="36">
        <f>$AF4+((AG$1-$AF$1)*($AK4-$AF4)/($AK$1-$AF$1))</f>
        <v>530.78</v>
      </c>
      <c r="AH4" s="36">
        <f t="shared" ref="AH4:AJ17" si="7">$AF4+((AH$1-$AF$1)*($AK4-$AF4)/($AK$1-$AF$1))</f>
        <v>535.26</v>
      </c>
      <c r="AI4" s="36">
        <f t="shared" si="7"/>
        <v>539.74</v>
      </c>
      <c r="AJ4" s="36">
        <f t="shared" si="7"/>
        <v>544.22</v>
      </c>
      <c r="AK4" s="90">
        <v>548.70000000000005</v>
      </c>
      <c r="AL4" s="36">
        <f>$AK4+((AL$1-$AK$1)*($AP4-$AK4)/($AP$1-$AK$1))</f>
        <v>552.36</v>
      </c>
      <c r="AM4" s="36">
        <f t="shared" ref="AM4:AO17" si="8">$AK4+((AM$1-$AK$1)*($AP4-$AK4)/($AP$1-$AK$1))</f>
        <v>556.02</v>
      </c>
      <c r="AN4" s="36">
        <f t="shared" si="8"/>
        <v>559.68000000000006</v>
      </c>
      <c r="AO4" s="36">
        <f t="shared" si="8"/>
        <v>563.34</v>
      </c>
      <c r="AP4" s="90">
        <v>567</v>
      </c>
    </row>
    <row r="5" spans="1:43">
      <c r="A5" s="93" t="s">
        <v>51</v>
      </c>
      <c r="B5" s="90">
        <v>52</v>
      </c>
      <c r="C5">
        <f t="shared" ref="C5:C17" si="9">$B5+((C$1-$B$1)*($G5-$B5)/($G$1-$B$1))</f>
        <v>55.8</v>
      </c>
      <c r="D5">
        <f t="shared" si="1"/>
        <v>59.599999999999994</v>
      </c>
      <c r="E5">
        <f t="shared" si="1"/>
        <v>63.399999999999991</v>
      </c>
      <c r="F5">
        <f t="shared" si="1"/>
        <v>67.199999999999989</v>
      </c>
      <c r="G5" s="90">
        <v>70.999999999999986</v>
      </c>
      <c r="H5">
        <f t="shared" ref="H5:H17" si="10">$G5+((H$1-$G$1)*($L5-$G5)/($L$1-$G$1))</f>
        <v>68.219999999999985</v>
      </c>
      <c r="I5" s="16">
        <f t="shared" si="2"/>
        <v>65.44</v>
      </c>
      <c r="J5">
        <f t="shared" si="2"/>
        <v>62.66</v>
      </c>
      <c r="K5">
        <f t="shared" si="2"/>
        <v>59.88</v>
      </c>
      <c r="L5" s="90">
        <v>57.100000000000009</v>
      </c>
      <c r="M5" s="36">
        <f t="shared" ref="M5:M17" si="11">$L5+((M$1-$L$1)*($Q5-$L5)/($Q$1-$L$1))</f>
        <v>50.620000000000012</v>
      </c>
      <c r="N5" s="36">
        <f t="shared" si="3"/>
        <v>44.140000000000008</v>
      </c>
      <c r="O5" s="36">
        <f t="shared" si="3"/>
        <v>37.660000000000011</v>
      </c>
      <c r="P5" s="36">
        <f t="shared" si="3"/>
        <v>31.18000000000001</v>
      </c>
      <c r="Q5" s="90">
        <v>24.70000000000001</v>
      </c>
      <c r="R5" s="36">
        <f t="shared" ref="R5:U61" si="12">$Q5+((R$1-$Q$1)*($V5-$Q5)/($V$1-$Q$1))</f>
        <v>28.560000000000009</v>
      </c>
      <c r="S5" s="36">
        <f t="shared" si="4"/>
        <v>32.420000000000009</v>
      </c>
      <c r="T5" s="36">
        <f t="shared" si="4"/>
        <v>36.28</v>
      </c>
      <c r="U5" s="36">
        <f t="shared" si="4"/>
        <v>40.14</v>
      </c>
      <c r="V5" s="90">
        <v>44</v>
      </c>
      <c r="W5" s="36">
        <f t="shared" ref="W5:Z61" si="13">$V5+((W$1-$V$1)*($AA5-$V5)/($AA$1-$V$1))</f>
        <v>46.42</v>
      </c>
      <c r="X5" s="36">
        <f t="shared" si="5"/>
        <v>48.84</v>
      </c>
      <c r="Y5" s="36">
        <f t="shared" si="5"/>
        <v>51.260000000000005</v>
      </c>
      <c r="Z5" s="36">
        <f t="shared" si="5"/>
        <v>53.680000000000007</v>
      </c>
      <c r="AA5" s="90">
        <v>56.100000000000009</v>
      </c>
      <c r="AB5" s="36">
        <f t="shared" ref="AB5:AE61" si="14">$AA5+((AB$1-$AA$1)*($AF5-$AA5)/($AF$1-$AA$1))</f>
        <v>64.56</v>
      </c>
      <c r="AC5" s="36">
        <f t="shared" si="6"/>
        <v>73.02</v>
      </c>
      <c r="AD5" s="36">
        <f t="shared" si="6"/>
        <v>81.47999999999999</v>
      </c>
      <c r="AE5" s="36">
        <f t="shared" si="6"/>
        <v>89.939999999999984</v>
      </c>
      <c r="AF5" s="90">
        <v>98.399999999999977</v>
      </c>
      <c r="AG5" s="36">
        <f t="shared" ref="AG5:AJ61" si="15">$AF5+((AG$1-$AF$1)*($AK5-$AF5)/($AK$1-$AF$1))</f>
        <v>104.35999999999999</v>
      </c>
      <c r="AH5" s="36">
        <f t="shared" si="7"/>
        <v>110.31999999999998</v>
      </c>
      <c r="AI5" s="36">
        <f t="shared" si="7"/>
        <v>116.27999999999999</v>
      </c>
      <c r="AJ5" s="36">
        <f t="shared" si="7"/>
        <v>122.23999999999998</v>
      </c>
      <c r="AK5" s="90">
        <v>128.19999999999999</v>
      </c>
      <c r="AL5" s="36">
        <f t="shared" ref="AL5:AO61" si="16">$AK5+((AL$1-$AK$1)*($AP5-$AK5)/($AP$1-$AK$1))</f>
        <v>132.23999999999998</v>
      </c>
      <c r="AM5" s="36">
        <f t="shared" si="8"/>
        <v>136.28</v>
      </c>
      <c r="AN5" s="36">
        <f t="shared" si="8"/>
        <v>140.32</v>
      </c>
      <c r="AO5" s="36">
        <f t="shared" si="8"/>
        <v>144.36000000000001</v>
      </c>
      <c r="AP5" s="90">
        <v>148.4</v>
      </c>
    </row>
    <row r="6" spans="1:43">
      <c r="A6" s="93" t="s">
        <v>49</v>
      </c>
      <c r="B6" s="90">
        <v>23</v>
      </c>
      <c r="C6">
        <f t="shared" si="9"/>
        <v>23.38</v>
      </c>
      <c r="D6">
        <f t="shared" si="1"/>
        <v>23.759999999999998</v>
      </c>
      <c r="E6">
        <f t="shared" si="1"/>
        <v>24.14</v>
      </c>
      <c r="F6">
        <f t="shared" si="1"/>
        <v>24.52</v>
      </c>
      <c r="G6" s="90">
        <v>24.9</v>
      </c>
      <c r="H6">
        <f t="shared" si="10"/>
        <v>24.86</v>
      </c>
      <c r="I6" s="16">
        <f t="shared" si="2"/>
        <v>24.82</v>
      </c>
      <c r="J6">
        <f t="shared" si="2"/>
        <v>24.779999999999998</v>
      </c>
      <c r="K6">
        <f t="shared" si="2"/>
        <v>24.74</v>
      </c>
      <c r="L6" s="90">
        <v>24.7</v>
      </c>
      <c r="M6" s="36">
        <f t="shared" si="11"/>
        <v>27.98</v>
      </c>
      <c r="N6" s="36">
        <f t="shared" si="3"/>
        <v>31.259999999999998</v>
      </c>
      <c r="O6" s="36">
        <f t="shared" si="3"/>
        <v>34.54</v>
      </c>
      <c r="P6" s="36">
        <f t="shared" si="3"/>
        <v>37.82</v>
      </c>
      <c r="Q6" s="90">
        <v>41.1</v>
      </c>
      <c r="R6" s="36">
        <f t="shared" si="12"/>
        <v>50.5</v>
      </c>
      <c r="S6" s="36">
        <f t="shared" si="4"/>
        <v>59.9</v>
      </c>
      <c r="T6" s="36">
        <f t="shared" si="4"/>
        <v>69.3</v>
      </c>
      <c r="U6" s="36">
        <f t="shared" si="4"/>
        <v>78.699999999999989</v>
      </c>
      <c r="V6" s="90">
        <v>88.1</v>
      </c>
      <c r="W6" s="36">
        <f t="shared" si="13"/>
        <v>98.539999999999992</v>
      </c>
      <c r="X6" s="36">
        <f t="shared" si="5"/>
        <v>108.98</v>
      </c>
      <c r="Y6" s="36">
        <f t="shared" si="5"/>
        <v>119.42</v>
      </c>
      <c r="Z6" s="36">
        <f t="shared" si="5"/>
        <v>129.86000000000001</v>
      </c>
      <c r="AA6" s="90">
        <v>140.30000000000001</v>
      </c>
      <c r="AB6" s="36">
        <f t="shared" si="14"/>
        <v>146.68</v>
      </c>
      <c r="AC6" s="36">
        <f t="shared" si="6"/>
        <v>153.06</v>
      </c>
      <c r="AD6" s="36">
        <f t="shared" si="6"/>
        <v>159.44</v>
      </c>
      <c r="AE6" s="36">
        <f t="shared" si="6"/>
        <v>165.82</v>
      </c>
      <c r="AF6" s="90">
        <v>172.2</v>
      </c>
      <c r="AG6" s="36">
        <f t="shared" si="15"/>
        <v>183.92</v>
      </c>
      <c r="AH6" s="36">
        <f t="shared" si="7"/>
        <v>195.64</v>
      </c>
      <c r="AI6" s="36">
        <f t="shared" si="7"/>
        <v>207.35999999999996</v>
      </c>
      <c r="AJ6" s="36">
        <f t="shared" si="7"/>
        <v>219.07999999999996</v>
      </c>
      <c r="AK6" s="90">
        <v>230.79999999999995</v>
      </c>
      <c r="AL6" s="36">
        <f t="shared" si="16"/>
        <v>242.93999999999994</v>
      </c>
      <c r="AM6" s="36">
        <f t="shared" si="8"/>
        <v>255.07999999999996</v>
      </c>
      <c r="AN6" s="36">
        <f t="shared" si="8"/>
        <v>267.21999999999997</v>
      </c>
      <c r="AO6" s="36">
        <f t="shared" si="8"/>
        <v>279.35999999999996</v>
      </c>
      <c r="AP6" s="90">
        <v>291.49999999999994</v>
      </c>
    </row>
    <row r="7" spans="1:43">
      <c r="A7" s="93" t="s">
        <v>254</v>
      </c>
      <c r="B7" s="90">
        <f t="shared" ref="B7:AF7" si="17">B8+B9</f>
        <v>413</v>
      </c>
      <c r="C7">
        <f t="shared" si="9"/>
        <v>428.38</v>
      </c>
      <c r="D7">
        <f t="shared" si="1"/>
        <v>443.76</v>
      </c>
      <c r="E7">
        <f t="shared" si="1"/>
        <v>459.14000000000004</v>
      </c>
      <c r="F7">
        <f t="shared" si="1"/>
        <v>474.52000000000004</v>
      </c>
      <c r="G7" s="90">
        <f t="shared" si="17"/>
        <v>489.90000000000003</v>
      </c>
      <c r="H7">
        <f t="shared" si="10"/>
        <v>496.98</v>
      </c>
      <c r="I7" s="16">
        <f t="shared" si="2"/>
        <v>504.06</v>
      </c>
      <c r="J7">
        <f t="shared" si="2"/>
        <v>511.14</v>
      </c>
      <c r="K7">
        <f t="shared" si="2"/>
        <v>518.22</v>
      </c>
      <c r="L7" s="90">
        <f t="shared" si="17"/>
        <v>525.29999999999995</v>
      </c>
      <c r="M7" s="36">
        <f t="shared" si="11"/>
        <v>543.64</v>
      </c>
      <c r="N7" s="36">
        <f t="shared" si="3"/>
        <v>561.98</v>
      </c>
      <c r="O7" s="36">
        <f t="shared" si="3"/>
        <v>580.31999999999994</v>
      </c>
      <c r="P7" s="36">
        <f t="shared" si="3"/>
        <v>598.66</v>
      </c>
      <c r="Q7" s="90">
        <f t="shared" si="17"/>
        <v>617</v>
      </c>
      <c r="R7" s="36">
        <f t="shared" si="12"/>
        <v>646.69032786885248</v>
      </c>
      <c r="S7" s="36">
        <f t="shared" si="4"/>
        <v>676.38065573770496</v>
      </c>
      <c r="T7" s="36">
        <f t="shared" si="4"/>
        <v>706.07098360655732</v>
      </c>
      <c r="U7" s="36">
        <f t="shared" si="4"/>
        <v>735.7613114754098</v>
      </c>
      <c r="V7" s="90">
        <f t="shared" si="17"/>
        <v>765.45163934426228</v>
      </c>
      <c r="W7" s="36">
        <f t="shared" si="13"/>
        <v>783.93770491803275</v>
      </c>
      <c r="X7" s="36">
        <f t="shared" si="5"/>
        <v>802.42377049180323</v>
      </c>
      <c r="Y7" s="36">
        <f t="shared" si="5"/>
        <v>820.9098360655737</v>
      </c>
      <c r="Z7" s="36">
        <f t="shared" si="5"/>
        <v>839.39590163934417</v>
      </c>
      <c r="AA7" s="90">
        <f t="shared" si="17"/>
        <v>857.88196721311465</v>
      </c>
      <c r="AB7" s="36">
        <f t="shared" si="14"/>
        <v>861.57918032786881</v>
      </c>
      <c r="AC7" s="36">
        <f t="shared" si="6"/>
        <v>865.27639344262286</v>
      </c>
      <c r="AD7" s="36">
        <f t="shared" si="6"/>
        <v>868.97360655737702</v>
      </c>
      <c r="AE7" s="36">
        <f t="shared" si="6"/>
        <v>872.67081967213107</v>
      </c>
      <c r="AF7" s="90">
        <f t="shared" si="17"/>
        <v>876.36803278688524</v>
      </c>
      <c r="AG7" s="36">
        <f t="shared" si="15"/>
        <v>894.85409836065571</v>
      </c>
      <c r="AH7" s="36">
        <f t="shared" si="7"/>
        <v>913.34016393442619</v>
      </c>
      <c r="AI7" s="36">
        <f t="shared" si="7"/>
        <v>931.82622950819677</v>
      </c>
      <c r="AJ7" s="36">
        <f t="shared" si="7"/>
        <v>950.31229508196725</v>
      </c>
      <c r="AK7" s="90">
        <f>AK8+AK9</f>
        <v>968.79836065573772</v>
      </c>
      <c r="AL7" s="36">
        <f t="shared" si="16"/>
        <v>991.81868852459024</v>
      </c>
      <c r="AM7" s="36">
        <f t="shared" si="8"/>
        <v>1014.8390163934426</v>
      </c>
      <c r="AN7" s="36">
        <f t="shared" si="8"/>
        <v>1037.8593442622951</v>
      </c>
      <c r="AO7" s="36">
        <f t="shared" si="8"/>
        <v>1060.8796721311476</v>
      </c>
      <c r="AP7" s="90">
        <f t="shared" ref="AP7" si="18">AP8+AP9</f>
        <v>1083.9000000000001</v>
      </c>
    </row>
    <row r="8" spans="1:43">
      <c r="A8" s="94" t="s">
        <v>255</v>
      </c>
      <c r="B8" s="90">
        <v>63.000000000000007</v>
      </c>
      <c r="C8">
        <f t="shared" si="9"/>
        <v>63.180000000000007</v>
      </c>
      <c r="D8">
        <f t="shared" si="1"/>
        <v>63.360000000000007</v>
      </c>
      <c r="E8">
        <f t="shared" si="1"/>
        <v>63.540000000000013</v>
      </c>
      <c r="F8">
        <f t="shared" si="1"/>
        <v>63.720000000000013</v>
      </c>
      <c r="G8" s="90">
        <v>63.900000000000013</v>
      </c>
      <c r="H8">
        <f t="shared" si="10"/>
        <v>63.300000000000011</v>
      </c>
      <c r="I8" s="16">
        <f t="shared" si="2"/>
        <v>62.70000000000001</v>
      </c>
      <c r="J8">
        <f t="shared" si="2"/>
        <v>62.100000000000009</v>
      </c>
      <c r="K8">
        <f t="shared" si="2"/>
        <v>61.500000000000007</v>
      </c>
      <c r="L8" s="90">
        <v>60.900000000000006</v>
      </c>
      <c r="M8" s="36">
        <f t="shared" si="11"/>
        <v>65.180000000000007</v>
      </c>
      <c r="N8" s="36">
        <f t="shared" si="3"/>
        <v>69.460000000000008</v>
      </c>
      <c r="O8" s="36">
        <f t="shared" si="3"/>
        <v>73.740000000000009</v>
      </c>
      <c r="P8" s="36">
        <f t="shared" si="3"/>
        <v>78.02000000000001</v>
      </c>
      <c r="Q8" s="90">
        <v>82.300000000000011</v>
      </c>
      <c r="R8" s="36">
        <f t="shared" si="12"/>
        <v>108.03770491803279</v>
      </c>
      <c r="S8" s="36">
        <f t="shared" si="4"/>
        <v>133.77540983606556</v>
      </c>
      <c r="T8" s="36">
        <f t="shared" si="4"/>
        <v>159.51311475409835</v>
      </c>
      <c r="U8" s="36">
        <f t="shared" si="4"/>
        <v>185.25081967213112</v>
      </c>
      <c r="V8" s="90">
        <v>210.98852459016391</v>
      </c>
      <c r="W8" s="36">
        <f t="shared" si="13"/>
        <v>217.13606557377045</v>
      </c>
      <c r="X8" s="36">
        <f t="shared" si="5"/>
        <v>223.28360655737703</v>
      </c>
      <c r="Y8" s="36">
        <f t="shared" si="5"/>
        <v>229.43114754098357</v>
      </c>
      <c r="Z8" s="36">
        <f t="shared" si="5"/>
        <v>235.57868852459015</v>
      </c>
      <c r="AA8" s="90">
        <v>241.7262295081967</v>
      </c>
      <c r="AB8" s="36">
        <f t="shared" si="14"/>
        <v>242.95573770491799</v>
      </c>
      <c r="AC8" s="36">
        <f t="shared" si="6"/>
        <v>244.18524590163932</v>
      </c>
      <c r="AD8" s="36">
        <f t="shared" si="6"/>
        <v>245.41475409836062</v>
      </c>
      <c r="AE8" s="36">
        <f t="shared" si="6"/>
        <v>246.64426229508194</v>
      </c>
      <c r="AF8" s="90">
        <v>247.87377049180324</v>
      </c>
      <c r="AG8" s="36">
        <f t="shared" si="15"/>
        <v>254.02131147540979</v>
      </c>
      <c r="AH8" s="36">
        <f t="shared" si="7"/>
        <v>260.16885245901636</v>
      </c>
      <c r="AI8" s="36">
        <f t="shared" si="7"/>
        <v>266.31639344262294</v>
      </c>
      <c r="AJ8" s="36">
        <f t="shared" si="7"/>
        <v>272.46393442622946</v>
      </c>
      <c r="AK8" s="90">
        <v>278.61147540983603</v>
      </c>
      <c r="AL8" s="36">
        <f t="shared" si="16"/>
        <v>280.68918032786883</v>
      </c>
      <c r="AM8" s="36">
        <f t="shared" si="8"/>
        <v>282.76688524590162</v>
      </c>
      <c r="AN8" s="36">
        <f t="shared" si="8"/>
        <v>284.84459016393441</v>
      </c>
      <c r="AO8" s="36">
        <f t="shared" si="8"/>
        <v>286.92229508196721</v>
      </c>
      <c r="AP8" s="90">
        <v>289</v>
      </c>
    </row>
    <row r="9" spans="1:43">
      <c r="A9" s="94" t="s">
        <v>256</v>
      </c>
      <c r="B9" s="90">
        <v>350</v>
      </c>
      <c r="C9">
        <f t="shared" si="9"/>
        <v>365.2</v>
      </c>
      <c r="D9">
        <f t="shared" si="1"/>
        <v>380.4</v>
      </c>
      <c r="E9">
        <f t="shared" si="1"/>
        <v>395.6</v>
      </c>
      <c r="F9">
        <f t="shared" si="1"/>
        <v>410.8</v>
      </c>
      <c r="G9" s="90">
        <v>426</v>
      </c>
      <c r="H9">
        <f t="shared" si="10"/>
        <v>433.68</v>
      </c>
      <c r="I9" s="16">
        <f t="shared" si="2"/>
        <v>441.36</v>
      </c>
      <c r="J9">
        <f t="shared" si="2"/>
        <v>449.03999999999996</v>
      </c>
      <c r="K9">
        <f t="shared" si="2"/>
        <v>456.71999999999997</v>
      </c>
      <c r="L9" s="90">
        <v>464.4</v>
      </c>
      <c r="M9" s="36">
        <f t="shared" si="11"/>
        <v>478.46</v>
      </c>
      <c r="N9" s="36">
        <f t="shared" si="3"/>
        <v>492.52</v>
      </c>
      <c r="O9" s="36">
        <f t="shared" si="3"/>
        <v>506.58000000000004</v>
      </c>
      <c r="P9" s="36">
        <f t="shared" si="3"/>
        <v>520.64</v>
      </c>
      <c r="Q9" s="90">
        <v>534.70000000000005</v>
      </c>
      <c r="R9" s="36">
        <f t="shared" si="12"/>
        <v>538.6526229508197</v>
      </c>
      <c r="S9" s="36">
        <f t="shared" si="4"/>
        <v>542.60524590163936</v>
      </c>
      <c r="T9" s="36">
        <f t="shared" si="4"/>
        <v>546.55786885245902</v>
      </c>
      <c r="U9" s="36">
        <f t="shared" si="4"/>
        <v>550.51049180327868</v>
      </c>
      <c r="V9" s="90">
        <v>554.46311475409834</v>
      </c>
      <c r="W9" s="36">
        <f t="shared" si="13"/>
        <v>566.8016393442623</v>
      </c>
      <c r="X9" s="36">
        <f t="shared" si="5"/>
        <v>579.14016393442625</v>
      </c>
      <c r="Y9" s="36">
        <f t="shared" si="5"/>
        <v>591.4786885245901</v>
      </c>
      <c r="Z9" s="36">
        <f t="shared" si="5"/>
        <v>603.81721311475405</v>
      </c>
      <c r="AA9" s="90">
        <v>616.15573770491801</v>
      </c>
      <c r="AB9" s="36">
        <f t="shared" si="14"/>
        <v>618.62344262295085</v>
      </c>
      <c r="AC9" s="36">
        <f t="shared" si="6"/>
        <v>621.09114754098357</v>
      </c>
      <c r="AD9" s="36">
        <f t="shared" si="6"/>
        <v>623.55885245901641</v>
      </c>
      <c r="AE9" s="36">
        <f t="shared" si="6"/>
        <v>626.02655737704913</v>
      </c>
      <c r="AF9" s="90">
        <v>628.49426229508197</v>
      </c>
      <c r="AG9" s="36">
        <f t="shared" si="15"/>
        <v>640.83278688524592</v>
      </c>
      <c r="AH9" s="36">
        <f t="shared" si="7"/>
        <v>653.17131147540988</v>
      </c>
      <c r="AI9" s="36">
        <f t="shared" si="7"/>
        <v>665.50983606557372</v>
      </c>
      <c r="AJ9" s="36">
        <f t="shared" si="7"/>
        <v>677.84836065573768</v>
      </c>
      <c r="AK9" s="90">
        <v>690.18688524590164</v>
      </c>
      <c r="AL9" s="36">
        <f t="shared" si="16"/>
        <v>711.1295081967213</v>
      </c>
      <c r="AM9" s="36">
        <f t="shared" si="8"/>
        <v>732.07213114754097</v>
      </c>
      <c r="AN9" s="36">
        <f t="shared" si="8"/>
        <v>753.01475409836064</v>
      </c>
      <c r="AO9" s="36">
        <f t="shared" si="8"/>
        <v>773.95737704918031</v>
      </c>
      <c r="AP9" s="90">
        <v>794.9</v>
      </c>
    </row>
    <row r="10" spans="1:43">
      <c r="A10" s="93" t="s">
        <v>13</v>
      </c>
      <c r="B10" s="90">
        <f t="shared" ref="B10" si="19">B11+B12</f>
        <v>3206</v>
      </c>
      <c r="C10">
        <f t="shared" si="9"/>
        <v>3095.2200000000003</v>
      </c>
      <c r="D10">
        <f t="shared" si="1"/>
        <v>2984.44</v>
      </c>
      <c r="E10">
        <f t="shared" si="1"/>
        <v>2873.6600000000003</v>
      </c>
      <c r="F10">
        <f t="shared" si="1"/>
        <v>2762.88</v>
      </c>
      <c r="G10" s="90">
        <f t="shared" ref="G10" si="20">G11+G12</f>
        <v>2652.1000000000004</v>
      </c>
      <c r="H10">
        <f t="shared" si="10"/>
        <v>2681.2400000000002</v>
      </c>
      <c r="I10" s="16">
        <f t="shared" si="2"/>
        <v>2710.38</v>
      </c>
      <c r="J10">
        <f t="shared" si="2"/>
        <v>2739.52</v>
      </c>
      <c r="K10">
        <f t="shared" si="2"/>
        <v>2768.66</v>
      </c>
      <c r="L10" s="90">
        <f t="shared" ref="L10" si="21">L11+L12</f>
        <v>2797.7999999999997</v>
      </c>
      <c r="M10" s="36">
        <f t="shared" si="11"/>
        <v>2830.5599999999995</v>
      </c>
      <c r="N10" s="36">
        <f t="shared" si="3"/>
        <v>2863.3199999999997</v>
      </c>
      <c r="O10" s="36">
        <f t="shared" si="3"/>
        <v>2896.0799999999995</v>
      </c>
      <c r="P10" s="36">
        <f t="shared" si="3"/>
        <v>2928.8399999999997</v>
      </c>
      <c r="Q10" s="90">
        <f t="shared" ref="Q10" si="22">Q11+Q12</f>
        <v>2961.5999999999995</v>
      </c>
      <c r="R10" s="36">
        <f t="shared" si="12"/>
        <v>2976.9999999999995</v>
      </c>
      <c r="S10" s="36">
        <f t="shared" si="4"/>
        <v>2992.3999999999996</v>
      </c>
      <c r="T10" s="36">
        <f t="shared" si="4"/>
        <v>3007.7999999999997</v>
      </c>
      <c r="U10" s="36">
        <f t="shared" si="4"/>
        <v>3023.2</v>
      </c>
      <c r="V10" s="90">
        <f t="shared" ref="V10" si="23">V11+V12</f>
        <v>3038.6</v>
      </c>
      <c r="W10" s="36">
        <f t="shared" si="13"/>
        <v>3038.66</v>
      </c>
      <c r="X10" s="36">
        <f t="shared" si="5"/>
        <v>3038.72</v>
      </c>
      <c r="Y10" s="36">
        <f t="shared" si="5"/>
        <v>3038.78</v>
      </c>
      <c r="Z10" s="36">
        <f t="shared" si="5"/>
        <v>3038.84</v>
      </c>
      <c r="AA10" s="90">
        <f t="shared" ref="AA10" si="24">AA11+AA12</f>
        <v>3038.9</v>
      </c>
      <c r="AB10" s="36">
        <f t="shared" si="14"/>
        <v>3060.84</v>
      </c>
      <c r="AC10" s="36">
        <f t="shared" si="6"/>
        <v>3082.78</v>
      </c>
      <c r="AD10" s="36">
        <f t="shared" si="6"/>
        <v>3104.72</v>
      </c>
      <c r="AE10" s="36">
        <f t="shared" si="6"/>
        <v>3126.66</v>
      </c>
      <c r="AF10" s="90">
        <f t="shared" ref="AF10" si="25">AF11+AF12</f>
        <v>3148.6</v>
      </c>
      <c r="AG10" s="36">
        <f t="shared" si="15"/>
        <v>3165.06</v>
      </c>
      <c r="AH10" s="36">
        <f t="shared" si="7"/>
        <v>3181.52</v>
      </c>
      <c r="AI10" s="36">
        <f t="shared" si="7"/>
        <v>3197.98</v>
      </c>
      <c r="AJ10" s="36">
        <f t="shared" si="7"/>
        <v>3214.44</v>
      </c>
      <c r="AK10" s="90">
        <f t="shared" ref="AK10" si="26">AK11+AK12</f>
        <v>3230.9</v>
      </c>
      <c r="AL10" s="36">
        <f t="shared" si="16"/>
        <v>3220.66</v>
      </c>
      <c r="AM10" s="36">
        <f t="shared" si="8"/>
        <v>3210.42</v>
      </c>
      <c r="AN10" s="36">
        <f t="shared" si="8"/>
        <v>3200.18</v>
      </c>
      <c r="AO10" s="36">
        <f t="shared" si="8"/>
        <v>3189.94</v>
      </c>
      <c r="AP10" s="90">
        <f t="shared" ref="AP10" si="27">AP11+AP12</f>
        <v>3179.7</v>
      </c>
    </row>
    <row r="11" spans="1:43">
      <c r="A11" s="94" t="s">
        <v>257</v>
      </c>
      <c r="B11" s="90">
        <v>45</v>
      </c>
      <c r="C11">
        <f t="shared" si="9"/>
        <v>48</v>
      </c>
      <c r="D11">
        <f t="shared" si="1"/>
        <v>50.999999999999993</v>
      </c>
      <c r="E11">
        <f t="shared" si="1"/>
        <v>53.999999999999993</v>
      </c>
      <c r="F11">
        <f t="shared" si="1"/>
        <v>56.999999999999986</v>
      </c>
      <c r="G11" s="90">
        <v>59.999999999999986</v>
      </c>
      <c r="H11">
        <f t="shared" si="10"/>
        <v>47.999999999999986</v>
      </c>
      <c r="I11" s="16">
        <f t="shared" si="2"/>
        <v>35.999999999999993</v>
      </c>
      <c r="J11">
        <f t="shared" si="2"/>
        <v>24</v>
      </c>
      <c r="K11">
        <f t="shared" si="2"/>
        <v>12</v>
      </c>
      <c r="L11" s="90">
        <v>0</v>
      </c>
      <c r="M11" s="36">
        <f t="shared" si="11"/>
        <v>0</v>
      </c>
      <c r="N11" s="36">
        <f t="shared" si="3"/>
        <v>0</v>
      </c>
      <c r="O11" s="36">
        <f t="shared" si="3"/>
        <v>0</v>
      </c>
      <c r="P11" s="36">
        <f t="shared" si="3"/>
        <v>0</v>
      </c>
      <c r="Q11" s="90">
        <v>0</v>
      </c>
      <c r="R11" s="36">
        <f t="shared" si="12"/>
        <v>0</v>
      </c>
      <c r="S11" s="36">
        <f t="shared" si="4"/>
        <v>0</v>
      </c>
      <c r="T11" s="36">
        <f t="shared" si="4"/>
        <v>0</v>
      </c>
      <c r="U11" s="36">
        <f t="shared" si="4"/>
        <v>0</v>
      </c>
      <c r="V11" s="90">
        <v>0</v>
      </c>
      <c r="W11" s="36">
        <f t="shared" si="13"/>
        <v>0</v>
      </c>
      <c r="X11" s="36">
        <f t="shared" si="5"/>
        <v>0</v>
      </c>
      <c r="Y11" s="36">
        <f t="shared" si="5"/>
        <v>0</v>
      </c>
      <c r="Z11" s="36">
        <f t="shared" si="5"/>
        <v>0</v>
      </c>
      <c r="AA11" s="90">
        <v>0</v>
      </c>
      <c r="AB11" s="36">
        <f t="shared" si="14"/>
        <v>0</v>
      </c>
      <c r="AC11" s="36">
        <f t="shared" si="6"/>
        <v>0</v>
      </c>
      <c r="AD11" s="36">
        <f t="shared" si="6"/>
        <v>0</v>
      </c>
      <c r="AE11" s="36">
        <f t="shared" si="6"/>
        <v>0</v>
      </c>
      <c r="AF11" s="90">
        <v>0</v>
      </c>
      <c r="AG11" s="36">
        <f t="shared" si="15"/>
        <v>0</v>
      </c>
      <c r="AH11" s="36">
        <f t="shared" si="7"/>
        <v>0</v>
      </c>
      <c r="AI11" s="36">
        <f t="shared" si="7"/>
        <v>0</v>
      </c>
      <c r="AJ11" s="36">
        <f t="shared" si="7"/>
        <v>0</v>
      </c>
      <c r="AK11" s="90">
        <v>0</v>
      </c>
      <c r="AL11" s="36">
        <f t="shared" si="16"/>
        <v>0</v>
      </c>
      <c r="AM11" s="36">
        <f t="shared" si="8"/>
        <v>0</v>
      </c>
      <c r="AN11" s="36">
        <f t="shared" si="8"/>
        <v>0</v>
      </c>
      <c r="AO11" s="36">
        <f t="shared" si="8"/>
        <v>0</v>
      </c>
      <c r="AP11" s="90">
        <v>0</v>
      </c>
    </row>
    <row r="12" spans="1:43">
      <c r="A12" s="94" t="s">
        <v>258</v>
      </c>
      <c r="B12" s="90">
        <v>3161</v>
      </c>
      <c r="C12">
        <f t="shared" si="9"/>
        <v>3047.2200000000003</v>
      </c>
      <c r="D12">
        <f t="shared" si="1"/>
        <v>2933.44</v>
      </c>
      <c r="E12">
        <f t="shared" si="1"/>
        <v>2819.6600000000003</v>
      </c>
      <c r="F12">
        <f t="shared" si="1"/>
        <v>2705.88</v>
      </c>
      <c r="G12" s="90">
        <v>2592.1000000000004</v>
      </c>
      <c r="H12">
        <f t="shared" si="10"/>
        <v>2633.2400000000002</v>
      </c>
      <c r="I12" s="16">
        <f t="shared" si="2"/>
        <v>2674.38</v>
      </c>
      <c r="J12">
        <f t="shared" si="2"/>
        <v>2715.52</v>
      </c>
      <c r="K12">
        <f t="shared" si="2"/>
        <v>2756.66</v>
      </c>
      <c r="L12" s="90">
        <v>2797.7999999999997</v>
      </c>
      <c r="M12" s="36">
        <f t="shared" si="11"/>
        <v>2830.5599999999995</v>
      </c>
      <c r="N12" s="36">
        <f t="shared" si="3"/>
        <v>2863.3199999999997</v>
      </c>
      <c r="O12" s="36">
        <f t="shared" si="3"/>
        <v>2896.0799999999995</v>
      </c>
      <c r="P12" s="36">
        <f t="shared" si="3"/>
        <v>2928.8399999999997</v>
      </c>
      <c r="Q12" s="90">
        <v>2961.5999999999995</v>
      </c>
      <c r="R12" s="36">
        <f t="shared" si="12"/>
        <v>2976.9999999999995</v>
      </c>
      <c r="S12" s="36">
        <f t="shared" si="4"/>
        <v>2992.3999999999996</v>
      </c>
      <c r="T12" s="36">
        <f t="shared" si="4"/>
        <v>3007.7999999999997</v>
      </c>
      <c r="U12" s="36">
        <f t="shared" si="4"/>
        <v>3023.2</v>
      </c>
      <c r="V12" s="90">
        <v>3038.6</v>
      </c>
      <c r="W12" s="36">
        <f t="shared" si="13"/>
        <v>3038.66</v>
      </c>
      <c r="X12" s="36">
        <f t="shared" si="5"/>
        <v>3038.72</v>
      </c>
      <c r="Y12" s="36">
        <f t="shared" si="5"/>
        <v>3038.78</v>
      </c>
      <c r="Z12" s="36">
        <f t="shared" si="5"/>
        <v>3038.84</v>
      </c>
      <c r="AA12" s="90">
        <v>3038.9</v>
      </c>
      <c r="AB12" s="36">
        <f t="shared" si="14"/>
        <v>3060.84</v>
      </c>
      <c r="AC12" s="36">
        <f t="shared" si="6"/>
        <v>3082.78</v>
      </c>
      <c r="AD12" s="36">
        <f t="shared" si="6"/>
        <v>3104.72</v>
      </c>
      <c r="AE12" s="36">
        <f t="shared" si="6"/>
        <v>3126.66</v>
      </c>
      <c r="AF12" s="90">
        <v>3148.6</v>
      </c>
      <c r="AG12" s="36">
        <f t="shared" si="15"/>
        <v>3165.06</v>
      </c>
      <c r="AH12" s="36">
        <f t="shared" si="7"/>
        <v>3181.52</v>
      </c>
      <c r="AI12" s="36">
        <f t="shared" si="7"/>
        <v>3197.98</v>
      </c>
      <c r="AJ12" s="36">
        <f t="shared" si="7"/>
        <v>3214.44</v>
      </c>
      <c r="AK12" s="90">
        <v>3230.9</v>
      </c>
      <c r="AL12" s="36">
        <f t="shared" si="16"/>
        <v>3220.66</v>
      </c>
      <c r="AM12" s="36">
        <f t="shared" si="8"/>
        <v>3210.42</v>
      </c>
      <c r="AN12" s="36">
        <f t="shared" si="8"/>
        <v>3200.18</v>
      </c>
      <c r="AO12" s="36">
        <f t="shared" si="8"/>
        <v>3189.94</v>
      </c>
      <c r="AP12" s="90">
        <v>3179.7</v>
      </c>
    </row>
    <row r="13" spans="1:43">
      <c r="A13" s="93" t="s">
        <v>259</v>
      </c>
      <c r="B13" s="90">
        <v>0</v>
      </c>
      <c r="C13">
        <f t="shared" si="9"/>
        <v>0</v>
      </c>
      <c r="D13">
        <f t="shared" si="1"/>
        <v>0</v>
      </c>
      <c r="E13">
        <f t="shared" si="1"/>
        <v>0</v>
      </c>
      <c r="F13">
        <f t="shared" si="1"/>
        <v>0</v>
      </c>
      <c r="G13" s="90">
        <v>0</v>
      </c>
      <c r="H13">
        <f t="shared" si="10"/>
        <v>0</v>
      </c>
      <c r="I13" s="16">
        <f t="shared" si="2"/>
        <v>0</v>
      </c>
      <c r="J13">
        <f t="shared" si="2"/>
        <v>0</v>
      </c>
      <c r="K13">
        <f t="shared" si="2"/>
        <v>0</v>
      </c>
      <c r="L13" s="90">
        <v>0</v>
      </c>
      <c r="M13" s="36">
        <f t="shared" si="11"/>
        <v>0</v>
      </c>
      <c r="N13" s="36">
        <f t="shared" si="3"/>
        <v>0</v>
      </c>
      <c r="O13" s="36">
        <f t="shared" si="3"/>
        <v>0</v>
      </c>
      <c r="P13" s="36">
        <f t="shared" si="3"/>
        <v>0</v>
      </c>
      <c r="Q13" s="90">
        <v>0</v>
      </c>
      <c r="R13" s="36">
        <f t="shared" si="12"/>
        <v>0</v>
      </c>
      <c r="S13" s="36">
        <f t="shared" si="4"/>
        <v>0</v>
      </c>
      <c r="T13" s="36">
        <f t="shared" si="4"/>
        <v>0</v>
      </c>
      <c r="U13" s="36">
        <f t="shared" si="4"/>
        <v>0</v>
      </c>
      <c r="V13" s="90">
        <v>0</v>
      </c>
      <c r="W13" s="36">
        <f t="shared" si="13"/>
        <v>0</v>
      </c>
      <c r="X13" s="36">
        <f t="shared" si="5"/>
        <v>0</v>
      </c>
      <c r="Y13" s="36">
        <f t="shared" si="5"/>
        <v>0</v>
      </c>
      <c r="Z13" s="36">
        <f t="shared" si="5"/>
        <v>0</v>
      </c>
      <c r="AA13" s="90">
        <v>0</v>
      </c>
      <c r="AB13" s="36">
        <f t="shared" si="14"/>
        <v>0</v>
      </c>
      <c r="AC13" s="36">
        <f t="shared" si="6"/>
        <v>0</v>
      </c>
      <c r="AD13" s="36">
        <f t="shared" si="6"/>
        <v>0</v>
      </c>
      <c r="AE13" s="36">
        <f t="shared" si="6"/>
        <v>0</v>
      </c>
      <c r="AF13" s="90">
        <v>0</v>
      </c>
      <c r="AG13" s="36">
        <f t="shared" si="15"/>
        <v>0</v>
      </c>
      <c r="AH13" s="36">
        <f t="shared" si="7"/>
        <v>0</v>
      </c>
      <c r="AI13" s="36">
        <f t="shared" si="7"/>
        <v>0</v>
      </c>
      <c r="AJ13" s="36">
        <f t="shared" si="7"/>
        <v>0</v>
      </c>
      <c r="AK13" s="90">
        <v>0</v>
      </c>
      <c r="AL13" s="36">
        <f t="shared" si="16"/>
        <v>0</v>
      </c>
      <c r="AM13" s="36">
        <f t="shared" si="8"/>
        <v>0</v>
      </c>
      <c r="AN13" s="36">
        <f t="shared" si="8"/>
        <v>0</v>
      </c>
      <c r="AO13" s="36">
        <f t="shared" si="8"/>
        <v>0</v>
      </c>
      <c r="AP13" s="90">
        <v>0</v>
      </c>
    </row>
    <row r="14" spans="1:43">
      <c r="A14" s="93" t="s">
        <v>11</v>
      </c>
      <c r="B14" s="90">
        <v>0</v>
      </c>
      <c r="C14">
        <f t="shared" si="9"/>
        <v>0</v>
      </c>
      <c r="D14">
        <f t="shared" si="1"/>
        <v>0</v>
      </c>
      <c r="E14">
        <f t="shared" si="1"/>
        <v>0</v>
      </c>
      <c r="F14">
        <f t="shared" si="1"/>
        <v>0</v>
      </c>
      <c r="G14" s="90">
        <v>0</v>
      </c>
      <c r="H14">
        <f t="shared" si="10"/>
        <v>0</v>
      </c>
      <c r="I14" s="16">
        <f t="shared" si="2"/>
        <v>0</v>
      </c>
      <c r="J14">
        <f t="shared" si="2"/>
        <v>0</v>
      </c>
      <c r="K14">
        <f t="shared" si="2"/>
        <v>0</v>
      </c>
      <c r="L14" s="90">
        <v>0</v>
      </c>
      <c r="M14" s="36">
        <f t="shared" si="11"/>
        <v>0</v>
      </c>
      <c r="N14" s="36">
        <f t="shared" si="3"/>
        <v>0</v>
      </c>
      <c r="O14" s="36">
        <f t="shared" si="3"/>
        <v>0</v>
      </c>
      <c r="P14" s="36">
        <f t="shared" si="3"/>
        <v>0</v>
      </c>
      <c r="Q14" s="90">
        <v>0</v>
      </c>
      <c r="R14" s="36">
        <f t="shared" si="12"/>
        <v>0</v>
      </c>
      <c r="S14" s="36">
        <f t="shared" si="4"/>
        <v>0</v>
      </c>
      <c r="T14" s="36">
        <f t="shared" si="4"/>
        <v>0</v>
      </c>
      <c r="U14" s="36">
        <f t="shared" si="4"/>
        <v>0</v>
      </c>
      <c r="V14" s="90">
        <v>0</v>
      </c>
      <c r="W14" s="36">
        <f t="shared" si="13"/>
        <v>0</v>
      </c>
      <c r="X14" s="36">
        <f t="shared" si="5"/>
        <v>0</v>
      </c>
      <c r="Y14" s="36">
        <f t="shared" si="5"/>
        <v>0</v>
      </c>
      <c r="Z14" s="36">
        <f t="shared" si="5"/>
        <v>0</v>
      </c>
      <c r="AA14" s="90">
        <v>0</v>
      </c>
      <c r="AB14" s="36">
        <f t="shared" si="14"/>
        <v>0</v>
      </c>
      <c r="AC14" s="36">
        <f t="shared" si="6"/>
        <v>0</v>
      </c>
      <c r="AD14" s="36">
        <f t="shared" si="6"/>
        <v>0</v>
      </c>
      <c r="AE14" s="36">
        <f t="shared" si="6"/>
        <v>0</v>
      </c>
      <c r="AF14" s="90">
        <v>0</v>
      </c>
      <c r="AG14" s="36">
        <f t="shared" si="15"/>
        <v>0</v>
      </c>
      <c r="AH14" s="36">
        <f t="shared" si="7"/>
        <v>0</v>
      </c>
      <c r="AI14" s="36">
        <f t="shared" si="7"/>
        <v>0</v>
      </c>
      <c r="AJ14" s="36">
        <f t="shared" si="7"/>
        <v>0</v>
      </c>
      <c r="AK14" s="90">
        <v>0</v>
      </c>
      <c r="AL14" s="36">
        <f t="shared" si="16"/>
        <v>0</v>
      </c>
      <c r="AM14" s="36">
        <f t="shared" si="8"/>
        <v>0</v>
      </c>
      <c r="AN14" s="36">
        <f t="shared" si="8"/>
        <v>0</v>
      </c>
      <c r="AO14" s="36">
        <f t="shared" si="8"/>
        <v>0</v>
      </c>
      <c r="AP14" s="90">
        <v>0</v>
      </c>
    </row>
    <row r="15" spans="1:43">
      <c r="A15" s="93" t="s">
        <v>260</v>
      </c>
      <c r="B15" s="90">
        <v>8</v>
      </c>
      <c r="C15">
        <f t="shared" si="9"/>
        <v>8.64</v>
      </c>
      <c r="D15">
        <f t="shared" si="1"/>
        <v>9.2799999999999994</v>
      </c>
      <c r="E15">
        <f t="shared" si="1"/>
        <v>9.92</v>
      </c>
      <c r="F15">
        <f t="shared" si="1"/>
        <v>10.559999999999999</v>
      </c>
      <c r="G15" s="90">
        <v>11.2</v>
      </c>
      <c r="H15">
        <f t="shared" si="10"/>
        <v>12</v>
      </c>
      <c r="I15" s="16">
        <f t="shared" si="2"/>
        <v>12.8</v>
      </c>
      <c r="J15">
        <f t="shared" si="2"/>
        <v>13.600000000000001</v>
      </c>
      <c r="K15">
        <f t="shared" si="2"/>
        <v>14.4</v>
      </c>
      <c r="L15" s="90">
        <v>15.200000000000001</v>
      </c>
      <c r="M15" s="36">
        <f t="shared" si="11"/>
        <v>18.739999999999998</v>
      </c>
      <c r="N15" s="36">
        <f t="shared" si="3"/>
        <v>22.279999999999998</v>
      </c>
      <c r="O15" s="36">
        <f t="shared" si="3"/>
        <v>25.819999999999993</v>
      </c>
      <c r="P15" s="36">
        <f t="shared" si="3"/>
        <v>29.359999999999992</v>
      </c>
      <c r="Q15" s="90">
        <v>32.899999999999991</v>
      </c>
      <c r="R15" s="36">
        <f t="shared" si="12"/>
        <v>36.879999999999995</v>
      </c>
      <c r="S15" s="36">
        <f t="shared" si="4"/>
        <v>40.859999999999992</v>
      </c>
      <c r="T15" s="36">
        <f t="shared" si="4"/>
        <v>44.839999999999996</v>
      </c>
      <c r="U15" s="36">
        <f t="shared" si="4"/>
        <v>48.819999999999993</v>
      </c>
      <c r="V15" s="90">
        <v>52.8</v>
      </c>
      <c r="W15" s="36">
        <f t="shared" si="13"/>
        <v>49.72</v>
      </c>
      <c r="X15" s="36">
        <f t="shared" si="5"/>
        <v>46.64</v>
      </c>
      <c r="Y15" s="36">
        <f t="shared" si="5"/>
        <v>43.56</v>
      </c>
      <c r="Z15" s="36">
        <f t="shared" si="5"/>
        <v>40.480000000000004</v>
      </c>
      <c r="AA15" s="90">
        <v>37.400000000000006</v>
      </c>
      <c r="AB15" s="36">
        <f t="shared" si="14"/>
        <v>35.820000000000007</v>
      </c>
      <c r="AC15" s="36">
        <f t="shared" si="6"/>
        <v>34.240000000000009</v>
      </c>
      <c r="AD15" s="36">
        <f t="shared" si="6"/>
        <v>32.660000000000004</v>
      </c>
      <c r="AE15" s="36">
        <f t="shared" si="6"/>
        <v>31.080000000000005</v>
      </c>
      <c r="AF15" s="90">
        <v>29.500000000000007</v>
      </c>
      <c r="AG15" s="36">
        <f t="shared" si="15"/>
        <v>27.700000000000006</v>
      </c>
      <c r="AH15" s="36">
        <f t="shared" si="7"/>
        <v>25.900000000000006</v>
      </c>
      <c r="AI15" s="36">
        <f t="shared" si="7"/>
        <v>24.1</v>
      </c>
      <c r="AJ15" s="36">
        <f t="shared" si="7"/>
        <v>22.3</v>
      </c>
      <c r="AK15" s="90">
        <v>20.5</v>
      </c>
      <c r="AL15" s="36">
        <f t="shared" si="16"/>
        <v>18.52</v>
      </c>
      <c r="AM15" s="36">
        <f t="shared" si="8"/>
        <v>16.54</v>
      </c>
      <c r="AN15" s="36">
        <f t="shared" si="8"/>
        <v>14.56</v>
      </c>
      <c r="AO15" s="36">
        <f t="shared" si="8"/>
        <v>12.580000000000002</v>
      </c>
      <c r="AP15" s="90">
        <v>10.600000000000001</v>
      </c>
    </row>
    <row r="16" spans="1:43">
      <c r="A16" s="93" t="s">
        <v>261</v>
      </c>
      <c r="B16" s="90">
        <v>0</v>
      </c>
      <c r="C16">
        <f t="shared" si="9"/>
        <v>0</v>
      </c>
      <c r="D16">
        <f t="shared" si="1"/>
        <v>0</v>
      </c>
      <c r="E16">
        <f t="shared" si="1"/>
        <v>0</v>
      </c>
      <c r="F16">
        <f t="shared" si="1"/>
        <v>0</v>
      </c>
      <c r="G16" s="90">
        <v>0</v>
      </c>
      <c r="H16">
        <f t="shared" si="10"/>
        <v>0</v>
      </c>
      <c r="I16" s="16">
        <f t="shared" si="2"/>
        <v>0</v>
      </c>
      <c r="J16">
        <f t="shared" si="2"/>
        <v>0</v>
      </c>
      <c r="K16">
        <f t="shared" si="2"/>
        <v>0</v>
      </c>
      <c r="L16" s="90">
        <v>0</v>
      </c>
      <c r="M16" s="36">
        <f t="shared" si="11"/>
        <v>0</v>
      </c>
      <c r="N16" s="36">
        <f t="shared" si="3"/>
        <v>0</v>
      </c>
      <c r="O16" s="36">
        <f t="shared" si="3"/>
        <v>0</v>
      </c>
      <c r="P16" s="36">
        <f t="shared" si="3"/>
        <v>0</v>
      </c>
      <c r="Q16" s="90">
        <v>0</v>
      </c>
      <c r="R16" s="36">
        <f t="shared" si="12"/>
        <v>0</v>
      </c>
      <c r="S16" s="36">
        <f t="shared" si="4"/>
        <v>0</v>
      </c>
      <c r="T16" s="36">
        <f t="shared" si="4"/>
        <v>0</v>
      </c>
      <c r="U16" s="36">
        <f t="shared" si="4"/>
        <v>0</v>
      </c>
      <c r="V16" s="90">
        <v>0</v>
      </c>
      <c r="W16" s="36">
        <f t="shared" si="13"/>
        <v>0</v>
      </c>
      <c r="X16" s="36">
        <f t="shared" si="5"/>
        <v>0</v>
      </c>
      <c r="Y16" s="36">
        <f t="shared" si="5"/>
        <v>0</v>
      </c>
      <c r="Z16" s="36">
        <f t="shared" si="5"/>
        <v>0</v>
      </c>
      <c r="AA16" s="90">
        <v>0</v>
      </c>
      <c r="AB16" s="36">
        <f t="shared" si="14"/>
        <v>0</v>
      </c>
      <c r="AC16" s="36">
        <f t="shared" si="6"/>
        <v>0</v>
      </c>
      <c r="AD16" s="36">
        <f t="shared" si="6"/>
        <v>0</v>
      </c>
      <c r="AE16" s="36">
        <f t="shared" si="6"/>
        <v>0</v>
      </c>
      <c r="AF16" s="90">
        <v>0</v>
      </c>
      <c r="AG16" s="36">
        <f t="shared" si="15"/>
        <v>0</v>
      </c>
      <c r="AH16" s="36">
        <f t="shared" si="7"/>
        <v>0</v>
      </c>
      <c r="AI16" s="36">
        <f t="shared" si="7"/>
        <v>0</v>
      </c>
      <c r="AJ16" s="36">
        <f t="shared" si="7"/>
        <v>0</v>
      </c>
      <c r="AK16" s="90">
        <v>0</v>
      </c>
      <c r="AL16" s="36">
        <f t="shared" si="16"/>
        <v>0</v>
      </c>
      <c r="AM16" s="36">
        <f t="shared" si="8"/>
        <v>0</v>
      </c>
      <c r="AN16" s="36">
        <f t="shared" si="8"/>
        <v>0</v>
      </c>
      <c r="AO16" s="36">
        <f t="shared" si="8"/>
        <v>0</v>
      </c>
      <c r="AP16" s="90">
        <v>0</v>
      </c>
    </row>
    <row r="17" spans="1:42">
      <c r="A17" s="93" t="s">
        <v>262</v>
      </c>
      <c r="B17" s="90">
        <v>0</v>
      </c>
      <c r="C17">
        <f t="shared" si="9"/>
        <v>0</v>
      </c>
      <c r="D17">
        <f t="shared" si="1"/>
        <v>0</v>
      </c>
      <c r="E17">
        <f t="shared" si="1"/>
        <v>0</v>
      </c>
      <c r="F17">
        <f t="shared" si="1"/>
        <v>0</v>
      </c>
      <c r="G17" s="90">
        <v>0</v>
      </c>
      <c r="H17">
        <f t="shared" si="10"/>
        <v>0</v>
      </c>
      <c r="I17" s="16">
        <f t="shared" si="2"/>
        <v>0</v>
      </c>
      <c r="J17">
        <f t="shared" si="2"/>
        <v>0</v>
      </c>
      <c r="K17">
        <f t="shared" si="2"/>
        <v>0</v>
      </c>
      <c r="L17" s="90">
        <v>0</v>
      </c>
      <c r="M17" s="36">
        <f t="shared" si="11"/>
        <v>0</v>
      </c>
      <c r="N17" s="36">
        <f t="shared" si="3"/>
        <v>0</v>
      </c>
      <c r="O17" s="36">
        <f t="shared" si="3"/>
        <v>0</v>
      </c>
      <c r="P17" s="36">
        <f t="shared" si="3"/>
        <v>0</v>
      </c>
      <c r="Q17" s="90">
        <v>0</v>
      </c>
      <c r="R17" s="36">
        <f t="shared" si="12"/>
        <v>0</v>
      </c>
      <c r="S17" s="36">
        <f t="shared" si="4"/>
        <v>0</v>
      </c>
      <c r="T17" s="36">
        <f t="shared" si="4"/>
        <v>0</v>
      </c>
      <c r="U17" s="36">
        <f t="shared" si="4"/>
        <v>0</v>
      </c>
      <c r="V17" s="90">
        <v>0</v>
      </c>
      <c r="W17" s="36">
        <f t="shared" si="13"/>
        <v>0</v>
      </c>
      <c r="X17" s="36">
        <f t="shared" si="5"/>
        <v>0</v>
      </c>
      <c r="Y17" s="36">
        <f t="shared" si="5"/>
        <v>0</v>
      </c>
      <c r="Z17" s="36">
        <f t="shared" si="5"/>
        <v>0</v>
      </c>
      <c r="AA17" s="90">
        <v>0</v>
      </c>
      <c r="AB17" s="36">
        <f t="shared" si="14"/>
        <v>0</v>
      </c>
      <c r="AC17" s="36">
        <f t="shared" si="6"/>
        <v>0</v>
      </c>
      <c r="AD17" s="36">
        <f t="shared" si="6"/>
        <v>0</v>
      </c>
      <c r="AE17" s="36">
        <f t="shared" si="6"/>
        <v>0</v>
      </c>
      <c r="AF17" s="90">
        <v>0</v>
      </c>
      <c r="AG17" s="36">
        <f t="shared" si="15"/>
        <v>0</v>
      </c>
      <c r="AH17" s="36">
        <f t="shared" si="7"/>
        <v>0</v>
      </c>
      <c r="AI17" s="36">
        <f t="shared" si="7"/>
        <v>0</v>
      </c>
      <c r="AJ17" s="36">
        <f t="shared" si="7"/>
        <v>0</v>
      </c>
      <c r="AK17" s="90">
        <v>0</v>
      </c>
      <c r="AL17" s="36">
        <f t="shared" si="16"/>
        <v>0</v>
      </c>
      <c r="AM17" s="36">
        <f t="shared" si="8"/>
        <v>0</v>
      </c>
      <c r="AN17" s="36">
        <f t="shared" si="8"/>
        <v>0</v>
      </c>
      <c r="AO17" s="36">
        <f t="shared" si="8"/>
        <v>0</v>
      </c>
      <c r="AP17" s="90">
        <v>0</v>
      </c>
    </row>
    <row r="18" spans="1:42">
      <c r="A18" s="1"/>
      <c r="M18" s="36"/>
      <c r="N18" s="36"/>
      <c r="O18" s="36"/>
      <c r="P18" s="36"/>
      <c r="R18" s="36"/>
      <c r="S18" s="36"/>
      <c r="T18" s="36"/>
      <c r="U18" s="36"/>
      <c r="W18" s="36"/>
      <c r="X18" s="36"/>
      <c r="Y18" s="36"/>
      <c r="Z18" s="36"/>
      <c r="AB18" s="36"/>
      <c r="AC18" s="36"/>
      <c r="AD18" s="36"/>
      <c r="AE18" s="36"/>
      <c r="AG18" s="36"/>
      <c r="AH18" s="36"/>
      <c r="AI18" s="36"/>
      <c r="AJ18" s="36"/>
      <c r="AL18" s="36"/>
      <c r="AM18" s="36"/>
      <c r="AN18" s="36"/>
      <c r="AO18" s="36"/>
    </row>
    <row r="19" spans="1:42">
      <c r="M19" s="36"/>
      <c r="N19" s="36"/>
      <c r="O19" s="36"/>
      <c r="P19" s="36"/>
      <c r="R19" s="36"/>
      <c r="S19" s="36"/>
      <c r="T19" s="36"/>
      <c r="U19" s="36"/>
      <c r="W19" s="36"/>
      <c r="X19" s="36"/>
      <c r="Y19" s="36"/>
      <c r="Z19" s="36"/>
      <c r="AB19" s="36"/>
      <c r="AC19" s="36"/>
      <c r="AD19" s="36"/>
      <c r="AE19" s="36"/>
      <c r="AG19" s="36"/>
      <c r="AH19" s="36"/>
      <c r="AI19" s="36"/>
      <c r="AJ19" s="36"/>
      <c r="AL19" s="36"/>
      <c r="AM19" s="36"/>
      <c r="AN19" s="36"/>
      <c r="AO19" s="36"/>
    </row>
    <row r="20" spans="1:42">
      <c r="A20" s="1" t="s">
        <v>263</v>
      </c>
      <c r="M20" s="36"/>
      <c r="N20" s="36"/>
      <c r="O20" s="36"/>
      <c r="P20" s="36"/>
      <c r="R20" s="36"/>
      <c r="S20" s="36"/>
      <c r="T20" s="36"/>
      <c r="U20" s="36"/>
      <c r="W20" s="36"/>
      <c r="X20" s="36"/>
      <c r="Y20" s="36"/>
      <c r="Z20" s="36"/>
      <c r="AB20" s="36"/>
      <c r="AC20" s="36"/>
      <c r="AD20" s="36"/>
      <c r="AE20" s="36"/>
      <c r="AG20" s="36"/>
      <c r="AH20" s="36"/>
      <c r="AI20" s="36"/>
      <c r="AJ20" s="36"/>
      <c r="AL20" s="36"/>
      <c r="AM20" s="36"/>
      <c r="AN20" s="36"/>
      <c r="AO20" s="36"/>
    </row>
    <row r="21" spans="1:42">
      <c r="A21" s="93" t="s">
        <v>46</v>
      </c>
      <c r="B21" s="90">
        <f>'O&amp;G systems'!C70</f>
        <v>0</v>
      </c>
      <c r="C21">
        <f>$B21+((C$1-$B$1)*($G21-$B21)/($G$1-$B$1))</f>
        <v>2.6397241500000002</v>
      </c>
      <c r="D21">
        <f t="shared" ref="D21:F30" si="28">$B21+((D$1-$B$1)*($G21-$B21)/($G$1-$B$1))</f>
        <v>5.2794483000000003</v>
      </c>
      <c r="E21">
        <f t="shared" si="28"/>
        <v>7.9191724499999996</v>
      </c>
      <c r="F21">
        <f t="shared" si="28"/>
        <v>10.558896600000001</v>
      </c>
      <c r="G21" s="90">
        <f>'O&amp;G systems'!D70</f>
        <v>13.19862075</v>
      </c>
      <c r="H21">
        <f t="shared" ref="H21:K61" si="29">$G21+((H$1-$G$1)*($L21-$G21)/($L$1-$G$1))</f>
        <v>15.838344899999997</v>
      </c>
      <c r="I21" s="16">
        <f t="shared" si="29"/>
        <v>18.478069049999995</v>
      </c>
      <c r="J21">
        <f t="shared" si="29"/>
        <v>21.117793199999994</v>
      </c>
      <c r="K21">
        <f t="shared" si="29"/>
        <v>23.757517349999993</v>
      </c>
      <c r="L21" s="90">
        <f>'O&amp;G systems'!E70</f>
        <v>26.397241499999989</v>
      </c>
      <c r="M21" s="36">
        <f t="shared" ref="M21:P61" si="30">$L21+((M$1-$L$1)*($Q21-$L21)/($Q$1-$L$1))</f>
        <v>42.067916624999988</v>
      </c>
      <c r="N21" s="36">
        <f t="shared" si="30"/>
        <v>57.738591749999983</v>
      </c>
      <c r="O21" s="36">
        <f t="shared" si="30"/>
        <v>73.409266874999986</v>
      </c>
      <c r="P21" s="36">
        <f t="shared" si="30"/>
        <v>89.079941999999988</v>
      </c>
      <c r="Q21" s="90">
        <f>'O&amp;G systems'!F70</f>
        <v>104.75061712499999</v>
      </c>
      <c r="R21" s="36">
        <f t="shared" si="12"/>
        <v>120.42129224999999</v>
      </c>
      <c r="S21" s="36">
        <f t="shared" si="12"/>
        <v>136.091967375</v>
      </c>
      <c r="T21" s="36">
        <f t="shared" si="12"/>
        <v>151.7626425</v>
      </c>
      <c r="U21" s="36">
        <f t="shared" si="12"/>
        <v>167.433317625</v>
      </c>
      <c r="V21" s="90">
        <f>'O&amp;G systems'!G70</f>
        <v>183.10399275</v>
      </c>
      <c r="W21" s="36">
        <f t="shared" si="13"/>
        <v>186.79530733499999</v>
      </c>
      <c r="X21" s="36">
        <f t="shared" si="13"/>
        <v>190.48662192</v>
      </c>
      <c r="Y21" s="36">
        <f t="shared" si="13"/>
        <v>194.17793650499999</v>
      </c>
      <c r="Z21" s="36">
        <f t="shared" si="13"/>
        <v>197.86925109000001</v>
      </c>
      <c r="AA21" s="90">
        <f>'O&amp;G systems'!H70</f>
        <v>201.56056567499999</v>
      </c>
      <c r="AB21" s="36">
        <f t="shared" si="14"/>
        <v>205.25188025999998</v>
      </c>
      <c r="AC21" s="36">
        <f t="shared" si="14"/>
        <v>208.94319484499999</v>
      </c>
      <c r="AD21" s="36">
        <f t="shared" si="14"/>
        <v>212.63450942999998</v>
      </c>
      <c r="AE21" s="36">
        <f t="shared" si="14"/>
        <v>216.32582401499999</v>
      </c>
      <c r="AF21" s="90">
        <f>'O&amp;G systems'!I70</f>
        <v>220.01713859999998</v>
      </c>
      <c r="AG21" s="36">
        <f t="shared" si="15"/>
        <v>219.95952898499999</v>
      </c>
      <c r="AH21" s="36">
        <f t="shared" si="15"/>
        <v>219.90191936999997</v>
      </c>
      <c r="AI21" s="36">
        <f t="shared" si="15"/>
        <v>219.84430975499998</v>
      </c>
      <c r="AJ21" s="36">
        <f t="shared" si="15"/>
        <v>219.78670013999997</v>
      </c>
      <c r="AK21" s="90">
        <f>'O&amp;G systems'!J70</f>
        <v>219.72909052499998</v>
      </c>
      <c r="AL21" s="36">
        <f t="shared" si="16"/>
        <v>219.67148090999996</v>
      </c>
      <c r="AM21" s="36">
        <f t="shared" si="16"/>
        <v>219.61387129499997</v>
      </c>
      <c r="AN21" s="36">
        <f t="shared" si="16"/>
        <v>219.55626167999995</v>
      </c>
      <c r="AO21" s="36">
        <f t="shared" si="16"/>
        <v>219.49865206499996</v>
      </c>
      <c r="AP21" s="90">
        <f>'O&amp;G systems'!K70</f>
        <v>219.44104244999994</v>
      </c>
    </row>
    <row r="22" spans="1:42">
      <c r="A22" s="93" t="s">
        <v>51</v>
      </c>
      <c r="B22" s="90">
        <v>0</v>
      </c>
      <c r="C22">
        <f t="shared" ref="C22:C30" si="31">$B22+((C$1-$B$1)*($G22-$B22)/($G$1-$B$1))</f>
        <v>0</v>
      </c>
      <c r="D22">
        <f t="shared" si="28"/>
        <v>0</v>
      </c>
      <c r="E22">
        <f t="shared" si="28"/>
        <v>0</v>
      </c>
      <c r="F22">
        <f t="shared" si="28"/>
        <v>0</v>
      </c>
      <c r="G22" s="90">
        <v>0</v>
      </c>
      <c r="H22">
        <f t="shared" si="29"/>
        <v>0</v>
      </c>
      <c r="I22" s="16">
        <f t="shared" si="29"/>
        <v>0</v>
      </c>
      <c r="J22">
        <f t="shared" si="29"/>
        <v>0</v>
      </c>
      <c r="K22">
        <f t="shared" si="29"/>
        <v>0</v>
      </c>
      <c r="L22" s="90">
        <v>0</v>
      </c>
      <c r="M22" s="36">
        <f t="shared" si="30"/>
        <v>0</v>
      </c>
      <c r="N22" s="36">
        <f t="shared" si="30"/>
        <v>0</v>
      </c>
      <c r="O22" s="36">
        <f t="shared" si="30"/>
        <v>0</v>
      </c>
      <c r="P22" s="36">
        <f t="shared" si="30"/>
        <v>0</v>
      </c>
      <c r="Q22" s="90">
        <v>0</v>
      </c>
      <c r="R22" s="36">
        <f t="shared" si="12"/>
        <v>0</v>
      </c>
      <c r="S22" s="36">
        <f t="shared" si="12"/>
        <v>0</v>
      </c>
      <c r="T22" s="36">
        <f t="shared" si="12"/>
        <v>0</v>
      </c>
      <c r="U22" s="36">
        <f t="shared" si="12"/>
        <v>0</v>
      </c>
      <c r="V22" s="90">
        <v>0</v>
      </c>
      <c r="W22" s="36">
        <f t="shared" si="13"/>
        <v>0</v>
      </c>
      <c r="X22" s="36">
        <f t="shared" si="13"/>
        <v>0</v>
      </c>
      <c r="Y22" s="36">
        <f t="shared" si="13"/>
        <v>0</v>
      </c>
      <c r="Z22" s="36">
        <f t="shared" si="13"/>
        <v>0</v>
      </c>
      <c r="AA22" s="90">
        <v>0</v>
      </c>
      <c r="AB22" s="36">
        <f t="shared" si="14"/>
        <v>0</v>
      </c>
      <c r="AC22" s="36">
        <f t="shared" si="14"/>
        <v>0</v>
      </c>
      <c r="AD22" s="36">
        <f t="shared" si="14"/>
        <v>0</v>
      </c>
      <c r="AE22" s="36">
        <f t="shared" si="14"/>
        <v>0</v>
      </c>
      <c r="AF22" s="90">
        <v>0</v>
      </c>
      <c r="AG22" s="36">
        <f t="shared" si="15"/>
        <v>0</v>
      </c>
      <c r="AH22" s="36">
        <f t="shared" si="15"/>
        <v>0</v>
      </c>
      <c r="AI22" s="36">
        <f t="shared" si="15"/>
        <v>0</v>
      </c>
      <c r="AJ22" s="36">
        <f t="shared" si="15"/>
        <v>0</v>
      </c>
      <c r="AK22" s="90">
        <v>0</v>
      </c>
      <c r="AL22" s="36">
        <f t="shared" si="16"/>
        <v>0</v>
      </c>
      <c r="AM22" s="36">
        <f t="shared" si="16"/>
        <v>0</v>
      </c>
      <c r="AN22" s="36">
        <f t="shared" si="16"/>
        <v>0</v>
      </c>
      <c r="AO22" s="36">
        <f t="shared" si="16"/>
        <v>0</v>
      </c>
      <c r="AP22" s="90">
        <v>0</v>
      </c>
    </row>
    <row r="23" spans="1:42">
      <c r="A23" s="93" t="s">
        <v>49</v>
      </c>
      <c r="B23" s="90">
        <f>'O&amp;G systems'!C67</f>
        <v>9950.0231536580031</v>
      </c>
      <c r="C23">
        <f t="shared" si="31"/>
        <v>11064.136539153827</v>
      </c>
      <c r="D23">
        <f t="shared" si="28"/>
        <v>12178.249924649652</v>
      </c>
      <c r="E23">
        <f t="shared" si="28"/>
        <v>13292.363310145476</v>
      </c>
      <c r="F23">
        <f t="shared" si="28"/>
        <v>14406.4766956413</v>
      </c>
      <c r="G23" s="90">
        <f>'O&amp;G systems'!D67</f>
        <v>15520.590081137125</v>
      </c>
      <c r="H23">
        <f t="shared" si="29"/>
        <v>17094.613341277662</v>
      </c>
      <c r="I23" s="16">
        <f t="shared" si="29"/>
        <v>18668.636601418199</v>
      </c>
      <c r="J23">
        <f t="shared" si="29"/>
        <v>20242.659861558735</v>
      </c>
      <c r="K23">
        <f t="shared" si="29"/>
        <v>21816.683121699272</v>
      </c>
      <c r="L23" s="90">
        <f>'O&amp;G systems'!E67</f>
        <v>23390.706381839809</v>
      </c>
      <c r="M23" s="36">
        <f t="shared" si="30"/>
        <v>24318.445018522703</v>
      </c>
      <c r="N23" s="36">
        <f t="shared" si="30"/>
        <v>25246.183655205597</v>
      </c>
      <c r="O23" s="36">
        <f t="shared" si="30"/>
        <v>26173.922291888495</v>
      </c>
      <c r="P23" s="36">
        <f t="shared" si="30"/>
        <v>27101.660928571389</v>
      </c>
      <c r="Q23" s="90">
        <f>'O&amp;G systems'!F67</f>
        <v>28029.399565254284</v>
      </c>
      <c r="R23" s="36">
        <f t="shared" si="12"/>
        <v>28809.730237504857</v>
      </c>
      <c r="S23" s="36">
        <f t="shared" si="12"/>
        <v>29590.060909755426</v>
      </c>
      <c r="T23" s="36">
        <f t="shared" si="12"/>
        <v>30370.391582005999</v>
      </c>
      <c r="U23" s="36">
        <f t="shared" si="12"/>
        <v>31150.722254256569</v>
      </c>
      <c r="V23" s="90">
        <f>'O&amp;G systems'!G67</f>
        <v>31931.052926507142</v>
      </c>
      <c r="W23" s="36">
        <f t="shared" si="13"/>
        <v>32395.393573022451</v>
      </c>
      <c r="X23" s="36">
        <f t="shared" si="13"/>
        <v>32859.734219537757</v>
      </c>
      <c r="Y23" s="36">
        <f t="shared" si="13"/>
        <v>33324.074866053066</v>
      </c>
      <c r="Z23" s="36">
        <f t="shared" si="13"/>
        <v>33788.415512568376</v>
      </c>
      <c r="AA23" s="90">
        <f>'O&amp;G systems'!H67</f>
        <v>34252.756159083685</v>
      </c>
      <c r="AB23" s="36">
        <f t="shared" si="14"/>
        <v>34488.219231636656</v>
      </c>
      <c r="AC23" s="36">
        <f t="shared" si="14"/>
        <v>34723.682304189628</v>
      </c>
      <c r="AD23" s="36">
        <f t="shared" si="14"/>
        <v>34959.145376742599</v>
      </c>
      <c r="AE23" s="36">
        <f t="shared" si="14"/>
        <v>35194.608449295571</v>
      </c>
      <c r="AF23" s="90">
        <f>'O&amp;G systems'!I67</f>
        <v>35430.071521848542</v>
      </c>
      <c r="AG23" s="36">
        <f t="shared" si="15"/>
        <v>35168.080293808176</v>
      </c>
      <c r="AH23" s="36">
        <f t="shared" si="15"/>
        <v>34906.08906576781</v>
      </c>
      <c r="AI23" s="36">
        <f t="shared" si="15"/>
        <v>34644.097837727444</v>
      </c>
      <c r="AJ23" s="36">
        <f t="shared" si="15"/>
        <v>34382.106609687078</v>
      </c>
      <c r="AK23" s="90">
        <f>'O&amp;G systems'!J67</f>
        <v>34120.115381646712</v>
      </c>
      <c r="AL23" s="36">
        <f t="shared" si="16"/>
        <v>33578.155140081428</v>
      </c>
      <c r="AM23" s="36">
        <f t="shared" si="16"/>
        <v>33036.194898516143</v>
      </c>
      <c r="AN23" s="36">
        <f t="shared" si="16"/>
        <v>32494.234656950855</v>
      </c>
      <c r="AO23" s="36">
        <f t="shared" si="16"/>
        <v>31952.274415385567</v>
      </c>
      <c r="AP23" s="90">
        <f>'O&amp;G systems'!K67</f>
        <v>31410.314173820283</v>
      </c>
    </row>
    <row r="24" spans="1:42">
      <c r="A24" s="93" t="s">
        <v>124</v>
      </c>
      <c r="B24" s="90">
        <v>0</v>
      </c>
      <c r="C24">
        <f t="shared" si="31"/>
        <v>0</v>
      </c>
      <c r="D24">
        <f t="shared" si="28"/>
        <v>0</v>
      </c>
      <c r="E24">
        <f t="shared" si="28"/>
        <v>0</v>
      </c>
      <c r="F24">
        <f t="shared" si="28"/>
        <v>0</v>
      </c>
      <c r="G24" s="90">
        <v>0</v>
      </c>
      <c r="H24">
        <f t="shared" si="29"/>
        <v>0</v>
      </c>
      <c r="I24" s="16">
        <f t="shared" si="29"/>
        <v>0</v>
      </c>
      <c r="J24">
        <f t="shared" si="29"/>
        <v>0</v>
      </c>
      <c r="K24">
        <f t="shared" si="29"/>
        <v>0</v>
      </c>
      <c r="L24" s="90">
        <v>0</v>
      </c>
      <c r="M24" s="36">
        <f t="shared" si="30"/>
        <v>0</v>
      </c>
      <c r="N24" s="36">
        <f t="shared" si="30"/>
        <v>0</v>
      </c>
      <c r="O24" s="36">
        <f t="shared" si="30"/>
        <v>0</v>
      </c>
      <c r="P24" s="36">
        <f t="shared" si="30"/>
        <v>0</v>
      </c>
      <c r="Q24" s="90">
        <v>0</v>
      </c>
      <c r="R24" s="36">
        <f t="shared" si="12"/>
        <v>0</v>
      </c>
      <c r="S24" s="36">
        <f t="shared" si="12"/>
        <v>0</v>
      </c>
      <c r="T24" s="36">
        <f t="shared" si="12"/>
        <v>0</v>
      </c>
      <c r="U24" s="36">
        <f t="shared" si="12"/>
        <v>0</v>
      </c>
      <c r="V24" s="90">
        <v>0</v>
      </c>
      <c r="W24" s="36">
        <f t="shared" si="13"/>
        <v>0</v>
      </c>
      <c r="X24" s="36">
        <f t="shared" si="13"/>
        <v>0</v>
      </c>
      <c r="Y24" s="36">
        <f t="shared" si="13"/>
        <v>0</v>
      </c>
      <c r="Z24" s="36">
        <f t="shared" si="13"/>
        <v>0</v>
      </c>
      <c r="AA24" s="90">
        <v>0</v>
      </c>
      <c r="AB24" s="36">
        <f t="shared" si="14"/>
        <v>0</v>
      </c>
      <c r="AC24" s="36">
        <f t="shared" si="14"/>
        <v>0</v>
      </c>
      <c r="AD24" s="36">
        <f t="shared" si="14"/>
        <v>0</v>
      </c>
      <c r="AE24" s="36">
        <f t="shared" si="14"/>
        <v>0</v>
      </c>
      <c r="AF24" s="90">
        <v>0</v>
      </c>
      <c r="AG24" s="36">
        <f t="shared" si="15"/>
        <v>0</v>
      </c>
      <c r="AH24" s="36">
        <f t="shared" si="15"/>
        <v>0</v>
      </c>
      <c r="AI24" s="36">
        <f t="shared" si="15"/>
        <v>0</v>
      </c>
      <c r="AJ24" s="36">
        <f t="shared" si="15"/>
        <v>0</v>
      </c>
      <c r="AK24" s="90">
        <v>0</v>
      </c>
      <c r="AL24" s="36">
        <f t="shared" si="16"/>
        <v>0</v>
      </c>
      <c r="AM24" s="36">
        <f t="shared" si="16"/>
        <v>0</v>
      </c>
      <c r="AN24" s="36">
        <f t="shared" si="16"/>
        <v>0</v>
      </c>
      <c r="AO24" s="36">
        <f t="shared" si="16"/>
        <v>0</v>
      </c>
      <c r="AP24" s="90">
        <v>0</v>
      </c>
    </row>
    <row r="25" spans="1:42">
      <c r="A25" s="93" t="s">
        <v>13</v>
      </c>
      <c r="B25" s="90">
        <v>0</v>
      </c>
      <c r="C25">
        <f t="shared" si="31"/>
        <v>0</v>
      </c>
      <c r="D25">
        <f t="shared" si="28"/>
        <v>0</v>
      </c>
      <c r="E25">
        <f t="shared" si="28"/>
        <v>0</v>
      </c>
      <c r="F25">
        <f t="shared" si="28"/>
        <v>0</v>
      </c>
      <c r="G25" s="90">
        <v>0</v>
      </c>
      <c r="H25">
        <f t="shared" si="29"/>
        <v>0</v>
      </c>
      <c r="I25" s="16">
        <f t="shared" si="29"/>
        <v>0</v>
      </c>
      <c r="J25">
        <f t="shared" si="29"/>
        <v>0</v>
      </c>
      <c r="K25">
        <f t="shared" si="29"/>
        <v>0</v>
      </c>
      <c r="L25" s="90">
        <v>0</v>
      </c>
      <c r="M25" s="36">
        <f t="shared" si="30"/>
        <v>0</v>
      </c>
      <c r="N25" s="36">
        <f t="shared" si="30"/>
        <v>0</v>
      </c>
      <c r="O25" s="36">
        <f t="shared" si="30"/>
        <v>0</v>
      </c>
      <c r="P25" s="36">
        <f t="shared" si="30"/>
        <v>0</v>
      </c>
      <c r="Q25" s="90">
        <v>0</v>
      </c>
      <c r="R25" s="36">
        <f t="shared" si="12"/>
        <v>0</v>
      </c>
      <c r="S25" s="36">
        <f t="shared" si="12"/>
        <v>0</v>
      </c>
      <c r="T25" s="36">
        <f t="shared" si="12"/>
        <v>0</v>
      </c>
      <c r="U25" s="36">
        <f t="shared" si="12"/>
        <v>0</v>
      </c>
      <c r="V25" s="90">
        <v>0</v>
      </c>
      <c r="W25" s="36">
        <f t="shared" si="13"/>
        <v>0</v>
      </c>
      <c r="X25" s="36">
        <f t="shared" si="13"/>
        <v>0</v>
      </c>
      <c r="Y25" s="36">
        <f t="shared" si="13"/>
        <v>0</v>
      </c>
      <c r="Z25" s="36">
        <f t="shared" si="13"/>
        <v>0</v>
      </c>
      <c r="AA25" s="90">
        <v>0</v>
      </c>
      <c r="AB25" s="36">
        <f t="shared" si="14"/>
        <v>0</v>
      </c>
      <c r="AC25" s="36">
        <f t="shared" si="14"/>
        <v>0</v>
      </c>
      <c r="AD25" s="36">
        <f t="shared" si="14"/>
        <v>0</v>
      </c>
      <c r="AE25" s="36">
        <f t="shared" si="14"/>
        <v>0</v>
      </c>
      <c r="AF25" s="90">
        <v>0</v>
      </c>
      <c r="AG25" s="36">
        <f t="shared" si="15"/>
        <v>0</v>
      </c>
      <c r="AH25" s="36">
        <f t="shared" si="15"/>
        <v>0</v>
      </c>
      <c r="AI25" s="36">
        <f t="shared" si="15"/>
        <v>0</v>
      </c>
      <c r="AJ25" s="36">
        <f t="shared" si="15"/>
        <v>0</v>
      </c>
      <c r="AK25" s="90">
        <v>0</v>
      </c>
      <c r="AL25" s="36">
        <f t="shared" si="16"/>
        <v>0</v>
      </c>
      <c r="AM25" s="36">
        <f t="shared" si="16"/>
        <v>0</v>
      </c>
      <c r="AN25" s="36">
        <f t="shared" si="16"/>
        <v>0</v>
      </c>
      <c r="AO25" s="36">
        <f t="shared" si="16"/>
        <v>0</v>
      </c>
      <c r="AP25" s="90">
        <v>0</v>
      </c>
    </row>
    <row r="26" spans="1:42">
      <c r="A26" s="93" t="s">
        <v>259</v>
      </c>
      <c r="B26" s="90">
        <v>0</v>
      </c>
      <c r="C26">
        <f t="shared" si="31"/>
        <v>0</v>
      </c>
      <c r="D26">
        <f t="shared" si="28"/>
        <v>0</v>
      </c>
      <c r="E26">
        <f t="shared" si="28"/>
        <v>0</v>
      </c>
      <c r="F26">
        <f t="shared" si="28"/>
        <v>0</v>
      </c>
      <c r="G26" s="90">
        <v>0</v>
      </c>
      <c r="H26">
        <f t="shared" si="29"/>
        <v>0</v>
      </c>
      <c r="I26" s="16">
        <f t="shared" si="29"/>
        <v>0</v>
      </c>
      <c r="J26">
        <f t="shared" si="29"/>
        <v>0</v>
      </c>
      <c r="K26">
        <f t="shared" si="29"/>
        <v>0</v>
      </c>
      <c r="L26" s="90">
        <v>0</v>
      </c>
      <c r="M26" s="36">
        <f t="shared" si="30"/>
        <v>0</v>
      </c>
      <c r="N26" s="36">
        <f t="shared" si="30"/>
        <v>0</v>
      </c>
      <c r="O26" s="36">
        <f t="shared" si="30"/>
        <v>0</v>
      </c>
      <c r="P26" s="36">
        <f t="shared" si="30"/>
        <v>0</v>
      </c>
      <c r="Q26" s="90">
        <v>0</v>
      </c>
      <c r="R26" s="36">
        <f t="shared" si="12"/>
        <v>0</v>
      </c>
      <c r="S26" s="36">
        <f t="shared" si="12"/>
        <v>0</v>
      </c>
      <c r="T26" s="36">
        <f t="shared" si="12"/>
        <v>0</v>
      </c>
      <c r="U26" s="36">
        <f t="shared" si="12"/>
        <v>0</v>
      </c>
      <c r="V26" s="90">
        <v>0</v>
      </c>
      <c r="W26" s="36">
        <f t="shared" si="13"/>
        <v>0</v>
      </c>
      <c r="X26" s="36">
        <f t="shared" si="13"/>
        <v>0</v>
      </c>
      <c r="Y26" s="36">
        <f t="shared" si="13"/>
        <v>0</v>
      </c>
      <c r="Z26" s="36">
        <f t="shared" si="13"/>
        <v>0</v>
      </c>
      <c r="AA26" s="90">
        <v>0</v>
      </c>
      <c r="AB26" s="36">
        <f t="shared" si="14"/>
        <v>0</v>
      </c>
      <c r="AC26" s="36">
        <f t="shared" si="14"/>
        <v>0</v>
      </c>
      <c r="AD26" s="36">
        <f t="shared" si="14"/>
        <v>0</v>
      </c>
      <c r="AE26" s="36">
        <f t="shared" si="14"/>
        <v>0</v>
      </c>
      <c r="AF26" s="90">
        <v>0</v>
      </c>
      <c r="AG26" s="36">
        <f t="shared" si="15"/>
        <v>0</v>
      </c>
      <c r="AH26" s="36">
        <f t="shared" si="15"/>
        <v>0</v>
      </c>
      <c r="AI26" s="36">
        <f t="shared" si="15"/>
        <v>0</v>
      </c>
      <c r="AJ26" s="36">
        <f t="shared" si="15"/>
        <v>0</v>
      </c>
      <c r="AK26" s="90">
        <v>0</v>
      </c>
      <c r="AL26" s="36">
        <f t="shared" si="16"/>
        <v>0</v>
      </c>
      <c r="AM26" s="36">
        <f t="shared" si="16"/>
        <v>0</v>
      </c>
      <c r="AN26" s="36">
        <f t="shared" si="16"/>
        <v>0</v>
      </c>
      <c r="AO26" s="36">
        <f t="shared" si="16"/>
        <v>0</v>
      </c>
      <c r="AP26" s="90">
        <v>0</v>
      </c>
    </row>
    <row r="27" spans="1:42">
      <c r="A27" s="93" t="s">
        <v>11</v>
      </c>
      <c r="B27" s="90">
        <v>0</v>
      </c>
      <c r="C27">
        <f t="shared" si="31"/>
        <v>0</v>
      </c>
      <c r="D27">
        <f t="shared" si="28"/>
        <v>0</v>
      </c>
      <c r="E27">
        <f t="shared" si="28"/>
        <v>0</v>
      </c>
      <c r="F27">
        <f t="shared" si="28"/>
        <v>0</v>
      </c>
      <c r="G27" s="90">
        <v>0</v>
      </c>
      <c r="H27">
        <f t="shared" si="29"/>
        <v>0</v>
      </c>
      <c r="I27" s="16">
        <f t="shared" si="29"/>
        <v>0</v>
      </c>
      <c r="J27">
        <f t="shared" si="29"/>
        <v>0</v>
      </c>
      <c r="K27">
        <f t="shared" si="29"/>
        <v>0</v>
      </c>
      <c r="L27" s="90">
        <v>0</v>
      </c>
      <c r="M27" s="36">
        <f t="shared" si="30"/>
        <v>0</v>
      </c>
      <c r="N27" s="36">
        <f t="shared" si="30"/>
        <v>0</v>
      </c>
      <c r="O27" s="36">
        <f t="shared" si="30"/>
        <v>0</v>
      </c>
      <c r="P27" s="36">
        <f t="shared" si="30"/>
        <v>0</v>
      </c>
      <c r="Q27" s="90">
        <v>0</v>
      </c>
      <c r="R27" s="36">
        <f t="shared" si="12"/>
        <v>0</v>
      </c>
      <c r="S27" s="36">
        <f t="shared" si="12"/>
        <v>0</v>
      </c>
      <c r="T27" s="36">
        <f t="shared" si="12"/>
        <v>0</v>
      </c>
      <c r="U27" s="36">
        <f t="shared" si="12"/>
        <v>0</v>
      </c>
      <c r="V27" s="90">
        <v>0</v>
      </c>
      <c r="W27" s="36">
        <f t="shared" si="13"/>
        <v>0</v>
      </c>
      <c r="X27" s="36">
        <f t="shared" si="13"/>
        <v>0</v>
      </c>
      <c r="Y27" s="36">
        <f t="shared" si="13"/>
        <v>0</v>
      </c>
      <c r="Z27" s="36">
        <f t="shared" si="13"/>
        <v>0</v>
      </c>
      <c r="AA27" s="90">
        <v>0</v>
      </c>
      <c r="AB27" s="36">
        <f t="shared" si="14"/>
        <v>0</v>
      </c>
      <c r="AC27" s="36">
        <f t="shared" si="14"/>
        <v>0</v>
      </c>
      <c r="AD27" s="36">
        <f t="shared" si="14"/>
        <v>0</v>
      </c>
      <c r="AE27" s="36">
        <f t="shared" si="14"/>
        <v>0</v>
      </c>
      <c r="AF27" s="90">
        <v>0</v>
      </c>
      <c r="AG27" s="36">
        <f t="shared" si="15"/>
        <v>0</v>
      </c>
      <c r="AH27" s="36">
        <f t="shared" si="15"/>
        <v>0</v>
      </c>
      <c r="AI27" s="36">
        <f t="shared" si="15"/>
        <v>0</v>
      </c>
      <c r="AJ27" s="36">
        <f t="shared" si="15"/>
        <v>0</v>
      </c>
      <c r="AK27" s="90">
        <v>0</v>
      </c>
      <c r="AL27" s="36">
        <f t="shared" si="16"/>
        <v>0</v>
      </c>
      <c r="AM27" s="36">
        <f t="shared" si="16"/>
        <v>0</v>
      </c>
      <c r="AN27" s="36">
        <f t="shared" si="16"/>
        <v>0</v>
      </c>
      <c r="AO27" s="36">
        <f t="shared" si="16"/>
        <v>0</v>
      </c>
      <c r="AP27" s="90">
        <v>0</v>
      </c>
    </row>
    <row r="28" spans="1:42">
      <c r="A28" s="93" t="s">
        <v>260</v>
      </c>
      <c r="B28" s="90">
        <f>'O&amp;G systems'!C68</f>
        <v>1139.2954200000001</v>
      </c>
      <c r="C28">
        <f t="shared" si="31"/>
        <v>1025.3658780000001</v>
      </c>
      <c r="D28">
        <f t="shared" si="28"/>
        <v>911.43633600000021</v>
      </c>
      <c r="E28">
        <f t="shared" si="28"/>
        <v>797.50679400000013</v>
      </c>
      <c r="F28">
        <f t="shared" si="28"/>
        <v>683.57725200000016</v>
      </c>
      <c r="G28" s="90">
        <f>'O&amp;G systems'!D68</f>
        <v>569.64771000000019</v>
      </c>
      <c r="H28">
        <f t="shared" si="29"/>
        <v>455.71816800000016</v>
      </c>
      <c r="I28" s="16">
        <f t="shared" si="29"/>
        <v>341.78862600000014</v>
      </c>
      <c r="J28">
        <f t="shared" si="29"/>
        <v>227.85908400000005</v>
      </c>
      <c r="K28">
        <f t="shared" si="29"/>
        <v>113.92954200000003</v>
      </c>
      <c r="L28" s="90">
        <f>'O&amp;G systems'!E68</f>
        <v>0</v>
      </c>
      <c r="M28" s="36">
        <f t="shared" si="30"/>
        <v>0</v>
      </c>
      <c r="N28" s="36">
        <f t="shared" si="30"/>
        <v>0</v>
      </c>
      <c r="O28" s="36">
        <f t="shared" si="30"/>
        <v>0</v>
      </c>
      <c r="P28" s="36">
        <f t="shared" si="30"/>
        <v>0</v>
      </c>
      <c r="Q28" s="90">
        <f>'O&amp;G systems'!F68</f>
        <v>0</v>
      </c>
      <c r="R28" s="36">
        <f t="shared" si="12"/>
        <v>0</v>
      </c>
      <c r="S28" s="36">
        <f t="shared" si="12"/>
        <v>0</v>
      </c>
      <c r="T28" s="36">
        <f t="shared" si="12"/>
        <v>0</v>
      </c>
      <c r="U28" s="36">
        <f t="shared" si="12"/>
        <v>0</v>
      </c>
      <c r="V28" s="90">
        <f>'O&amp;G systems'!G68</f>
        <v>0</v>
      </c>
      <c r="W28" s="36">
        <f t="shared" si="13"/>
        <v>0</v>
      </c>
      <c r="X28" s="36">
        <f t="shared" si="13"/>
        <v>0</v>
      </c>
      <c r="Y28" s="36">
        <f t="shared" si="13"/>
        <v>0</v>
      </c>
      <c r="Z28" s="36">
        <f t="shared" si="13"/>
        <v>0</v>
      </c>
      <c r="AA28" s="90">
        <f>'O&amp;G systems'!H68</f>
        <v>0</v>
      </c>
      <c r="AB28" s="36">
        <f t="shared" si="14"/>
        <v>0</v>
      </c>
      <c r="AC28" s="36">
        <f t="shared" si="14"/>
        <v>0</v>
      </c>
      <c r="AD28" s="36">
        <f t="shared" si="14"/>
        <v>0</v>
      </c>
      <c r="AE28" s="36">
        <f t="shared" si="14"/>
        <v>0</v>
      </c>
      <c r="AF28" s="90">
        <f>'O&amp;G systems'!I68</f>
        <v>0</v>
      </c>
      <c r="AG28" s="36">
        <f t="shared" si="15"/>
        <v>0</v>
      </c>
      <c r="AH28" s="36">
        <f t="shared" si="15"/>
        <v>0</v>
      </c>
      <c r="AI28" s="36">
        <f t="shared" si="15"/>
        <v>0</v>
      </c>
      <c r="AJ28" s="36">
        <f t="shared" si="15"/>
        <v>0</v>
      </c>
      <c r="AK28" s="90">
        <f>'O&amp;G systems'!J68</f>
        <v>0</v>
      </c>
      <c r="AL28" s="36">
        <f t="shared" si="16"/>
        <v>0</v>
      </c>
      <c r="AM28" s="36">
        <f t="shared" si="16"/>
        <v>0</v>
      </c>
      <c r="AN28" s="36">
        <f t="shared" si="16"/>
        <v>0</v>
      </c>
      <c r="AO28" s="36">
        <f t="shared" si="16"/>
        <v>0</v>
      </c>
      <c r="AP28" s="90">
        <f>'O&amp;G systems'!K68</f>
        <v>0</v>
      </c>
    </row>
    <row r="29" spans="1:42">
      <c r="A29" s="93" t="s">
        <v>261</v>
      </c>
      <c r="B29" s="90">
        <f>'O&amp;G systems'!C69</f>
        <v>2132.8947799999996</v>
      </c>
      <c r="C29">
        <f t="shared" si="31"/>
        <v>2191.8897419999998</v>
      </c>
      <c r="D29">
        <f t="shared" si="28"/>
        <v>2250.8847039999996</v>
      </c>
      <c r="E29">
        <f t="shared" si="28"/>
        <v>2309.8796659999998</v>
      </c>
      <c r="F29">
        <f t="shared" si="28"/>
        <v>2368.8746279999996</v>
      </c>
      <c r="G29" s="90">
        <f>'O&amp;G systems'!D69</f>
        <v>2427.8695899999998</v>
      </c>
      <c r="H29">
        <f t="shared" si="29"/>
        <v>2486.864552</v>
      </c>
      <c r="I29" s="16">
        <f t="shared" si="29"/>
        <v>2545.8595139999998</v>
      </c>
      <c r="J29">
        <f t="shared" si="29"/>
        <v>2604.854476</v>
      </c>
      <c r="K29">
        <f t="shared" si="29"/>
        <v>2663.8494379999997</v>
      </c>
      <c r="L29" s="90">
        <f>'O&amp;G systems'!E69</f>
        <v>2722.8444</v>
      </c>
      <c r="M29" s="36">
        <f t="shared" si="30"/>
        <v>2791.3932019999997</v>
      </c>
      <c r="N29" s="36">
        <f t="shared" si="30"/>
        <v>2859.942004</v>
      </c>
      <c r="O29" s="36">
        <f t="shared" si="30"/>
        <v>2928.4908059999998</v>
      </c>
      <c r="P29" s="36">
        <f t="shared" si="30"/>
        <v>2997.039608</v>
      </c>
      <c r="Q29" s="90">
        <f>'O&amp;G systems'!F69</f>
        <v>3065.5884099999998</v>
      </c>
      <c r="R29" s="36">
        <f t="shared" si="12"/>
        <v>3134.1372119999996</v>
      </c>
      <c r="S29" s="36">
        <f t="shared" si="12"/>
        <v>3202.6860139999994</v>
      </c>
      <c r="T29" s="36">
        <f t="shared" si="12"/>
        <v>3271.2348159999997</v>
      </c>
      <c r="U29" s="36">
        <f t="shared" si="12"/>
        <v>3339.7836179999995</v>
      </c>
      <c r="V29" s="90">
        <f>'O&amp;G systems'!G69</f>
        <v>3408.3324199999993</v>
      </c>
      <c r="W29" s="36">
        <f t="shared" si="13"/>
        <v>3428.1566379999995</v>
      </c>
      <c r="X29" s="36">
        <f t="shared" si="13"/>
        <v>3447.9808559999997</v>
      </c>
      <c r="Y29" s="36">
        <f t="shared" si="13"/>
        <v>3467.8050739999994</v>
      </c>
      <c r="Z29" s="36">
        <f t="shared" si="13"/>
        <v>3487.6292919999996</v>
      </c>
      <c r="AA29" s="90">
        <f>'O&amp;G systems'!H69</f>
        <v>3507.4535099999998</v>
      </c>
      <c r="AB29" s="36">
        <f t="shared" si="14"/>
        <v>3527.2777279999996</v>
      </c>
      <c r="AC29" s="36">
        <f t="shared" si="14"/>
        <v>3547.1019459999998</v>
      </c>
      <c r="AD29" s="36">
        <f t="shared" si="14"/>
        <v>3566.9261639999995</v>
      </c>
      <c r="AE29" s="36">
        <f t="shared" si="14"/>
        <v>3586.7503819999997</v>
      </c>
      <c r="AF29" s="90">
        <f>'O&amp;G systems'!I69</f>
        <v>3606.5745999999995</v>
      </c>
      <c r="AG29" s="36">
        <f t="shared" si="15"/>
        <v>3605.1415239999997</v>
      </c>
      <c r="AH29" s="36">
        <f t="shared" si="15"/>
        <v>3603.7084479999994</v>
      </c>
      <c r="AI29" s="36">
        <f t="shared" si="15"/>
        <v>3602.2753719999996</v>
      </c>
      <c r="AJ29" s="36">
        <f t="shared" si="15"/>
        <v>3600.8422959999994</v>
      </c>
      <c r="AK29" s="90">
        <f>'O&amp;G systems'!J69</f>
        <v>3599.4092199999996</v>
      </c>
      <c r="AL29" s="36">
        <f t="shared" si="16"/>
        <v>3597.9761439999993</v>
      </c>
      <c r="AM29" s="36">
        <f t="shared" si="16"/>
        <v>3596.5430679999995</v>
      </c>
      <c r="AN29" s="36">
        <f t="shared" si="16"/>
        <v>3595.1099919999992</v>
      </c>
      <c r="AO29" s="36">
        <f t="shared" si="16"/>
        <v>3593.6769159999994</v>
      </c>
      <c r="AP29" s="90">
        <f>'O&amp;G systems'!K69</f>
        <v>3592.2438399999992</v>
      </c>
    </row>
    <row r="30" spans="1:42">
      <c r="A30" s="93" t="s">
        <v>262</v>
      </c>
      <c r="B30" s="90">
        <v>0</v>
      </c>
      <c r="C30">
        <f t="shared" si="31"/>
        <v>0</v>
      </c>
      <c r="D30">
        <f t="shared" si="28"/>
        <v>0</v>
      </c>
      <c r="E30">
        <f t="shared" si="28"/>
        <v>0</v>
      </c>
      <c r="F30">
        <f t="shared" si="28"/>
        <v>0</v>
      </c>
      <c r="G30" s="90">
        <v>0</v>
      </c>
      <c r="H30">
        <f t="shared" si="29"/>
        <v>0</v>
      </c>
      <c r="I30" s="16">
        <f t="shared" si="29"/>
        <v>0</v>
      </c>
      <c r="J30">
        <f t="shared" si="29"/>
        <v>0</v>
      </c>
      <c r="K30">
        <f t="shared" si="29"/>
        <v>0</v>
      </c>
      <c r="L30" s="90">
        <v>0</v>
      </c>
      <c r="M30" s="36">
        <f t="shared" si="30"/>
        <v>0</v>
      </c>
      <c r="N30" s="36">
        <f t="shared" si="30"/>
        <v>0</v>
      </c>
      <c r="O30" s="36">
        <f t="shared" si="30"/>
        <v>0</v>
      </c>
      <c r="P30" s="36">
        <f t="shared" si="30"/>
        <v>0</v>
      </c>
      <c r="Q30" s="90">
        <v>0</v>
      </c>
      <c r="R30" s="36">
        <f t="shared" si="12"/>
        <v>0</v>
      </c>
      <c r="S30" s="36">
        <f t="shared" si="12"/>
        <v>0</v>
      </c>
      <c r="T30" s="36">
        <f t="shared" si="12"/>
        <v>0</v>
      </c>
      <c r="U30" s="36">
        <f t="shared" si="12"/>
        <v>0</v>
      </c>
      <c r="V30" s="90">
        <v>0</v>
      </c>
      <c r="W30" s="36">
        <f t="shared" si="13"/>
        <v>0</v>
      </c>
      <c r="X30" s="36">
        <f t="shared" si="13"/>
        <v>0</v>
      </c>
      <c r="Y30" s="36">
        <f t="shared" si="13"/>
        <v>0</v>
      </c>
      <c r="Z30" s="36">
        <f t="shared" si="13"/>
        <v>0</v>
      </c>
      <c r="AA30" s="90">
        <v>0</v>
      </c>
      <c r="AB30" s="36">
        <f t="shared" si="14"/>
        <v>0</v>
      </c>
      <c r="AC30" s="36">
        <f t="shared" si="14"/>
        <v>0</v>
      </c>
      <c r="AD30" s="36">
        <f t="shared" si="14"/>
        <v>0</v>
      </c>
      <c r="AE30" s="36">
        <f t="shared" si="14"/>
        <v>0</v>
      </c>
      <c r="AF30" s="90">
        <v>0</v>
      </c>
      <c r="AG30" s="36">
        <f t="shared" si="15"/>
        <v>0</v>
      </c>
      <c r="AH30" s="36">
        <f t="shared" si="15"/>
        <v>0</v>
      </c>
      <c r="AI30" s="36">
        <f t="shared" si="15"/>
        <v>0</v>
      </c>
      <c r="AJ30" s="36">
        <f t="shared" si="15"/>
        <v>0</v>
      </c>
      <c r="AK30" s="90">
        <v>0</v>
      </c>
      <c r="AL30" s="36">
        <f t="shared" si="16"/>
        <v>0</v>
      </c>
      <c r="AM30" s="36">
        <f t="shared" si="16"/>
        <v>0</v>
      </c>
      <c r="AN30" s="36">
        <f t="shared" si="16"/>
        <v>0</v>
      </c>
      <c r="AO30" s="36">
        <f t="shared" si="16"/>
        <v>0</v>
      </c>
      <c r="AP30" s="90">
        <v>0</v>
      </c>
    </row>
    <row r="31" spans="1:42">
      <c r="M31" s="36"/>
      <c r="N31" s="36"/>
      <c r="O31" s="36"/>
      <c r="P31" s="36"/>
      <c r="R31" s="36"/>
      <c r="S31" s="36"/>
      <c r="T31" s="36"/>
      <c r="U31" s="36"/>
      <c r="W31" s="36"/>
      <c r="X31" s="36"/>
      <c r="Y31" s="36"/>
      <c r="Z31" s="36"/>
      <c r="AB31" s="36"/>
      <c r="AC31" s="36"/>
      <c r="AD31" s="36"/>
      <c r="AE31" s="36"/>
      <c r="AG31" s="36"/>
      <c r="AH31" s="36"/>
      <c r="AI31" s="36"/>
      <c r="AJ31" s="36"/>
      <c r="AL31" s="36"/>
      <c r="AM31" s="36"/>
      <c r="AN31" s="36"/>
      <c r="AO31" s="36"/>
      <c r="AP31" s="90">
        <v>0</v>
      </c>
    </row>
    <row r="32" spans="1:42">
      <c r="A32" s="1" t="s">
        <v>264</v>
      </c>
      <c r="M32" s="36"/>
      <c r="N32" s="36"/>
      <c r="O32" s="36"/>
      <c r="P32" s="36"/>
      <c r="R32" s="36"/>
      <c r="S32" s="36"/>
      <c r="T32" s="36"/>
      <c r="U32" s="36"/>
      <c r="W32" s="36"/>
      <c r="X32" s="36"/>
      <c r="Y32" s="36"/>
      <c r="Z32" s="36"/>
      <c r="AB32" s="36"/>
      <c r="AC32" s="36"/>
      <c r="AD32" s="36"/>
      <c r="AE32" s="36"/>
      <c r="AG32" s="36"/>
      <c r="AH32" s="36"/>
      <c r="AI32" s="36"/>
      <c r="AJ32" s="36"/>
      <c r="AL32" s="36"/>
      <c r="AM32" s="36"/>
      <c r="AN32" s="36"/>
      <c r="AO32" s="36"/>
    </row>
    <row r="33" spans="1:42">
      <c r="A33" s="93" t="s">
        <v>46</v>
      </c>
      <c r="B33" s="95">
        <f>'Iron and steel'!B44</f>
        <v>1402.3372287145007</v>
      </c>
      <c r="C33">
        <f t="shared" ref="C33:F43" si="32">$B33+((C$1-$B$1)*($G33-$B33)/($G$1-$B$1))</f>
        <v>1442.4040066777804</v>
      </c>
      <c r="D33">
        <f t="shared" si="32"/>
        <v>1482.4707846410604</v>
      </c>
      <c r="E33">
        <f t="shared" si="32"/>
        <v>1522.5375626043401</v>
      </c>
      <c r="F33">
        <f t="shared" si="32"/>
        <v>1562.6043405676201</v>
      </c>
      <c r="G33" s="95">
        <f>'Iron and steel'!C44</f>
        <v>1602.6711185308998</v>
      </c>
      <c r="H33">
        <f t="shared" si="29"/>
        <v>1616.0267111853191</v>
      </c>
      <c r="I33" s="16">
        <f t="shared" si="29"/>
        <v>1629.3823038397384</v>
      </c>
      <c r="J33">
        <f t="shared" si="29"/>
        <v>1642.7378964941579</v>
      </c>
      <c r="K33">
        <f t="shared" si="29"/>
        <v>1656.0934891485772</v>
      </c>
      <c r="L33" s="95">
        <f>'Iron and steel'!D44</f>
        <v>1669.4490818029965</v>
      </c>
      <c r="M33" s="36">
        <f t="shared" si="30"/>
        <v>1716.1936560934801</v>
      </c>
      <c r="N33" s="36">
        <f t="shared" si="30"/>
        <v>1762.9382303839636</v>
      </c>
      <c r="O33" s="36">
        <f t="shared" si="30"/>
        <v>1809.6828046744474</v>
      </c>
      <c r="P33" s="36">
        <f t="shared" si="30"/>
        <v>1856.427378964931</v>
      </c>
      <c r="Q33" s="95">
        <f>'Iron and steel'!E44</f>
        <v>1903.1719532554146</v>
      </c>
      <c r="R33" s="36">
        <f t="shared" si="12"/>
        <v>1949.9165275458977</v>
      </c>
      <c r="S33" s="36">
        <f t="shared" si="12"/>
        <v>1996.661101836381</v>
      </c>
      <c r="T33" s="36">
        <f t="shared" si="12"/>
        <v>2043.4056761268641</v>
      </c>
      <c r="U33" s="36">
        <f t="shared" si="12"/>
        <v>2090.1502504173473</v>
      </c>
      <c r="V33" s="95">
        <f>'Iron and steel'!F44</f>
        <v>2136.8948247078306</v>
      </c>
      <c r="W33" s="36">
        <f t="shared" si="13"/>
        <v>2183.6393989983144</v>
      </c>
      <c r="X33" s="36">
        <f t="shared" si="13"/>
        <v>2230.3839732887977</v>
      </c>
      <c r="Y33" s="36">
        <f t="shared" si="13"/>
        <v>2277.1285475792815</v>
      </c>
      <c r="Z33" s="36">
        <f t="shared" si="13"/>
        <v>2323.8731218697649</v>
      </c>
      <c r="AA33" s="95">
        <f>'Iron and steel'!G44</f>
        <v>2370.6176961602487</v>
      </c>
      <c r="AB33" s="36">
        <f t="shared" si="14"/>
        <v>2417.3622704507325</v>
      </c>
      <c r="AC33" s="36">
        <f t="shared" si="14"/>
        <v>2464.1068447412158</v>
      </c>
      <c r="AD33" s="36">
        <f t="shared" si="14"/>
        <v>2510.8514190316996</v>
      </c>
      <c r="AE33" s="36">
        <f t="shared" si="14"/>
        <v>2557.5959933221829</v>
      </c>
      <c r="AF33" s="95">
        <f>'Iron and steel'!H44</f>
        <v>2604.3405676126667</v>
      </c>
      <c r="AG33" s="36">
        <f t="shared" si="15"/>
        <v>2651.0851419031505</v>
      </c>
      <c r="AH33" s="36">
        <f t="shared" si="15"/>
        <v>2697.8297161936339</v>
      </c>
      <c r="AI33" s="36">
        <f t="shared" si="15"/>
        <v>2744.5742904841177</v>
      </c>
      <c r="AJ33" s="36">
        <f t="shared" si="15"/>
        <v>2791.318864774601</v>
      </c>
      <c r="AK33" s="95">
        <f>'Iron and steel'!I44</f>
        <v>2838.0634390650848</v>
      </c>
      <c r="AL33" s="36">
        <f t="shared" si="16"/>
        <v>2884.8080133555686</v>
      </c>
      <c r="AM33" s="36">
        <f t="shared" si="16"/>
        <v>2931.552587646052</v>
      </c>
      <c r="AN33" s="36">
        <f t="shared" si="16"/>
        <v>2978.2971619365358</v>
      </c>
      <c r="AO33" s="36">
        <f t="shared" si="16"/>
        <v>3025.0417362270191</v>
      </c>
      <c r="AP33" s="95">
        <f>'Iron and steel'!J44</f>
        <v>3071.7863105175029</v>
      </c>
    </row>
    <row r="34" spans="1:42">
      <c r="A34" s="93" t="s">
        <v>51</v>
      </c>
      <c r="B34" s="95">
        <f>SUM('Iron and steel'!B40:B41,'Iron and steel'!B46)</f>
        <v>10751.252086811361</v>
      </c>
      <c r="C34">
        <f t="shared" si="32"/>
        <v>10898.163606010025</v>
      </c>
      <c r="D34">
        <f t="shared" si="32"/>
        <v>11045.075125208688</v>
      </c>
      <c r="E34">
        <f t="shared" si="32"/>
        <v>11191.986644407352</v>
      </c>
      <c r="F34">
        <f t="shared" si="32"/>
        <v>11338.898163606016</v>
      </c>
      <c r="G34" s="95">
        <f>SUM('Iron and steel'!C40:C41,'Iron and steel'!C46)</f>
        <v>11485.80968280468</v>
      </c>
      <c r="H34">
        <f t="shared" si="29"/>
        <v>11712.854757929897</v>
      </c>
      <c r="I34" s="16">
        <f t="shared" si="29"/>
        <v>11939.899833055117</v>
      </c>
      <c r="J34">
        <f t="shared" si="29"/>
        <v>12166.944908180334</v>
      </c>
      <c r="K34">
        <f t="shared" si="29"/>
        <v>12393.989983305553</v>
      </c>
      <c r="L34" s="95">
        <f>SUM('Iron and steel'!D40:D41,'Iron and steel'!D46)</f>
        <v>12621.035058430771</v>
      </c>
      <c r="M34" s="36">
        <f t="shared" si="30"/>
        <v>12950.473010573225</v>
      </c>
      <c r="N34" s="36">
        <f t="shared" si="30"/>
        <v>13279.910962715679</v>
      </c>
      <c r="O34" s="36">
        <f t="shared" si="30"/>
        <v>13609.348914858134</v>
      </c>
      <c r="P34" s="36">
        <f t="shared" si="30"/>
        <v>13938.786867000588</v>
      </c>
      <c r="Q34" s="95">
        <f>SUM('Iron and steel'!E40:E41,'Iron and steel'!E46)</f>
        <v>14268.224819143043</v>
      </c>
      <c r="R34" s="36">
        <f t="shared" si="12"/>
        <v>14597.662771285497</v>
      </c>
      <c r="S34" s="36">
        <f t="shared" si="12"/>
        <v>14927.100723427951</v>
      </c>
      <c r="T34" s="36">
        <f t="shared" si="12"/>
        <v>15256.538675570404</v>
      </c>
      <c r="U34" s="36">
        <f t="shared" si="12"/>
        <v>15585.976627712858</v>
      </c>
      <c r="V34" s="95">
        <f>SUM('Iron and steel'!F40:F41,'Iron and steel'!F46)</f>
        <v>15915.414579855313</v>
      </c>
      <c r="W34" s="36">
        <f t="shared" si="13"/>
        <v>16244.852531997767</v>
      </c>
      <c r="X34" s="36">
        <f t="shared" si="13"/>
        <v>16574.290484140223</v>
      </c>
      <c r="Y34" s="36">
        <f t="shared" si="13"/>
        <v>16903.728436282679</v>
      </c>
      <c r="Z34" s="36">
        <f t="shared" si="13"/>
        <v>17233.166388425132</v>
      </c>
      <c r="AA34" s="95">
        <f>SUM('Iron and steel'!G40:G41,'Iron and steel'!G46)</f>
        <v>17562.604340567588</v>
      </c>
      <c r="AB34" s="36">
        <f t="shared" si="14"/>
        <v>17892.042292710041</v>
      </c>
      <c r="AC34" s="36">
        <f t="shared" si="14"/>
        <v>18221.480244852493</v>
      </c>
      <c r="AD34" s="36">
        <f t="shared" si="14"/>
        <v>18550.91819699495</v>
      </c>
      <c r="AE34" s="36">
        <f t="shared" si="14"/>
        <v>18880.356149137402</v>
      </c>
      <c r="AF34" s="95">
        <f>SUM('Iron and steel'!H40:H41,'Iron and steel'!H46)</f>
        <v>19209.794101279855</v>
      </c>
      <c r="AG34" s="36">
        <f t="shared" si="15"/>
        <v>19539.232053422307</v>
      </c>
      <c r="AH34" s="36">
        <f t="shared" si="15"/>
        <v>19868.67000556476</v>
      </c>
      <c r="AI34" s="36">
        <f t="shared" si="15"/>
        <v>20198.107957707216</v>
      </c>
      <c r="AJ34" s="36">
        <f t="shared" si="15"/>
        <v>20527.545909849669</v>
      </c>
      <c r="AK34" s="95">
        <f>SUM('Iron and steel'!I40:I41,'Iron and steel'!I46)</f>
        <v>20856.983861992121</v>
      </c>
      <c r="AL34" s="36">
        <f t="shared" si="16"/>
        <v>21186.421814134577</v>
      </c>
      <c r="AM34" s="36">
        <f t="shared" si="16"/>
        <v>21515.859766277033</v>
      </c>
      <c r="AN34" s="36">
        <f t="shared" si="16"/>
        <v>21845.297718419486</v>
      </c>
      <c r="AO34" s="36">
        <f t="shared" si="16"/>
        <v>22174.735670561942</v>
      </c>
      <c r="AP34" s="95">
        <f>SUM('Iron and steel'!J40:J41,'Iron and steel'!J46)</f>
        <v>22504.173622704398</v>
      </c>
    </row>
    <row r="35" spans="1:42">
      <c r="A35" s="93"/>
      <c r="B35" s="95"/>
      <c r="G35" s="95"/>
      <c r="J35" s="92">
        <f>(J36-I36)/I36</f>
        <v>1.3888888888886486E-2</v>
      </c>
      <c r="K35" s="92">
        <f t="shared" ref="K35:AP35" si="33">(K36-J36)/J36</f>
        <v>1.3698630136983846E-2</v>
      </c>
      <c r="L35" s="92">
        <f t="shared" si="33"/>
        <v>1.351351351351124E-2</v>
      </c>
      <c r="M35" s="92">
        <f>(M36-L36)/L36</f>
        <v>2.666666666666451E-2</v>
      </c>
      <c r="N35" s="92">
        <f t="shared" si="33"/>
        <v>2.5974025974024147E-2</v>
      </c>
      <c r="O35" s="92">
        <f t="shared" si="33"/>
        <v>2.5316455696200581E-2</v>
      </c>
      <c r="P35" s="92">
        <f t="shared" si="33"/>
        <v>2.4691358024689712E-2</v>
      </c>
      <c r="Q35" s="92">
        <f t="shared" si="33"/>
        <v>2.4096385542166903E-2</v>
      </c>
      <c r="R35" s="92">
        <f t="shared" si="33"/>
        <v>2.3529411764704994E-2</v>
      </c>
      <c r="S35" s="92">
        <f t="shared" si="33"/>
        <v>2.2988505747125392E-2</v>
      </c>
      <c r="T35" s="92">
        <f t="shared" si="33"/>
        <v>2.2471910112358745E-2</v>
      </c>
      <c r="U35" s="92">
        <f t="shared" si="33"/>
        <v>2.1978021978021019E-2</v>
      </c>
      <c r="V35" s="92">
        <f t="shared" si="33"/>
        <v>2.1505376344085288E-2</v>
      </c>
      <c r="W35" s="92">
        <f t="shared" si="33"/>
        <v>2.1052631578945769E-2</v>
      </c>
      <c r="X35" s="92">
        <f t="shared" si="33"/>
        <v>2.0618556701029394E-2</v>
      </c>
      <c r="Y35" s="92">
        <f t="shared" si="33"/>
        <v>2.0202020202018556E-2</v>
      </c>
      <c r="Z35" s="92">
        <f t="shared" si="33"/>
        <v>1.980198019801839E-2</v>
      </c>
      <c r="AA35" s="92">
        <f t="shared" si="33"/>
        <v>1.9417475728153982E-2</v>
      </c>
      <c r="AB35" s="92">
        <f t="shared" si="33"/>
        <v>1.9047619047618227E-2</v>
      </c>
      <c r="AC35" s="92">
        <f t="shared" si="33"/>
        <v>1.869158878504594E-2</v>
      </c>
      <c r="AD35" s="92">
        <f t="shared" si="33"/>
        <v>1.8348623853210247E-2</v>
      </c>
      <c r="AE35" s="92">
        <f t="shared" si="33"/>
        <v>1.8018018018017286E-2</v>
      </c>
      <c r="AF35" s="92">
        <f t="shared" si="33"/>
        <v>1.769911504424708E-2</v>
      </c>
      <c r="AG35" s="92">
        <f t="shared" si="33"/>
        <v>1.7391304347825848E-2</v>
      </c>
      <c r="AH35" s="92">
        <f t="shared" si="33"/>
        <v>1.7094017094016863E-2</v>
      </c>
      <c r="AI35" s="92">
        <f t="shared" si="33"/>
        <v>1.680672268907555E-2</v>
      </c>
      <c r="AJ35" s="92">
        <f t="shared" si="33"/>
        <v>1.6528925619834493E-2</v>
      </c>
      <c r="AK35" s="92">
        <f t="shared" si="33"/>
        <v>1.6260162601625806E-2</v>
      </c>
      <c r="AL35" s="92">
        <f t="shared" si="33"/>
        <v>1.5999999999998977E-2</v>
      </c>
      <c r="AM35" s="92">
        <f t="shared" si="33"/>
        <v>1.5748031496062003E-2</v>
      </c>
      <c r="AN35" s="92">
        <f t="shared" si="33"/>
        <v>1.5503875968991157E-2</v>
      </c>
      <c r="AO35" s="92">
        <f t="shared" si="33"/>
        <v>1.5267175572518155E-2</v>
      </c>
      <c r="AP35" s="92">
        <f t="shared" si="33"/>
        <v>1.5037593984961505E-2</v>
      </c>
    </row>
    <row r="36" spans="1:42">
      <c r="A36" s="93" t="s">
        <v>49</v>
      </c>
      <c r="B36" s="95">
        <f>'Iron and steel'!B42</f>
        <v>1001.669449081799</v>
      </c>
      <c r="C36">
        <f t="shared" si="32"/>
        <v>988.31385642737928</v>
      </c>
      <c r="D36">
        <f t="shared" si="32"/>
        <v>974.95826377295953</v>
      </c>
      <c r="E36">
        <f t="shared" si="32"/>
        <v>961.60267111853989</v>
      </c>
      <c r="F36">
        <f t="shared" si="32"/>
        <v>948.24707846412014</v>
      </c>
      <c r="G36" s="95">
        <f>'Iron and steel'!C42</f>
        <v>934.89148580970038</v>
      </c>
      <c r="H36">
        <f t="shared" si="29"/>
        <v>948.2470784641223</v>
      </c>
      <c r="I36" s="16">
        <f t="shared" si="29"/>
        <v>961.60267111854409</v>
      </c>
      <c r="J36">
        <f t="shared" si="29"/>
        <v>974.95826377296601</v>
      </c>
      <c r="K36">
        <f t="shared" si="29"/>
        <v>988.3138564273878</v>
      </c>
      <c r="L36" s="95">
        <f>'Iron and steel'!D42</f>
        <v>1001.6694490818097</v>
      </c>
      <c r="M36" s="36">
        <f t="shared" si="30"/>
        <v>1028.3806343906558</v>
      </c>
      <c r="N36" s="36">
        <f t="shared" si="30"/>
        <v>1055.0918196995021</v>
      </c>
      <c r="O36" s="36">
        <f t="shared" si="30"/>
        <v>1081.8030050083482</v>
      </c>
      <c r="P36" s="36">
        <f t="shared" si="30"/>
        <v>1108.5141903171946</v>
      </c>
      <c r="Q36" s="95">
        <f>'Iron and steel'!E42</f>
        <v>1135.2253756260407</v>
      </c>
      <c r="R36" s="36">
        <f t="shared" si="12"/>
        <v>1161.9365609348877</v>
      </c>
      <c r="S36" s="36">
        <f t="shared" si="12"/>
        <v>1188.6477462437344</v>
      </c>
      <c r="T36" s="36">
        <f t="shared" si="12"/>
        <v>1215.3589315525815</v>
      </c>
      <c r="U36" s="36">
        <f t="shared" si="12"/>
        <v>1242.0701168614282</v>
      </c>
      <c r="V36" s="95">
        <f>'Iron and steel'!F42</f>
        <v>1268.7813021702752</v>
      </c>
      <c r="W36" s="36">
        <f t="shared" si="13"/>
        <v>1295.4924874791211</v>
      </c>
      <c r="X36" s="36">
        <f t="shared" si="13"/>
        <v>1322.203672787967</v>
      </c>
      <c r="Y36" s="36">
        <f t="shared" si="13"/>
        <v>1348.9148580968126</v>
      </c>
      <c r="Z36" s="36">
        <f t="shared" si="13"/>
        <v>1375.6260434056585</v>
      </c>
      <c r="AA36" s="95">
        <f>'Iron and steel'!G42</f>
        <v>1402.3372287145044</v>
      </c>
      <c r="AB36" s="36">
        <f t="shared" si="14"/>
        <v>1429.0484140233509</v>
      </c>
      <c r="AC36" s="36">
        <f t="shared" si="14"/>
        <v>1455.7595993321975</v>
      </c>
      <c r="AD36" s="36">
        <f t="shared" si="14"/>
        <v>1482.470784641044</v>
      </c>
      <c r="AE36" s="36">
        <f t="shared" si="14"/>
        <v>1509.1819699498906</v>
      </c>
      <c r="AF36" s="95">
        <f>'Iron and steel'!H42</f>
        <v>1535.8931552587371</v>
      </c>
      <c r="AG36" s="36">
        <f t="shared" si="15"/>
        <v>1562.6043405675844</v>
      </c>
      <c r="AH36" s="36">
        <f t="shared" si="15"/>
        <v>1589.3155258764316</v>
      </c>
      <c r="AI36" s="36">
        <f t="shared" si="15"/>
        <v>1616.0267111852791</v>
      </c>
      <c r="AJ36" s="36">
        <f t="shared" si="15"/>
        <v>1642.7378964941263</v>
      </c>
      <c r="AK36" s="95">
        <f>'Iron and steel'!I42</f>
        <v>1669.4490818029735</v>
      </c>
      <c r="AL36" s="36">
        <f t="shared" si="16"/>
        <v>1696.1602671118194</v>
      </c>
      <c r="AM36" s="36">
        <f t="shared" si="16"/>
        <v>1722.8714524206653</v>
      </c>
      <c r="AN36" s="36">
        <f t="shared" si="16"/>
        <v>1749.5826377295109</v>
      </c>
      <c r="AO36" s="36">
        <f t="shared" si="16"/>
        <v>1776.2938230383568</v>
      </c>
      <c r="AP36" s="95">
        <f>'Iron and steel'!J42</f>
        <v>1803.0050083472026</v>
      </c>
    </row>
    <row r="37" spans="1:42">
      <c r="A37" s="93" t="s">
        <v>124</v>
      </c>
      <c r="B37" s="95">
        <f>'Iron and steel'!B45</f>
        <v>2938.230383973239</v>
      </c>
      <c r="C37">
        <f t="shared" si="32"/>
        <v>2978.2971619365153</v>
      </c>
      <c r="D37">
        <f t="shared" si="32"/>
        <v>3018.3639398997916</v>
      </c>
      <c r="E37">
        <f t="shared" si="32"/>
        <v>3058.4307178630675</v>
      </c>
      <c r="F37">
        <f t="shared" si="32"/>
        <v>3098.4974958263438</v>
      </c>
      <c r="G37" s="95">
        <f>'Iron and steel'!C45</f>
        <v>3138.5642737896201</v>
      </c>
      <c r="H37">
        <f t="shared" si="29"/>
        <v>3232.0534223705808</v>
      </c>
      <c r="I37" s="16">
        <f t="shared" si="29"/>
        <v>3325.5425709515412</v>
      </c>
      <c r="J37">
        <f t="shared" si="29"/>
        <v>3419.0317195325019</v>
      </c>
      <c r="K37">
        <f t="shared" si="29"/>
        <v>3512.5208681134623</v>
      </c>
      <c r="L37" s="95">
        <f>'Iron and steel'!D45</f>
        <v>3606.010016694423</v>
      </c>
      <c r="M37" s="36">
        <f t="shared" si="30"/>
        <v>3690.5954368391122</v>
      </c>
      <c r="N37" s="36">
        <f t="shared" si="30"/>
        <v>3775.1808569838013</v>
      </c>
      <c r="O37" s="36">
        <f t="shared" si="30"/>
        <v>3859.7662771284899</v>
      </c>
      <c r="P37" s="36">
        <f t="shared" si="30"/>
        <v>3944.3516972731791</v>
      </c>
      <c r="Q37" s="95">
        <f>'Iron and steel'!E45</f>
        <v>4028.9371174178682</v>
      </c>
      <c r="R37" s="36">
        <f t="shared" si="12"/>
        <v>4113.5225375625569</v>
      </c>
      <c r="S37" s="36">
        <f t="shared" si="12"/>
        <v>4198.107957707246</v>
      </c>
      <c r="T37" s="36">
        <f t="shared" si="12"/>
        <v>4282.6933778519351</v>
      </c>
      <c r="U37" s="36">
        <f t="shared" si="12"/>
        <v>4367.2787979966242</v>
      </c>
      <c r="V37" s="95">
        <f>'Iron and steel'!F45</f>
        <v>4451.8642181413134</v>
      </c>
      <c r="W37" s="36">
        <f t="shared" si="13"/>
        <v>4536.4496382860034</v>
      </c>
      <c r="X37" s="36">
        <f t="shared" si="13"/>
        <v>4621.0350584306934</v>
      </c>
      <c r="Y37" s="36">
        <f t="shared" si="13"/>
        <v>4705.6204785753825</v>
      </c>
      <c r="Z37" s="36">
        <f t="shared" si="13"/>
        <v>4790.2058987200726</v>
      </c>
      <c r="AA37" s="95">
        <f>'Iron and steel'!G45</f>
        <v>4874.7913188647626</v>
      </c>
      <c r="AB37" s="36">
        <f t="shared" si="14"/>
        <v>4959.3767390094517</v>
      </c>
      <c r="AC37" s="36">
        <f t="shared" si="14"/>
        <v>5043.9621591541409</v>
      </c>
      <c r="AD37" s="36">
        <f t="shared" si="14"/>
        <v>5128.5475792988291</v>
      </c>
      <c r="AE37" s="36">
        <f t="shared" si="14"/>
        <v>5213.1329994435182</v>
      </c>
      <c r="AF37" s="95">
        <f>'Iron and steel'!H45</f>
        <v>5297.7184195882073</v>
      </c>
      <c r="AG37" s="36">
        <f t="shared" si="15"/>
        <v>5382.3038397328964</v>
      </c>
      <c r="AH37" s="36">
        <f t="shared" si="15"/>
        <v>5466.8892598775856</v>
      </c>
      <c r="AI37" s="36">
        <f t="shared" si="15"/>
        <v>5551.4746800222747</v>
      </c>
      <c r="AJ37" s="36">
        <f t="shared" si="15"/>
        <v>5636.0601001669638</v>
      </c>
      <c r="AK37" s="95">
        <f>'Iron and steel'!I45</f>
        <v>5720.6455203116529</v>
      </c>
      <c r="AL37" s="36">
        <f t="shared" si="16"/>
        <v>5805.2309404563421</v>
      </c>
      <c r="AM37" s="36">
        <f t="shared" si="16"/>
        <v>5889.8163606010312</v>
      </c>
      <c r="AN37" s="36">
        <f t="shared" si="16"/>
        <v>5974.4017807457212</v>
      </c>
      <c r="AO37" s="36">
        <f t="shared" si="16"/>
        <v>6058.9872008904103</v>
      </c>
      <c r="AP37" s="95">
        <f>'Iron and steel'!J45</f>
        <v>6143.5726210350995</v>
      </c>
    </row>
    <row r="38" spans="1:42">
      <c r="A38" s="93" t="s">
        <v>13</v>
      </c>
      <c r="B38" s="95">
        <v>0</v>
      </c>
      <c r="C38">
        <f t="shared" si="32"/>
        <v>0</v>
      </c>
      <c r="D38">
        <f t="shared" si="32"/>
        <v>0</v>
      </c>
      <c r="E38">
        <f t="shared" si="32"/>
        <v>0</v>
      </c>
      <c r="F38">
        <f t="shared" si="32"/>
        <v>0</v>
      </c>
      <c r="G38" s="95">
        <v>0</v>
      </c>
      <c r="H38">
        <f t="shared" si="29"/>
        <v>0</v>
      </c>
      <c r="I38" s="16">
        <f t="shared" si="29"/>
        <v>0</v>
      </c>
      <c r="J38">
        <f t="shared" si="29"/>
        <v>0</v>
      </c>
      <c r="K38">
        <f t="shared" si="29"/>
        <v>0</v>
      </c>
      <c r="L38" s="95">
        <v>0</v>
      </c>
      <c r="M38" s="36">
        <f t="shared" si="30"/>
        <v>0</v>
      </c>
      <c r="N38" s="36">
        <f t="shared" si="30"/>
        <v>0</v>
      </c>
      <c r="O38" s="36">
        <f t="shared" si="30"/>
        <v>0</v>
      </c>
      <c r="P38" s="36">
        <f t="shared" si="30"/>
        <v>0</v>
      </c>
      <c r="Q38" s="95">
        <v>0</v>
      </c>
      <c r="R38" s="36">
        <f t="shared" si="12"/>
        <v>0</v>
      </c>
      <c r="S38" s="36">
        <f t="shared" si="12"/>
        <v>0</v>
      </c>
      <c r="T38" s="36">
        <f t="shared" si="12"/>
        <v>0</v>
      </c>
      <c r="U38" s="36">
        <f t="shared" si="12"/>
        <v>0</v>
      </c>
      <c r="V38" s="95">
        <v>0</v>
      </c>
      <c r="W38" s="36">
        <f t="shared" si="13"/>
        <v>0</v>
      </c>
      <c r="X38" s="36">
        <f t="shared" si="13"/>
        <v>0</v>
      </c>
      <c r="Y38" s="36">
        <f t="shared" si="13"/>
        <v>0</v>
      </c>
      <c r="Z38" s="36">
        <f t="shared" si="13"/>
        <v>0</v>
      </c>
      <c r="AA38" s="95">
        <f>0</f>
        <v>0</v>
      </c>
      <c r="AB38" s="36">
        <f t="shared" si="14"/>
        <v>0</v>
      </c>
      <c r="AC38" s="36">
        <f t="shared" si="14"/>
        <v>0</v>
      </c>
      <c r="AD38" s="36">
        <f t="shared" si="14"/>
        <v>0</v>
      </c>
      <c r="AE38" s="36">
        <f t="shared" si="14"/>
        <v>0</v>
      </c>
      <c r="AF38" s="95">
        <f>0</f>
        <v>0</v>
      </c>
      <c r="AG38" s="36">
        <f t="shared" si="15"/>
        <v>0</v>
      </c>
      <c r="AH38" s="36">
        <f t="shared" si="15"/>
        <v>0</v>
      </c>
      <c r="AI38" s="36">
        <f t="shared" si="15"/>
        <v>0</v>
      </c>
      <c r="AJ38" s="36">
        <f t="shared" si="15"/>
        <v>0</v>
      </c>
      <c r="AK38" s="95">
        <f>0</f>
        <v>0</v>
      </c>
      <c r="AL38" s="36">
        <f t="shared" si="16"/>
        <v>0</v>
      </c>
      <c r="AM38" s="36">
        <f t="shared" si="16"/>
        <v>0</v>
      </c>
      <c r="AN38" s="36">
        <f t="shared" si="16"/>
        <v>0</v>
      </c>
      <c r="AO38" s="36">
        <f t="shared" si="16"/>
        <v>0</v>
      </c>
      <c r="AP38" s="95">
        <f>0</f>
        <v>0</v>
      </c>
    </row>
    <row r="39" spans="1:42">
      <c r="A39" s="93" t="s">
        <v>259</v>
      </c>
      <c r="B39" s="95">
        <v>0</v>
      </c>
      <c r="C39">
        <f t="shared" si="32"/>
        <v>0</v>
      </c>
      <c r="D39">
        <f t="shared" si="32"/>
        <v>0</v>
      </c>
      <c r="E39">
        <f t="shared" si="32"/>
        <v>0</v>
      </c>
      <c r="F39">
        <f t="shared" si="32"/>
        <v>0</v>
      </c>
      <c r="G39" s="95">
        <v>0</v>
      </c>
      <c r="H39">
        <f t="shared" si="29"/>
        <v>0</v>
      </c>
      <c r="I39" s="16">
        <f t="shared" si="29"/>
        <v>0</v>
      </c>
      <c r="J39">
        <f t="shared" si="29"/>
        <v>0</v>
      </c>
      <c r="K39">
        <f t="shared" si="29"/>
        <v>0</v>
      </c>
      <c r="L39" s="95">
        <v>0</v>
      </c>
      <c r="M39" s="36">
        <f t="shared" si="30"/>
        <v>0</v>
      </c>
      <c r="N39" s="36">
        <f t="shared" si="30"/>
        <v>0</v>
      </c>
      <c r="O39" s="36">
        <f t="shared" si="30"/>
        <v>0</v>
      </c>
      <c r="P39" s="36">
        <f t="shared" si="30"/>
        <v>0</v>
      </c>
      <c r="Q39" s="95">
        <v>0</v>
      </c>
      <c r="R39" s="36">
        <f t="shared" si="12"/>
        <v>0</v>
      </c>
      <c r="S39" s="36">
        <f t="shared" si="12"/>
        <v>0</v>
      </c>
      <c r="T39" s="36">
        <f t="shared" si="12"/>
        <v>0</v>
      </c>
      <c r="U39" s="36">
        <f t="shared" si="12"/>
        <v>0</v>
      </c>
      <c r="V39" s="95">
        <v>0</v>
      </c>
      <c r="W39" s="36">
        <f t="shared" si="13"/>
        <v>0</v>
      </c>
      <c r="X39" s="36">
        <f t="shared" si="13"/>
        <v>0</v>
      </c>
      <c r="Y39" s="36">
        <f t="shared" si="13"/>
        <v>0</v>
      </c>
      <c r="Z39" s="36">
        <f t="shared" si="13"/>
        <v>0</v>
      </c>
      <c r="AA39" s="95">
        <v>0</v>
      </c>
      <c r="AB39" s="36">
        <f t="shared" si="14"/>
        <v>0</v>
      </c>
      <c r="AC39" s="36">
        <f t="shared" si="14"/>
        <v>0</v>
      </c>
      <c r="AD39" s="36">
        <f t="shared" si="14"/>
        <v>0</v>
      </c>
      <c r="AE39" s="36">
        <f t="shared" si="14"/>
        <v>0</v>
      </c>
      <c r="AF39" s="95">
        <v>0</v>
      </c>
      <c r="AG39" s="36">
        <f t="shared" si="15"/>
        <v>0</v>
      </c>
      <c r="AH39" s="36">
        <f t="shared" si="15"/>
        <v>0</v>
      </c>
      <c r="AI39" s="36">
        <f t="shared" si="15"/>
        <v>0</v>
      </c>
      <c r="AJ39" s="36">
        <f t="shared" si="15"/>
        <v>0</v>
      </c>
      <c r="AK39" s="95">
        <v>0</v>
      </c>
      <c r="AL39" s="36">
        <f t="shared" si="16"/>
        <v>0</v>
      </c>
      <c r="AM39" s="36">
        <f t="shared" si="16"/>
        <v>0</v>
      </c>
      <c r="AN39" s="36">
        <f t="shared" si="16"/>
        <v>0</v>
      </c>
      <c r="AO39" s="36">
        <f t="shared" si="16"/>
        <v>0</v>
      </c>
      <c r="AP39" s="95">
        <v>0</v>
      </c>
    </row>
    <row r="40" spans="1:42">
      <c r="A40" s="93" t="s">
        <v>11</v>
      </c>
      <c r="B40" s="95">
        <v>0</v>
      </c>
      <c r="C40">
        <f t="shared" si="32"/>
        <v>0</v>
      </c>
      <c r="D40">
        <f t="shared" si="32"/>
        <v>0</v>
      </c>
      <c r="E40">
        <f t="shared" si="32"/>
        <v>0</v>
      </c>
      <c r="F40">
        <f t="shared" si="32"/>
        <v>0</v>
      </c>
      <c r="G40" s="95">
        <v>0</v>
      </c>
      <c r="H40">
        <f t="shared" si="29"/>
        <v>0</v>
      </c>
      <c r="I40" s="16">
        <f t="shared" si="29"/>
        <v>0</v>
      </c>
      <c r="J40">
        <f t="shared" si="29"/>
        <v>0</v>
      </c>
      <c r="K40">
        <f t="shared" si="29"/>
        <v>0</v>
      </c>
      <c r="L40" s="95">
        <v>0</v>
      </c>
      <c r="M40" s="36">
        <f t="shared" si="30"/>
        <v>0</v>
      </c>
      <c r="N40" s="36">
        <f t="shared" si="30"/>
        <v>0</v>
      </c>
      <c r="O40" s="36">
        <f t="shared" si="30"/>
        <v>0</v>
      </c>
      <c r="P40" s="36">
        <f t="shared" si="30"/>
        <v>0</v>
      </c>
      <c r="Q40" s="95">
        <v>0</v>
      </c>
      <c r="R40" s="36">
        <f t="shared" si="12"/>
        <v>0</v>
      </c>
      <c r="S40" s="36">
        <f t="shared" si="12"/>
        <v>0</v>
      </c>
      <c r="T40" s="36">
        <f t="shared" si="12"/>
        <v>0</v>
      </c>
      <c r="U40" s="36">
        <f t="shared" si="12"/>
        <v>0</v>
      </c>
      <c r="V40" s="95">
        <v>0</v>
      </c>
      <c r="W40" s="36">
        <f t="shared" si="13"/>
        <v>0</v>
      </c>
      <c r="X40" s="36">
        <f t="shared" si="13"/>
        <v>0</v>
      </c>
      <c r="Y40" s="36">
        <f t="shared" si="13"/>
        <v>0</v>
      </c>
      <c r="Z40" s="36">
        <f t="shared" si="13"/>
        <v>0</v>
      </c>
      <c r="AA40" s="95">
        <v>0</v>
      </c>
      <c r="AB40" s="36">
        <f t="shared" si="14"/>
        <v>0</v>
      </c>
      <c r="AC40" s="36">
        <f t="shared" si="14"/>
        <v>0</v>
      </c>
      <c r="AD40" s="36">
        <f t="shared" si="14"/>
        <v>0</v>
      </c>
      <c r="AE40" s="36">
        <f t="shared" si="14"/>
        <v>0</v>
      </c>
      <c r="AF40" s="95">
        <v>0</v>
      </c>
      <c r="AG40" s="36">
        <f t="shared" si="15"/>
        <v>0</v>
      </c>
      <c r="AH40" s="36">
        <f t="shared" si="15"/>
        <v>0</v>
      </c>
      <c r="AI40" s="36">
        <f t="shared" si="15"/>
        <v>0</v>
      </c>
      <c r="AJ40" s="36">
        <f t="shared" si="15"/>
        <v>0</v>
      </c>
      <c r="AK40" s="95">
        <v>0</v>
      </c>
      <c r="AL40" s="36">
        <f t="shared" si="16"/>
        <v>0</v>
      </c>
      <c r="AM40" s="36">
        <f t="shared" si="16"/>
        <v>0</v>
      </c>
      <c r="AN40" s="36">
        <f t="shared" si="16"/>
        <v>0</v>
      </c>
      <c r="AO40" s="36">
        <f t="shared" si="16"/>
        <v>0</v>
      </c>
      <c r="AP40" s="95">
        <v>0</v>
      </c>
    </row>
    <row r="41" spans="1:42">
      <c r="A41" s="93" t="s">
        <v>260</v>
      </c>
      <c r="B41" s="95">
        <f>'Iron and steel'!B43</f>
        <v>200.33388981640064</v>
      </c>
      <c r="C41">
        <f t="shared" si="32"/>
        <v>213.68948247080047</v>
      </c>
      <c r="D41">
        <f t="shared" si="32"/>
        <v>227.0450751252003</v>
      </c>
      <c r="E41">
        <f t="shared" si="32"/>
        <v>240.40066777960016</v>
      </c>
      <c r="F41">
        <f t="shared" si="32"/>
        <v>253.75626043399998</v>
      </c>
      <c r="G41" s="95">
        <f>'Iron and steel'!C43</f>
        <v>267.11185308839981</v>
      </c>
      <c r="H41">
        <f t="shared" si="29"/>
        <v>280.4674457428394</v>
      </c>
      <c r="I41" s="16">
        <f t="shared" si="29"/>
        <v>293.82303839727905</v>
      </c>
      <c r="J41">
        <f t="shared" si="29"/>
        <v>307.17863105171864</v>
      </c>
      <c r="K41">
        <f t="shared" si="29"/>
        <v>320.53422370615829</v>
      </c>
      <c r="L41" s="95">
        <f>'Iron and steel'!D43</f>
        <v>333.88981636059788</v>
      </c>
      <c r="M41" s="36">
        <f t="shared" si="30"/>
        <v>338.3416805787412</v>
      </c>
      <c r="N41" s="36">
        <f t="shared" si="30"/>
        <v>342.79354479688453</v>
      </c>
      <c r="O41" s="36">
        <f t="shared" si="30"/>
        <v>347.24540901502792</v>
      </c>
      <c r="P41" s="36">
        <f t="shared" si="30"/>
        <v>351.69727323317125</v>
      </c>
      <c r="Q41" s="95">
        <f>'Iron and steel'!E43</f>
        <v>356.14913745131457</v>
      </c>
      <c r="R41" s="36">
        <f t="shared" si="12"/>
        <v>360.6010016694583</v>
      </c>
      <c r="S41" s="36">
        <f t="shared" si="12"/>
        <v>365.05286588760197</v>
      </c>
      <c r="T41" s="36">
        <f t="shared" si="12"/>
        <v>369.50473010574569</v>
      </c>
      <c r="U41" s="36">
        <f t="shared" si="12"/>
        <v>373.95659432388936</v>
      </c>
      <c r="V41" s="95">
        <f>'Iron and steel'!F43</f>
        <v>378.40845854203309</v>
      </c>
      <c r="W41" s="36">
        <f t="shared" si="13"/>
        <v>382.86032276017608</v>
      </c>
      <c r="X41" s="36">
        <f t="shared" si="13"/>
        <v>387.31218697831906</v>
      </c>
      <c r="Y41" s="36">
        <f t="shared" si="13"/>
        <v>391.76405119646205</v>
      </c>
      <c r="Z41" s="36">
        <f t="shared" si="13"/>
        <v>396.21591541460504</v>
      </c>
      <c r="AA41" s="95">
        <f>'Iron and steel'!G43</f>
        <v>400.66777963274802</v>
      </c>
      <c r="AB41" s="36">
        <f t="shared" si="14"/>
        <v>405.11964385089175</v>
      </c>
      <c r="AC41" s="36">
        <f t="shared" si="14"/>
        <v>409.57150806903542</v>
      </c>
      <c r="AD41" s="36">
        <f t="shared" si="14"/>
        <v>414.02337228717914</v>
      </c>
      <c r="AE41" s="36">
        <f t="shared" si="14"/>
        <v>418.47523650532281</v>
      </c>
      <c r="AF41" s="95">
        <f>'Iron and steel'!H43</f>
        <v>422.92710072346654</v>
      </c>
      <c r="AG41" s="36">
        <f t="shared" si="15"/>
        <v>427.37896494160952</v>
      </c>
      <c r="AH41" s="36">
        <f t="shared" si="15"/>
        <v>431.83082915975251</v>
      </c>
      <c r="AI41" s="36">
        <f t="shared" si="15"/>
        <v>436.2826933778955</v>
      </c>
      <c r="AJ41" s="36">
        <f t="shared" si="15"/>
        <v>440.73455759603848</v>
      </c>
      <c r="AK41" s="95">
        <f>'Iron and steel'!I43</f>
        <v>445.18642181418147</v>
      </c>
      <c r="AL41" s="36">
        <f t="shared" si="16"/>
        <v>449.63828603232446</v>
      </c>
      <c r="AM41" s="36">
        <f t="shared" si="16"/>
        <v>454.09015025046745</v>
      </c>
      <c r="AN41" s="36">
        <f t="shared" si="16"/>
        <v>458.54201446861043</v>
      </c>
      <c r="AO41" s="36">
        <f t="shared" si="16"/>
        <v>462.99387868675342</v>
      </c>
      <c r="AP41" s="95">
        <f>'Iron and steel'!J43</f>
        <v>467.44574290489641</v>
      </c>
    </row>
    <row r="42" spans="1:42">
      <c r="A42" s="93" t="s">
        <v>261</v>
      </c>
      <c r="B42" s="95">
        <v>0</v>
      </c>
      <c r="C42">
        <f t="shared" si="32"/>
        <v>0</v>
      </c>
      <c r="D42">
        <f t="shared" si="32"/>
        <v>0</v>
      </c>
      <c r="E42">
        <f t="shared" si="32"/>
        <v>0</v>
      </c>
      <c r="F42">
        <f t="shared" si="32"/>
        <v>0</v>
      </c>
      <c r="G42" s="95">
        <v>0</v>
      </c>
      <c r="H42">
        <f t="shared" si="29"/>
        <v>0</v>
      </c>
      <c r="I42" s="16">
        <f t="shared" si="29"/>
        <v>0</v>
      </c>
      <c r="J42">
        <f t="shared" si="29"/>
        <v>0</v>
      </c>
      <c r="K42">
        <f t="shared" si="29"/>
        <v>0</v>
      </c>
      <c r="L42" s="95">
        <v>0</v>
      </c>
      <c r="M42" s="36">
        <f t="shared" si="30"/>
        <v>0</v>
      </c>
      <c r="N42" s="36">
        <f t="shared" si="30"/>
        <v>0</v>
      </c>
      <c r="O42" s="36">
        <f t="shared" si="30"/>
        <v>0</v>
      </c>
      <c r="P42" s="36">
        <f t="shared" si="30"/>
        <v>0</v>
      </c>
      <c r="Q42" s="95">
        <v>0</v>
      </c>
      <c r="R42" s="36">
        <f t="shared" si="12"/>
        <v>0</v>
      </c>
      <c r="S42" s="36">
        <f t="shared" si="12"/>
        <v>0</v>
      </c>
      <c r="T42" s="36">
        <f t="shared" si="12"/>
        <v>0</v>
      </c>
      <c r="U42" s="36">
        <f t="shared" si="12"/>
        <v>0</v>
      </c>
      <c r="V42" s="95">
        <v>0</v>
      </c>
      <c r="W42" s="36">
        <f t="shared" si="13"/>
        <v>0</v>
      </c>
      <c r="X42" s="36">
        <f t="shared" si="13"/>
        <v>0</v>
      </c>
      <c r="Y42" s="36">
        <f t="shared" si="13"/>
        <v>0</v>
      </c>
      <c r="Z42" s="36">
        <f t="shared" si="13"/>
        <v>0</v>
      </c>
      <c r="AA42" s="95">
        <v>0</v>
      </c>
      <c r="AB42" s="36">
        <f t="shared" si="14"/>
        <v>0</v>
      </c>
      <c r="AC42" s="36">
        <f t="shared" si="14"/>
        <v>0</v>
      </c>
      <c r="AD42" s="36">
        <f t="shared" si="14"/>
        <v>0</v>
      </c>
      <c r="AE42" s="36">
        <f t="shared" si="14"/>
        <v>0</v>
      </c>
      <c r="AF42" s="95">
        <v>0</v>
      </c>
      <c r="AG42" s="36">
        <f t="shared" si="15"/>
        <v>0</v>
      </c>
      <c r="AH42" s="36">
        <f t="shared" si="15"/>
        <v>0</v>
      </c>
      <c r="AI42" s="36">
        <f t="shared" si="15"/>
        <v>0</v>
      </c>
      <c r="AJ42" s="36">
        <f t="shared" si="15"/>
        <v>0</v>
      </c>
      <c r="AK42" s="95">
        <v>0</v>
      </c>
      <c r="AL42" s="36">
        <f t="shared" si="16"/>
        <v>0</v>
      </c>
      <c r="AM42" s="36">
        <f t="shared" si="16"/>
        <v>0</v>
      </c>
      <c r="AN42" s="36">
        <f t="shared" si="16"/>
        <v>0</v>
      </c>
      <c r="AO42" s="36">
        <f t="shared" si="16"/>
        <v>0</v>
      </c>
      <c r="AP42" s="95">
        <v>0</v>
      </c>
    </row>
    <row r="43" spans="1:42">
      <c r="A43" s="93" t="s">
        <v>262</v>
      </c>
      <c r="B43" s="95">
        <v>0</v>
      </c>
      <c r="C43">
        <f t="shared" si="32"/>
        <v>0</v>
      </c>
      <c r="D43">
        <f t="shared" si="32"/>
        <v>0</v>
      </c>
      <c r="E43">
        <f t="shared" si="32"/>
        <v>0</v>
      </c>
      <c r="F43">
        <f t="shared" si="32"/>
        <v>0</v>
      </c>
      <c r="G43" s="95">
        <v>0</v>
      </c>
      <c r="H43">
        <f t="shared" si="29"/>
        <v>0</v>
      </c>
      <c r="I43" s="16">
        <f t="shared" si="29"/>
        <v>0</v>
      </c>
      <c r="J43">
        <f t="shared" si="29"/>
        <v>0</v>
      </c>
      <c r="K43">
        <f t="shared" si="29"/>
        <v>0</v>
      </c>
      <c r="L43" s="95">
        <v>0</v>
      </c>
      <c r="M43" s="36">
        <f t="shared" si="30"/>
        <v>0</v>
      </c>
      <c r="N43" s="36">
        <f t="shared" si="30"/>
        <v>0</v>
      </c>
      <c r="O43" s="36">
        <f t="shared" si="30"/>
        <v>0</v>
      </c>
      <c r="P43" s="36">
        <f t="shared" si="30"/>
        <v>0</v>
      </c>
      <c r="Q43" s="95">
        <v>0</v>
      </c>
      <c r="R43" s="36">
        <f t="shared" si="12"/>
        <v>0</v>
      </c>
      <c r="S43" s="36">
        <f t="shared" si="12"/>
        <v>0</v>
      </c>
      <c r="T43" s="36">
        <f t="shared" si="12"/>
        <v>0</v>
      </c>
      <c r="U43" s="36">
        <f t="shared" si="12"/>
        <v>0</v>
      </c>
      <c r="V43" s="95">
        <v>0</v>
      </c>
      <c r="W43" s="36">
        <f t="shared" si="13"/>
        <v>0</v>
      </c>
      <c r="X43" s="36">
        <f t="shared" si="13"/>
        <v>0</v>
      </c>
      <c r="Y43" s="36">
        <f t="shared" si="13"/>
        <v>0</v>
      </c>
      <c r="Z43" s="36">
        <f t="shared" si="13"/>
        <v>0</v>
      </c>
      <c r="AA43" s="95">
        <v>0</v>
      </c>
      <c r="AB43" s="36">
        <f t="shared" si="14"/>
        <v>0</v>
      </c>
      <c r="AC43" s="36">
        <f t="shared" si="14"/>
        <v>0</v>
      </c>
      <c r="AD43" s="36">
        <f t="shared" si="14"/>
        <v>0</v>
      </c>
      <c r="AE43" s="36">
        <f t="shared" si="14"/>
        <v>0</v>
      </c>
      <c r="AF43" s="95">
        <v>0</v>
      </c>
      <c r="AG43" s="36">
        <f t="shared" si="15"/>
        <v>0</v>
      </c>
      <c r="AH43" s="36">
        <f t="shared" si="15"/>
        <v>0</v>
      </c>
      <c r="AI43" s="36">
        <f t="shared" si="15"/>
        <v>0</v>
      </c>
      <c r="AJ43" s="36">
        <f t="shared" si="15"/>
        <v>0</v>
      </c>
      <c r="AK43" s="95">
        <v>0</v>
      </c>
      <c r="AL43" s="36">
        <f t="shared" si="16"/>
        <v>0</v>
      </c>
      <c r="AM43" s="36">
        <f t="shared" si="16"/>
        <v>0</v>
      </c>
      <c r="AN43" s="36">
        <f t="shared" si="16"/>
        <v>0</v>
      </c>
      <c r="AO43" s="36">
        <f t="shared" si="16"/>
        <v>0</v>
      </c>
      <c r="AP43" s="95">
        <v>0</v>
      </c>
    </row>
    <row r="44" spans="1:42">
      <c r="B44" s="95"/>
      <c r="C44" s="36"/>
      <c r="D44" s="36"/>
      <c r="E44" s="36"/>
      <c r="F44" s="36"/>
      <c r="G44" s="95"/>
      <c r="L44" s="95"/>
      <c r="M44" s="36"/>
      <c r="N44" s="36"/>
      <c r="O44" s="36"/>
      <c r="P44" s="36"/>
      <c r="Q44" s="95"/>
      <c r="R44" s="36"/>
      <c r="S44" s="36"/>
      <c r="T44" s="36"/>
      <c r="U44" s="36"/>
      <c r="V44" s="95"/>
      <c r="W44" s="36"/>
      <c r="X44" s="36"/>
      <c r="Y44" s="36"/>
      <c r="Z44" s="36"/>
      <c r="AA44" s="95"/>
      <c r="AB44" s="36"/>
      <c r="AC44" s="36"/>
      <c r="AD44" s="36"/>
      <c r="AE44" s="36"/>
      <c r="AF44" s="95"/>
      <c r="AG44" s="36"/>
      <c r="AH44" s="36"/>
      <c r="AI44" s="36"/>
      <c r="AJ44" s="36"/>
      <c r="AK44" s="95"/>
      <c r="AL44" s="36"/>
      <c r="AM44" s="36"/>
      <c r="AN44" s="36"/>
      <c r="AO44" s="36"/>
      <c r="AP44" s="95"/>
    </row>
    <row r="45" spans="1:42">
      <c r="A45" s="1" t="s">
        <v>265</v>
      </c>
      <c r="B45" s="95"/>
      <c r="C45" s="36"/>
      <c r="D45" s="36"/>
      <c r="E45" s="36"/>
      <c r="F45" s="36"/>
      <c r="G45" s="95"/>
      <c r="J45" s="92">
        <f>(J46-I46)/I46</f>
        <v>1.1494252873563218E-2</v>
      </c>
      <c r="K45" s="92">
        <f t="shared" ref="K45:AP45" si="34">(K46-J46)/J46</f>
        <v>1.1363636363636364E-2</v>
      </c>
      <c r="L45" s="92">
        <f t="shared" si="34"/>
        <v>1.1235955056179775E-2</v>
      </c>
      <c r="M45" s="92">
        <f t="shared" si="34"/>
        <v>1.1111111111111112E-2</v>
      </c>
      <c r="N45" s="92">
        <f t="shared" si="34"/>
        <v>1.098901098901099E-2</v>
      </c>
      <c r="O45" s="92">
        <f t="shared" si="34"/>
        <v>1.0869565217391304E-2</v>
      </c>
      <c r="P45" s="92">
        <f t="shared" si="34"/>
        <v>1.0752688172043012E-2</v>
      </c>
      <c r="Q45" s="92">
        <f t="shared" si="34"/>
        <v>1.0638297872340425E-2</v>
      </c>
      <c r="R45" s="92">
        <f t="shared" si="34"/>
        <v>4.2105263157894736E-2</v>
      </c>
      <c r="S45" s="92">
        <f t="shared" si="34"/>
        <v>4.0404040404040407E-2</v>
      </c>
      <c r="T45" s="92">
        <f t="shared" si="34"/>
        <v>3.8834951456310676E-2</v>
      </c>
      <c r="U45" s="92">
        <f t="shared" si="34"/>
        <v>3.7383177570093455E-2</v>
      </c>
      <c r="V45" s="92">
        <f t="shared" si="34"/>
        <v>3.6036036036036036E-2</v>
      </c>
      <c r="W45" s="92">
        <f t="shared" si="34"/>
        <v>2.6086956521739129E-2</v>
      </c>
      <c r="X45" s="92">
        <f t="shared" si="34"/>
        <v>2.5423728813559324E-2</v>
      </c>
      <c r="Y45" s="92">
        <f t="shared" si="34"/>
        <v>2.4793388429752067E-2</v>
      </c>
      <c r="Z45" s="92">
        <f t="shared" si="34"/>
        <v>2.4193548387096774E-2</v>
      </c>
      <c r="AA45" s="92">
        <f t="shared" si="34"/>
        <v>2.3622047244094488E-2</v>
      </c>
      <c r="AB45" s="92">
        <f t="shared" si="34"/>
        <v>1.5384615384615385E-2</v>
      </c>
      <c r="AC45" s="92">
        <f t="shared" si="34"/>
        <v>1.5151515151515152E-2</v>
      </c>
      <c r="AD45" s="92">
        <f t="shared" si="34"/>
        <v>1.4925373134328358E-2</v>
      </c>
      <c r="AE45" s="92">
        <f t="shared" si="34"/>
        <v>1.4705882352941176E-2</v>
      </c>
      <c r="AF45" s="92">
        <f t="shared" si="34"/>
        <v>1.4492753623188406E-2</v>
      </c>
      <c r="AG45" s="92">
        <f t="shared" si="34"/>
        <v>1.4285714285714285E-2</v>
      </c>
      <c r="AH45" s="92">
        <f t="shared" si="34"/>
        <v>1.4084507042253521E-2</v>
      </c>
      <c r="AI45" s="92">
        <f t="shared" si="34"/>
        <v>1.3888888888888888E-2</v>
      </c>
      <c r="AJ45" s="92">
        <f t="shared" si="34"/>
        <v>1.3698630136986301E-2</v>
      </c>
      <c r="AK45" s="92">
        <f t="shared" si="34"/>
        <v>1.3513513513513514E-2</v>
      </c>
      <c r="AL45" s="92">
        <f t="shared" si="34"/>
        <v>0.02</v>
      </c>
      <c r="AM45" s="92">
        <f t="shared" si="34"/>
        <v>1.9607843137254902E-2</v>
      </c>
      <c r="AN45" s="92">
        <f t="shared" si="34"/>
        <v>1.9230769230769232E-2</v>
      </c>
      <c r="AO45" s="92">
        <f t="shared" si="34"/>
        <v>1.8867924528301886E-2</v>
      </c>
      <c r="AP45" s="92">
        <f t="shared" si="34"/>
        <v>1.8518518518518517E-2</v>
      </c>
    </row>
    <row r="46" spans="1:42">
      <c r="A46" s="93" t="s">
        <v>46</v>
      </c>
      <c r="B46" s="95">
        <f>Chemicals!C27</f>
        <v>0</v>
      </c>
      <c r="C46">
        <f t="shared" ref="C46:F61" si="35">$B46+((C$1-$B$1)*($G46-$B46)/($G$1-$B$1))</f>
        <v>340</v>
      </c>
      <c r="D46">
        <f t="shared" si="35"/>
        <v>680</v>
      </c>
      <c r="E46">
        <f t="shared" si="35"/>
        <v>1020</v>
      </c>
      <c r="F46">
        <f t="shared" si="35"/>
        <v>1360</v>
      </c>
      <c r="G46" s="95">
        <f>Chemicals!D7</f>
        <v>1700</v>
      </c>
      <c r="H46">
        <f t="shared" si="29"/>
        <v>1720</v>
      </c>
      <c r="I46" s="16">
        <f t="shared" si="29"/>
        <v>1740</v>
      </c>
      <c r="J46">
        <f>$G46+((J$1-$G$1)*($L46-$G46)/($L$1-$G$1))</f>
        <v>1760</v>
      </c>
      <c r="K46">
        <f t="shared" si="29"/>
        <v>1780</v>
      </c>
      <c r="L46" s="95">
        <f>Chemicals!E7</f>
        <v>1800</v>
      </c>
      <c r="M46" s="36">
        <f t="shared" si="30"/>
        <v>1820</v>
      </c>
      <c r="N46" s="36">
        <f t="shared" si="30"/>
        <v>1840</v>
      </c>
      <c r="O46" s="36">
        <f t="shared" si="30"/>
        <v>1860</v>
      </c>
      <c r="P46" s="36">
        <f t="shared" si="30"/>
        <v>1880</v>
      </c>
      <c r="Q46" s="95">
        <f>Chemicals!F7</f>
        <v>1900</v>
      </c>
      <c r="R46" s="36">
        <f t="shared" si="12"/>
        <v>1980</v>
      </c>
      <c r="S46" s="36">
        <f t="shared" si="12"/>
        <v>2060</v>
      </c>
      <c r="T46" s="36">
        <f t="shared" si="12"/>
        <v>2140</v>
      </c>
      <c r="U46" s="36">
        <f t="shared" si="12"/>
        <v>2220</v>
      </c>
      <c r="V46" s="95">
        <f>Chemicals!G7</f>
        <v>2300</v>
      </c>
      <c r="W46" s="36">
        <f t="shared" si="13"/>
        <v>2360</v>
      </c>
      <c r="X46" s="36">
        <f t="shared" si="13"/>
        <v>2420</v>
      </c>
      <c r="Y46" s="36">
        <f t="shared" si="13"/>
        <v>2480</v>
      </c>
      <c r="Z46" s="36">
        <f t="shared" si="13"/>
        <v>2540</v>
      </c>
      <c r="AA46" s="95">
        <f>Chemicals!H7</f>
        <v>2600</v>
      </c>
      <c r="AB46" s="36">
        <f t="shared" si="14"/>
        <v>2640</v>
      </c>
      <c r="AC46" s="36">
        <f t="shared" si="14"/>
        <v>2680</v>
      </c>
      <c r="AD46" s="36">
        <f t="shared" si="14"/>
        <v>2720</v>
      </c>
      <c r="AE46" s="36">
        <f t="shared" si="14"/>
        <v>2760</v>
      </c>
      <c r="AF46" s="95">
        <f>Chemicals!I7</f>
        <v>2800</v>
      </c>
      <c r="AG46" s="36">
        <f t="shared" si="15"/>
        <v>2840</v>
      </c>
      <c r="AH46" s="36">
        <f t="shared" si="15"/>
        <v>2880</v>
      </c>
      <c r="AI46" s="36">
        <f t="shared" si="15"/>
        <v>2920</v>
      </c>
      <c r="AJ46" s="36">
        <f t="shared" si="15"/>
        <v>2960</v>
      </c>
      <c r="AK46" s="95">
        <f>Chemicals!J7</f>
        <v>3000</v>
      </c>
      <c r="AL46" s="36">
        <f t="shared" si="16"/>
        <v>3060</v>
      </c>
      <c r="AM46" s="36">
        <f t="shared" si="16"/>
        <v>3120</v>
      </c>
      <c r="AN46" s="36">
        <f t="shared" si="16"/>
        <v>3180</v>
      </c>
      <c r="AO46" s="36">
        <f t="shared" si="16"/>
        <v>3240</v>
      </c>
      <c r="AP46" s="95">
        <f>Chemicals!K7</f>
        <v>3300</v>
      </c>
    </row>
    <row r="47" spans="1:42">
      <c r="A47" s="93"/>
      <c r="B47" s="95"/>
      <c r="G47" s="95"/>
      <c r="J47" s="92">
        <f>(J48-I48)/I48</f>
        <v>-2.7210884353741496E-2</v>
      </c>
      <c r="K47" s="92">
        <f t="shared" ref="K47:AP47" si="36">(K48-J48)/J48</f>
        <v>-2.7972027972027972E-2</v>
      </c>
      <c r="L47" s="92">
        <f t="shared" si="36"/>
        <v>-2.8776978417266189E-2</v>
      </c>
      <c r="M47" s="92">
        <f t="shared" si="36"/>
        <v>2.2222222222222223E-2</v>
      </c>
      <c r="N47" s="92">
        <f t="shared" si="36"/>
        <v>2.1739130434782608E-2</v>
      </c>
      <c r="O47" s="92">
        <f t="shared" si="36"/>
        <v>2.1276595744680851E-2</v>
      </c>
      <c r="P47" s="92">
        <f t="shared" si="36"/>
        <v>2.0833333333333332E-2</v>
      </c>
      <c r="Q47" s="92">
        <f t="shared" si="36"/>
        <v>2.0408163265306121E-2</v>
      </c>
      <c r="R47" s="92">
        <f t="shared" si="36"/>
        <v>3.3333333333333333E-2</v>
      </c>
      <c r="S47" s="92">
        <f t="shared" si="36"/>
        <v>3.2258064516129031E-2</v>
      </c>
      <c r="T47" s="92">
        <f t="shared" si="36"/>
        <v>3.125E-2</v>
      </c>
      <c r="U47" s="92">
        <f t="shared" si="36"/>
        <v>3.0303030303030304E-2</v>
      </c>
      <c r="V47" s="92">
        <f t="shared" si="36"/>
        <v>2.9411764705882353E-2</v>
      </c>
      <c r="W47" s="92">
        <f t="shared" si="36"/>
        <v>0.04</v>
      </c>
      <c r="X47" s="92">
        <f t="shared" si="36"/>
        <v>3.8461538461538464E-2</v>
      </c>
      <c r="Y47" s="92">
        <f t="shared" si="36"/>
        <v>3.7037037037037035E-2</v>
      </c>
      <c r="Z47" s="92">
        <f t="shared" si="36"/>
        <v>3.5714285714285712E-2</v>
      </c>
      <c r="AA47" s="92">
        <f t="shared" si="36"/>
        <v>3.4482758620689655E-2</v>
      </c>
      <c r="AB47" s="92">
        <f t="shared" si="36"/>
        <v>2.8571428571428571E-2</v>
      </c>
      <c r="AC47" s="92">
        <f t="shared" si="36"/>
        <v>2.7777777777777776E-2</v>
      </c>
      <c r="AD47" s="92">
        <f t="shared" si="36"/>
        <v>2.7027027027027029E-2</v>
      </c>
      <c r="AE47" s="92">
        <f t="shared" si="36"/>
        <v>2.6315789473684209E-2</v>
      </c>
      <c r="AF47" s="92">
        <f t="shared" si="36"/>
        <v>2.564102564102564E-2</v>
      </c>
      <c r="AG47" s="92">
        <f t="shared" si="36"/>
        <v>2.5000000000000001E-2</v>
      </c>
      <c r="AH47" s="92">
        <f t="shared" si="36"/>
        <v>2.4390243902439025E-2</v>
      </c>
      <c r="AI47" s="92">
        <f t="shared" si="36"/>
        <v>2.3809523809523808E-2</v>
      </c>
      <c r="AJ47" s="92">
        <f t="shared" si="36"/>
        <v>2.3255813953488372E-2</v>
      </c>
      <c r="AK47" s="92">
        <f t="shared" si="36"/>
        <v>2.2727272727272728E-2</v>
      </c>
      <c r="AL47" s="92">
        <f t="shared" si="36"/>
        <v>1.1111111111111112E-2</v>
      </c>
      <c r="AM47" s="92">
        <f t="shared" si="36"/>
        <v>1.098901098901099E-2</v>
      </c>
      <c r="AN47" s="92">
        <f t="shared" si="36"/>
        <v>1.0869565217391304E-2</v>
      </c>
      <c r="AO47" s="92">
        <f t="shared" si="36"/>
        <v>1.0752688172043012E-2</v>
      </c>
      <c r="AP47" s="92">
        <f t="shared" si="36"/>
        <v>1.0638297872340425E-2</v>
      </c>
    </row>
    <row r="48" spans="1:42">
      <c r="A48" s="93" t="s">
        <v>51</v>
      </c>
      <c r="B48" s="95">
        <f>Chemicals!C32</f>
        <v>1851.3003082858886</v>
      </c>
      <c r="C48">
        <f t="shared" si="35"/>
        <v>2101.040246628711</v>
      </c>
      <c r="D48">
        <f t="shared" si="35"/>
        <v>2350.7801849715333</v>
      </c>
      <c r="E48">
        <f t="shared" si="35"/>
        <v>2600.5201233143553</v>
      </c>
      <c r="F48">
        <f t="shared" si="35"/>
        <v>2850.2600616571776</v>
      </c>
      <c r="G48" s="95">
        <f>Chemicals!D14+Chemicals!D12</f>
        <v>3100</v>
      </c>
      <c r="H48">
        <f t="shared" si="29"/>
        <v>3020</v>
      </c>
      <c r="I48" s="16">
        <f t="shared" si="29"/>
        <v>2940</v>
      </c>
      <c r="J48">
        <f t="shared" si="29"/>
        <v>2860</v>
      </c>
      <c r="K48">
        <f t="shared" si="29"/>
        <v>2780</v>
      </c>
      <c r="L48" s="95">
        <f>Chemicals!E14+Chemicals!E12</f>
        <v>2700</v>
      </c>
      <c r="M48" s="36">
        <f t="shared" si="30"/>
        <v>2760</v>
      </c>
      <c r="N48" s="36">
        <f t="shared" si="30"/>
        <v>2820</v>
      </c>
      <c r="O48" s="36">
        <f t="shared" si="30"/>
        <v>2880</v>
      </c>
      <c r="P48" s="36">
        <f t="shared" si="30"/>
        <v>2940</v>
      </c>
      <c r="Q48" s="95">
        <f>Chemicals!F14+Chemicals!F12</f>
        <v>3000</v>
      </c>
      <c r="R48" s="36">
        <f t="shared" si="12"/>
        <v>3100</v>
      </c>
      <c r="S48" s="36">
        <f t="shared" si="12"/>
        <v>3200</v>
      </c>
      <c r="T48" s="36">
        <f t="shared" si="12"/>
        <v>3300</v>
      </c>
      <c r="U48" s="36">
        <f t="shared" si="12"/>
        <v>3400</v>
      </c>
      <c r="V48" s="95">
        <f>Chemicals!G14+Chemicals!G12</f>
        <v>3500</v>
      </c>
      <c r="W48" s="36">
        <f t="shared" si="13"/>
        <v>3640</v>
      </c>
      <c r="X48" s="36">
        <f t="shared" si="13"/>
        <v>3780</v>
      </c>
      <c r="Y48" s="36">
        <f t="shared" si="13"/>
        <v>3920</v>
      </c>
      <c r="Z48" s="36">
        <f t="shared" si="13"/>
        <v>4060</v>
      </c>
      <c r="AA48" s="95">
        <f>Chemicals!H14+Chemicals!H12</f>
        <v>4200</v>
      </c>
      <c r="AB48" s="36">
        <f t="shared" si="14"/>
        <v>4320</v>
      </c>
      <c r="AC48" s="36">
        <f t="shared" si="14"/>
        <v>4440</v>
      </c>
      <c r="AD48" s="36">
        <f t="shared" si="14"/>
        <v>4560</v>
      </c>
      <c r="AE48" s="36">
        <f t="shared" si="14"/>
        <v>4680</v>
      </c>
      <c r="AF48" s="95">
        <f>Chemicals!I14+Chemicals!I12</f>
        <v>4800</v>
      </c>
      <c r="AG48" s="36">
        <f t="shared" si="15"/>
        <v>4920</v>
      </c>
      <c r="AH48" s="36">
        <f t="shared" si="15"/>
        <v>5040</v>
      </c>
      <c r="AI48" s="36">
        <f t="shared" si="15"/>
        <v>5160</v>
      </c>
      <c r="AJ48" s="36">
        <f t="shared" si="15"/>
        <v>5280</v>
      </c>
      <c r="AK48" s="95">
        <f>Chemicals!J14+Chemicals!J12</f>
        <v>5400</v>
      </c>
      <c r="AL48" s="36">
        <f t="shared" si="16"/>
        <v>5460</v>
      </c>
      <c r="AM48" s="36">
        <f t="shared" si="16"/>
        <v>5520</v>
      </c>
      <c r="AN48" s="36">
        <f t="shared" si="16"/>
        <v>5580</v>
      </c>
      <c r="AO48" s="36">
        <f t="shared" si="16"/>
        <v>5640</v>
      </c>
      <c r="AP48" s="95">
        <f>Chemicals!K14+Chemicals!K12</f>
        <v>5700</v>
      </c>
    </row>
    <row r="49" spans="1:42">
      <c r="A49" s="93"/>
      <c r="B49" s="95"/>
      <c r="G49" s="95"/>
      <c r="J49" s="92">
        <f>(J50-I50)/I50</f>
        <v>4.6511627906976744E-2</v>
      </c>
      <c r="K49" s="92">
        <f t="shared" ref="K49:AP49" si="37">(K50-J50)/J50</f>
        <v>4.4444444444444446E-2</v>
      </c>
      <c r="L49" s="92">
        <f t="shared" si="37"/>
        <v>4.2553191489361701E-2</v>
      </c>
      <c r="M49" s="92">
        <f t="shared" si="37"/>
        <v>3.6734693877551024E-2</v>
      </c>
      <c r="N49" s="92">
        <f t="shared" si="37"/>
        <v>3.5433070866141732E-2</v>
      </c>
      <c r="O49" s="92">
        <f t="shared" si="37"/>
        <v>3.4220532319391636E-2</v>
      </c>
      <c r="P49" s="92">
        <f t="shared" si="37"/>
        <v>3.3088235294117647E-2</v>
      </c>
      <c r="Q49" s="92">
        <f t="shared" si="37"/>
        <v>3.2028469750889681E-2</v>
      </c>
      <c r="R49" s="92">
        <f t="shared" si="37"/>
        <v>3.1034482758620689E-2</v>
      </c>
      <c r="S49" s="92">
        <f t="shared" si="37"/>
        <v>3.0100334448160536E-2</v>
      </c>
      <c r="T49" s="92">
        <f t="shared" si="37"/>
        <v>2.922077922077922E-2</v>
      </c>
      <c r="U49" s="92">
        <f t="shared" si="37"/>
        <v>2.8391167192429023E-2</v>
      </c>
      <c r="V49" s="92">
        <f t="shared" si="37"/>
        <v>2.7607361963190184E-2</v>
      </c>
      <c r="W49" s="92">
        <f t="shared" si="37"/>
        <v>2.0895522388059702E-2</v>
      </c>
      <c r="X49" s="92">
        <f t="shared" si="37"/>
        <v>2.046783625730994E-2</v>
      </c>
      <c r="Y49" s="92">
        <f t="shared" si="37"/>
        <v>2.0057306590257881E-2</v>
      </c>
      <c r="Z49" s="92">
        <f t="shared" si="37"/>
        <v>1.9662921348314606E-2</v>
      </c>
      <c r="AA49" s="92">
        <f t="shared" si="37"/>
        <v>1.928374655647383E-2</v>
      </c>
      <c r="AB49" s="92">
        <f t="shared" si="37"/>
        <v>2.4324324324324326E-2</v>
      </c>
      <c r="AC49" s="92">
        <f t="shared" si="37"/>
        <v>2.3746701846965697E-2</v>
      </c>
      <c r="AD49" s="92">
        <f t="shared" si="37"/>
        <v>2.3195876288659795E-2</v>
      </c>
      <c r="AE49" s="92">
        <f t="shared" si="37"/>
        <v>2.2670025188916875E-2</v>
      </c>
      <c r="AF49" s="92">
        <f t="shared" si="37"/>
        <v>2.2167487684729065E-2</v>
      </c>
      <c r="AG49" s="92">
        <f t="shared" si="37"/>
        <v>9.6385542168674707E-3</v>
      </c>
      <c r="AH49" s="92">
        <f t="shared" si="37"/>
        <v>9.5465393794749408E-3</v>
      </c>
      <c r="AI49" s="92">
        <f t="shared" si="37"/>
        <v>9.4562647754137114E-3</v>
      </c>
      <c r="AJ49" s="92">
        <f t="shared" si="37"/>
        <v>9.3676814988290398E-3</v>
      </c>
      <c r="AK49" s="92">
        <f t="shared" si="37"/>
        <v>9.2807424593967514E-3</v>
      </c>
      <c r="AL49" s="92">
        <f t="shared" si="37"/>
        <v>4.5977011494252873E-3</v>
      </c>
      <c r="AM49" s="92">
        <f t="shared" si="37"/>
        <v>4.5766590389016018E-3</v>
      </c>
      <c r="AN49" s="92">
        <f t="shared" si="37"/>
        <v>4.5558086560364463E-3</v>
      </c>
      <c r="AO49" s="92">
        <f t="shared" si="37"/>
        <v>4.5351473922902496E-3</v>
      </c>
      <c r="AP49" s="92">
        <f t="shared" si="37"/>
        <v>4.5146726862302479E-3</v>
      </c>
    </row>
    <row r="50" spans="1:42">
      <c r="A50" s="93" t="s">
        <v>49</v>
      </c>
      <c r="B50" s="95">
        <f>Chemicals!C33</f>
        <v>6742.6419230230176</v>
      </c>
      <c r="C50">
        <f t="shared" si="35"/>
        <v>6174.1135384184145</v>
      </c>
      <c r="D50">
        <f t="shared" si="35"/>
        <v>5605.5851538138104</v>
      </c>
      <c r="E50">
        <f t="shared" si="35"/>
        <v>5037.0567692092063</v>
      </c>
      <c r="F50">
        <f t="shared" si="35"/>
        <v>4468.5283846046041</v>
      </c>
      <c r="G50" s="95">
        <f>Chemicals!D8</f>
        <v>3900</v>
      </c>
      <c r="H50">
        <f t="shared" si="29"/>
        <v>4100</v>
      </c>
      <c r="I50" s="16">
        <f t="shared" si="29"/>
        <v>4300</v>
      </c>
      <c r="J50">
        <f t="shared" si="29"/>
        <v>4500</v>
      </c>
      <c r="K50">
        <f t="shared" si="29"/>
        <v>4700</v>
      </c>
      <c r="L50" s="95">
        <f>Chemicals!E8</f>
        <v>4900</v>
      </c>
      <c r="M50" s="36">
        <f t="shared" si="30"/>
        <v>5080</v>
      </c>
      <c r="N50" s="36">
        <f t="shared" si="30"/>
        <v>5260</v>
      </c>
      <c r="O50" s="36">
        <f t="shared" si="30"/>
        <v>5440</v>
      </c>
      <c r="P50" s="36">
        <f t="shared" si="30"/>
        <v>5620</v>
      </c>
      <c r="Q50" s="95">
        <f>Chemicals!F8</f>
        <v>5800</v>
      </c>
      <c r="R50" s="36">
        <f t="shared" si="12"/>
        <v>5980</v>
      </c>
      <c r="S50" s="36">
        <f t="shared" si="12"/>
        <v>6160</v>
      </c>
      <c r="T50" s="36">
        <f t="shared" si="12"/>
        <v>6340</v>
      </c>
      <c r="U50" s="36">
        <f t="shared" si="12"/>
        <v>6520</v>
      </c>
      <c r="V50" s="95">
        <f>Chemicals!G8</f>
        <v>6700</v>
      </c>
      <c r="W50" s="36">
        <f t="shared" si="13"/>
        <v>6840</v>
      </c>
      <c r="X50" s="36">
        <f t="shared" si="13"/>
        <v>6980</v>
      </c>
      <c r="Y50" s="36">
        <f t="shared" si="13"/>
        <v>7120</v>
      </c>
      <c r="Z50" s="36">
        <f t="shared" si="13"/>
        <v>7260</v>
      </c>
      <c r="AA50" s="95">
        <f>Chemicals!H8</f>
        <v>7400</v>
      </c>
      <c r="AB50" s="36">
        <f t="shared" si="14"/>
        <v>7580</v>
      </c>
      <c r="AC50" s="36">
        <f t="shared" si="14"/>
        <v>7760</v>
      </c>
      <c r="AD50" s="36">
        <f t="shared" si="14"/>
        <v>7940</v>
      </c>
      <c r="AE50" s="36">
        <f t="shared" si="14"/>
        <v>8120</v>
      </c>
      <c r="AF50" s="95">
        <f>Chemicals!I8</f>
        <v>8300</v>
      </c>
      <c r="AG50" s="36">
        <f t="shared" si="15"/>
        <v>8380</v>
      </c>
      <c r="AH50" s="36">
        <f t="shared" si="15"/>
        <v>8460</v>
      </c>
      <c r="AI50" s="36">
        <f t="shared" si="15"/>
        <v>8540</v>
      </c>
      <c r="AJ50" s="36">
        <f t="shared" si="15"/>
        <v>8620</v>
      </c>
      <c r="AK50" s="95">
        <f>Chemicals!J8</f>
        <v>8700</v>
      </c>
      <c r="AL50" s="36">
        <f t="shared" si="16"/>
        <v>8740</v>
      </c>
      <c r="AM50" s="36">
        <f t="shared" si="16"/>
        <v>8780</v>
      </c>
      <c r="AN50" s="36">
        <f t="shared" si="16"/>
        <v>8820</v>
      </c>
      <c r="AO50" s="36">
        <f t="shared" si="16"/>
        <v>8860</v>
      </c>
      <c r="AP50" s="95">
        <f>Chemicals!K8</f>
        <v>8900</v>
      </c>
    </row>
    <row r="51" spans="1:42">
      <c r="A51" s="93"/>
      <c r="B51" s="95"/>
      <c r="G51" s="95"/>
      <c r="J51" s="92">
        <f>(J52-I52)/I52</f>
        <v>0</v>
      </c>
      <c r="K51" s="92">
        <f t="shared" ref="K51:AP51" si="38">(K52-J52)/J52</f>
        <v>0</v>
      </c>
      <c r="L51" s="92">
        <f t="shared" si="38"/>
        <v>0</v>
      </c>
      <c r="M51" s="92">
        <f t="shared" si="38"/>
        <v>6.6666666666666666E-2</v>
      </c>
      <c r="N51" s="92">
        <f t="shared" si="38"/>
        <v>6.25E-2</v>
      </c>
      <c r="O51" s="92">
        <f t="shared" si="38"/>
        <v>5.8823529411764705E-2</v>
      </c>
      <c r="P51" s="92">
        <f t="shared" si="38"/>
        <v>5.5555555555555552E-2</v>
      </c>
      <c r="Q51" s="92">
        <f t="shared" si="38"/>
        <v>5.2631578947368418E-2</v>
      </c>
      <c r="R51" s="92">
        <f t="shared" si="38"/>
        <v>0</v>
      </c>
      <c r="S51" s="92">
        <f t="shared" si="38"/>
        <v>0</v>
      </c>
      <c r="T51" s="92">
        <f t="shared" si="38"/>
        <v>0</v>
      </c>
      <c r="U51" s="92">
        <f t="shared" si="38"/>
        <v>0</v>
      </c>
      <c r="V51" s="92">
        <f t="shared" si="38"/>
        <v>0</v>
      </c>
      <c r="W51" s="92">
        <f t="shared" si="38"/>
        <v>0.05</v>
      </c>
      <c r="X51" s="92">
        <f t="shared" si="38"/>
        <v>4.7619047619047616E-2</v>
      </c>
      <c r="Y51" s="92">
        <f t="shared" si="38"/>
        <v>4.5454545454545456E-2</v>
      </c>
      <c r="Z51" s="92">
        <f t="shared" si="38"/>
        <v>4.3478260869565216E-2</v>
      </c>
      <c r="AA51" s="92">
        <f t="shared" si="38"/>
        <v>4.1666666666666664E-2</v>
      </c>
      <c r="AB51" s="92">
        <f t="shared" si="38"/>
        <v>0</v>
      </c>
      <c r="AC51" s="92">
        <f t="shared" si="38"/>
        <v>0</v>
      </c>
      <c r="AD51" s="92">
        <f t="shared" si="38"/>
        <v>0</v>
      </c>
      <c r="AE51" s="92">
        <f t="shared" si="38"/>
        <v>0</v>
      </c>
      <c r="AF51" s="92">
        <f t="shared" si="38"/>
        <v>0</v>
      </c>
      <c r="AG51" s="92">
        <f t="shared" si="38"/>
        <v>0</v>
      </c>
      <c r="AH51" s="92">
        <f t="shared" si="38"/>
        <v>0</v>
      </c>
      <c r="AI51" s="92">
        <f t="shared" si="38"/>
        <v>0</v>
      </c>
      <c r="AJ51" s="92">
        <f t="shared" si="38"/>
        <v>0</v>
      </c>
      <c r="AK51" s="92">
        <f t="shared" si="38"/>
        <v>0</v>
      </c>
      <c r="AL51" s="92">
        <f t="shared" si="38"/>
        <v>0.08</v>
      </c>
      <c r="AM51" s="92">
        <f t="shared" si="38"/>
        <v>7.407407407407407E-2</v>
      </c>
      <c r="AN51" s="92">
        <f t="shared" si="38"/>
        <v>6.8965517241379309E-2</v>
      </c>
      <c r="AO51" s="92">
        <f t="shared" si="38"/>
        <v>6.4516129032258063E-2</v>
      </c>
      <c r="AP51" s="92">
        <f t="shared" si="38"/>
        <v>6.0606060606060608E-2</v>
      </c>
    </row>
    <row r="52" spans="1:42">
      <c r="A52" s="93" t="s">
        <v>124</v>
      </c>
      <c r="B52" s="95">
        <f>Chemicals!C33</f>
        <v>6742.6419230230176</v>
      </c>
      <c r="C52">
        <f t="shared" si="35"/>
        <v>5454.1135384184145</v>
      </c>
      <c r="D52">
        <f t="shared" si="35"/>
        <v>4165.5851538138104</v>
      </c>
      <c r="E52">
        <f t="shared" si="35"/>
        <v>2877.0567692092068</v>
      </c>
      <c r="F52">
        <f t="shared" si="35"/>
        <v>1588.5283846046032</v>
      </c>
      <c r="G52" s="95">
        <f>Chemicals!D15</f>
        <v>300</v>
      </c>
      <c r="H52">
        <f t="shared" si="29"/>
        <v>300</v>
      </c>
      <c r="I52" s="16">
        <f t="shared" si="29"/>
        <v>300</v>
      </c>
      <c r="J52">
        <f t="shared" si="29"/>
        <v>300</v>
      </c>
      <c r="K52">
        <f t="shared" si="29"/>
        <v>300</v>
      </c>
      <c r="L52" s="95">
        <f>Chemicals!E15</f>
        <v>300</v>
      </c>
      <c r="M52" s="36">
        <f t="shared" si="30"/>
        <v>320</v>
      </c>
      <c r="N52" s="36">
        <f t="shared" si="30"/>
        <v>340</v>
      </c>
      <c r="O52" s="36">
        <f t="shared" si="30"/>
        <v>360</v>
      </c>
      <c r="P52" s="36">
        <f t="shared" si="30"/>
        <v>380</v>
      </c>
      <c r="Q52" s="95">
        <f>Chemicals!F15</f>
        <v>400</v>
      </c>
      <c r="R52" s="36">
        <f t="shared" si="12"/>
        <v>400</v>
      </c>
      <c r="S52" s="36">
        <f t="shared" si="12"/>
        <v>400</v>
      </c>
      <c r="T52" s="36">
        <f t="shared" si="12"/>
        <v>400</v>
      </c>
      <c r="U52" s="36">
        <f t="shared" si="12"/>
        <v>400</v>
      </c>
      <c r="V52" s="95">
        <f>Chemicals!G15</f>
        <v>400</v>
      </c>
      <c r="W52" s="36">
        <f t="shared" si="13"/>
        <v>420</v>
      </c>
      <c r="X52" s="36">
        <f t="shared" si="13"/>
        <v>440</v>
      </c>
      <c r="Y52" s="36">
        <f t="shared" si="13"/>
        <v>460</v>
      </c>
      <c r="Z52" s="36">
        <f t="shared" si="13"/>
        <v>480</v>
      </c>
      <c r="AA52" s="95">
        <f>Chemicals!H15</f>
        <v>500</v>
      </c>
      <c r="AB52" s="36">
        <f t="shared" si="14"/>
        <v>500</v>
      </c>
      <c r="AC52" s="36">
        <f t="shared" si="14"/>
        <v>500</v>
      </c>
      <c r="AD52" s="36">
        <f t="shared" si="14"/>
        <v>500</v>
      </c>
      <c r="AE52" s="36">
        <f t="shared" si="14"/>
        <v>500</v>
      </c>
      <c r="AF52" s="95">
        <f>Chemicals!I15</f>
        <v>500</v>
      </c>
      <c r="AG52" s="36">
        <f t="shared" si="15"/>
        <v>500</v>
      </c>
      <c r="AH52" s="36">
        <f t="shared" si="15"/>
        <v>500</v>
      </c>
      <c r="AI52" s="36">
        <f t="shared" si="15"/>
        <v>500</v>
      </c>
      <c r="AJ52" s="36">
        <f t="shared" si="15"/>
        <v>500</v>
      </c>
      <c r="AK52" s="95">
        <f>Chemicals!J15</f>
        <v>500</v>
      </c>
      <c r="AL52" s="36">
        <f t="shared" si="16"/>
        <v>540</v>
      </c>
      <c r="AM52" s="36">
        <f t="shared" si="16"/>
        <v>580</v>
      </c>
      <c r="AN52" s="36">
        <f t="shared" si="16"/>
        <v>620</v>
      </c>
      <c r="AO52" s="36">
        <f t="shared" si="16"/>
        <v>660</v>
      </c>
      <c r="AP52" s="95">
        <f>Chemicals!K15</f>
        <v>700</v>
      </c>
    </row>
    <row r="53" spans="1:42">
      <c r="A53" s="93"/>
      <c r="B53" s="95"/>
      <c r="G53" s="95"/>
      <c r="L53" s="95"/>
      <c r="M53" s="36"/>
      <c r="N53" s="36"/>
      <c r="O53" s="36"/>
      <c r="P53" s="36"/>
      <c r="Q53" s="95"/>
      <c r="R53" s="36"/>
      <c r="S53" s="36"/>
      <c r="T53" s="36"/>
      <c r="U53" s="36"/>
      <c r="V53" s="95"/>
      <c r="W53" s="36"/>
      <c r="X53" s="36"/>
      <c r="Y53" s="36"/>
      <c r="Z53" s="36"/>
      <c r="AA53" s="95"/>
      <c r="AB53" s="36"/>
      <c r="AC53" s="36"/>
      <c r="AD53" s="36"/>
      <c r="AE53" s="36"/>
      <c r="AF53" s="95"/>
      <c r="AG53" s="36"/>
      <c r="AH53" s="36"/>
      <c r="AI53" s="36"/>
      <c r="AJ53" s="36"/>
      <c r="AK53" s="95"/>
      <c r="AL53" s="36"/>
      <c r="AM53" s="36"/>
      <c r="AN53" s="36"/>
      <c r="AO53" s="36"/>
      <c r="AP53" s="95"/>
    </row>
    <row r="54" spans="1:42">
      <c r="A54" s="93" t="s">
        <v>13</v>
      </c>
      <c r="B54" s="95">
        <f>Chemicals!C28+Chemicals!C26</f>
        <v>184.91954405072462</v>
      </c>
      <c r="C54">
        <f t="shared" si="35"/>
        <v>147.9356352405797</v>
      </c>
      <c r="D54">
        <f t="shared" si="35"/>
        <v>110.95172643043477</v>
      </c>
      <c r="E54">
        <f t="shared" si="35"/>
        <v>73.96781762028985</v>
      </c>
      <c r="F54">
        <f t="shared" si="35"/>
        <v>36.983908810144925</v>
      </c>
      <c r="G54" s="95">
        <f>Chemicals!D11</f>
        <v>0</v>
      </c>
      <c r="H54">
        <f t="shared" si="29"/>
        <v>0</v>
      </c>
      <c r="I54" s="16">
        <f t="shared" si="29"/>
        <v>0</v>
      </c>
      <c r="J54">
        <f t="shared" si="29"/>
        <v>0</v>
      </c>
      <c r="K54">
        <f t="shared" si="29"/>
        <v>0</v>
      </c>
      <c r="L54" s="95">
        <f>Chemicals!E11</f>
        <v>0</v>
      </c>
      <c r="M54" s="36">
        <f t="shared" si="30"/>
        <v>0</v>
      </c>
      <c r="N54" s="36">
        <f t="shared" si="30"/>
        <v>0</v>
      </c>
      <c r="O54" s="36">
        <f t="shared" si="30"/>
        <v>0</v>
      </c>
      <c r="P54" s="36">
        <f t="shared" si="30"/>
        <v>0</v>
      </c>
      <c r="Q54" s="95">
        <f>Chemicals!F11</f>
        <v>0</v>
      </c>
      <c r="R54" s="36">
        <f t="shared" si="12"/>
        <v>0</v>
      </c>
      <c r="S54" s="36">
        <f t="shared" si="12"/>
        <v>0</v>
      </c>
      <c r="T54" s="36">
        <f t="shared" si="12"/>
        <v>0</v>
      </c>
      <c r="U54" s="36">
        <f t="shared" si="12"/>
        <v>0</v>
      </c>
      <c r="V54" s="95">
        <f>Chemicals!G11</f>
        <v>0</v>
      </c>
      <c r="W54" s="36">
        <f t="shared" si="13"/>
        <v>0</v>
      </c>
      <c r="X54" s="36">
        <f t="shared" si="13"/>
        <v>0</v>
      </c>
      <c r="Y54" s="36">
        <f t="shared" si="13"/>
        <v>0</v>
      </c>
      <c r="Z54" s="36">
        <f t="shared" si="13"/>
        <v>0</v>
      </c>
      <c r="AA54" s="95">
        <f>Chemicals!H11</f>
        <v>0</v>
      </c>
      <c r="AB54" s="36">
        <f t="shared" si="14"/>
        <v>0</v>
      </c>
      <c r="AC54" s="36">
        <f t="shared" si="14"/>
        <v>0</v>
      </c>
      <c r="AD54" s="36">
        <f t="shared" si="14"/>
        <v>0</v>
      </c>
      <c r="AE54" s="36">
        <f t="shared" si="14"/>
        <v>0</v>
      </c>
      <c r="AF54" s="95">
        <f>Chemicals!I11</f>
        <v>0</v>
      </c>
      <c r="AG54" s="36">
        <f t="shared" si="15"/>
        <v>0</v>
      </c>
      <c r="AH54" s="36">
        <f t="shared" si="15"/>
        <v>0</v>
      </c>
      <c r="AI54" s="36">
        <f t="shared" si="15"/>
        <v>0</v>
      </c>
      <c r="AJ54" s="36">
        <f t="shared" si="15"/>
        <v>0</v>
      </c>
      <c r="AK54" s="95">
        <f>Chemicals!J11</f>
        <v>0</v>
      </c>
      <c r="AL54" s="36">
        <f t="shared" si="16"/>
        <v>0</v>
      </c>
      <c r="AM54" s="36">
        <f t="shared" si="16"/>
        <v>0</v>
      </c>
      <c r="AN54" s="36">
        <f t="shared" si="16"/>
        <v>0</v>
      </c>
      <c r="AO54" s="36">
        <f t="shared" si="16"/>
        <v>0</v>
      </c>
      <c r="AP54" s="95">
        <f>Chemicals!K11</f>
        <v>0</v>
      </c>
    </row>
    <row r="55" spans="1:42">
      <c r="A55" s="93" t="s">
        <v>259</v>
      </c>
      <c r="B55" s="95">
        <v>0</v>
      </c>
      <c r="C55">
        <f t="shared" si="35"/>
        <v>0</v>
      </c>
      <c r="D55">
        <f t="shared" si="35"/>
        <v>0</v>
      </c>
      <c r="E55">
        <f t="shared" si="35"/>
        <v>0</v>
      </c>
      <c r="F55">
        <f t="shared" si="35"/>
        <v>0</v>
      </c>
      <c r="G55" s="95">
        <v>0</v>
      </c>
      <c r="H55">
        <f t="shared" si="29"/>
        <v>0</v>
      </c>
      <c r="I55" s="16">
        <f t="shared" si="29"/>
        <v>0</v>
      </c>
      <c r="J55">
        <f t="shared" si="29"/>
        <v>0</v>
      </c>
      <c r="K55">
        <f t="shared" si="29"/>
        <v>0</v>
      </c>
      <c r="L55" s="95">
        <v>0</v>
      </c>
      <c r="M55" s="36">
        <f t="shared" si="30"/>
        <v>0</v>
      </c>
      <c r="N55" s="36">
        <f t="shared" si="30"/>
        <v>0</v>
      </c>
      <c r="O55" s="36">
        <f t="shared" si="30"/>
        <v>0</v>
      </c>
      <c r="P55" s="36">
        <f t="shared" si="30"/>
        <v>0</v>
      </c>
      <c r="Q55" s="95">
        <v>0</v>
      </c>
      <c r="R55" s="36">
        <f t="shared" si="12"/>
        <v>0</v>
      </c>
      <c r="S55" s="36">
        <f t="shared" si="12"/>
        <v>0</v>
      </c>
      <c r="T55" s="36">
        <f t="shared" si="12"/>
        <v>0</v>
      </c>
      <c r="U55" s="36">
        <f t="shared" si="12"/>
        <v>0</v>
      </c>
      <c r="V55" s="95">
        <v>0</v>
      </c>
      <c r="W55" s="36">
        <f t="shared" si="13"/>
        <v>0</v>
      </c>
      <c r="X55" s="36">
        <f t="shared" si="13"/>
        <v>0</v>
      </c>
      <c r="Y55" s="36">
        <f t="shared" si="13"/>
        <v>0</v>
      </c>
      <c r="Z55" s="36">
        <f t="shared" si="13"/>
        <v>0</v>
      </c>
      <c r="AA55" s="95">
        <v>0</v>
      </c>
      <c r="AB55" s="36">
        <f t="shared" si="14"/>
        <v>0</v>
      </c>
      <c r="AC55" s="36">
        <f t="shared" si="14"/>
        <v>0</v>
      </c>
      <c r="AD55" s="36">
        <f t="shared" si="14"/>
        <v>0</v>
      </c>
      <c r="AE55" s="36">
        <f t="shared" si="14"/>
        <v>0</v>
      </c>
      <c r="AF55" s="95">
        <v>0</v>
      </c>
      <c r="AG55" s="36">
        <f t="shared" si="15"/>
        <v>0</v>
      </c>
      <c r="AH55" s="36">
        <f t="shared" si="15"/>
        <v>0</v>
      </c>
      <c r="AI55" s="36">
        <f t="shared" si="15"/>
        <v>0</v>
      </c>
      <c r="AJ55" s="36">
        <f t="shared" si="15"/>
        <v>0</v>
      </c>
      <c r="AK55" s="95">
        <v>0</v>
      </c>
      <c r="AL55" s="36">
        <f t="shared" si="16"/>
        <v>0</v>
      </c>
      <c r="AM55" s="36">
        <f t="shared" si="16"/>
        <v>0</v>
      </c>
      <c r="AN55" s="36">
        <f t="shared" si="16"/>
        <v>0</v>
      </c>
      <c r="AO55" s="36">
        <f t="shared" si="16"/>
        <v>0</v>
      </c>
      <c r="AP55" s="95">
        <v>0</v>
      </c>
    </row>
    <row r="56" spans="1:42">
      <c r="A56" s="93" t="s">
        <v>11</v>
      </c>
      <c r="B56" s="95">
        <v>0</v>
      </c>
      <c r="C56">
        <f t="shared" si="35"/>
        <v>0</v>
      </c>
      <c r="D56">
        <f t="shared" si="35"/>
        <v>0</v>
      </c>
      <c r="E56">
        <f t="shared" si="35"/>
        <v>0</v>
      </c>
      <c r="F56">
        <f t="shared" si="35"/>
        <v>0</v>
      </c>
      <c r="G56" s="95">
        <v>0</v>
      </c>
      <c r="H56">
        <f t="shared" si="29"/>
        <v>0</v>
      </c>
      <c r="I56" s="16">
        <f t="shared" si="29"/>
        <v>0</v>
      </c>
      <c r="J56">
        <f t="shared" si="29"/>
        <v>0</v>
      </c>
      <c r="K56">
        <f t="shared" si="29"/>
        <v>0</v>
      </c>
      <c r="L56" s="95">
        <v>0</v>
      </c>
      <c r="M56" s="36">
        <f t="shared" si="30"/>
        <v>0</v>
      </c>
      <c r="N56" s="36">
        <f t="shared" si="30"/>
        <v>0</v>
      </c>
      <c r="O56" s="36">
        <f t="shared" si="30"/>
        <v>0</v>
      </c>
      <c r="P56" s="36">
        <f t="shared" si="30"/>
        <v>0</v>
      </c>
      <c r="Q56" s="95">
        <v>0</v>
      </c>
      <c r="R56" s="36">
        <f t="shared" si="12"/>
        <v>0</v>
      </c>
      <c r="S56" s="36">
        <f t="shared" si="12"/>
        <v>0</v>
      </c>
      <c r="T56" s="36">
        <f t="shared" si="12"/>
        <v>0</v>
      </c>
      <c r="U56" s="36">
        <f t="shared" si="12"/>
        <v>0</v>
      </c>
      <c r="V56" s="95">
        <v>0</v>
      </c>
      <c r="W56" s="36">
        <f t="shared" si="13"/>
        <v>0</v>
      </c>
      <c r="X56" s="36">
        <f t="shared" si="13"/>
        <v>0</v>
      </c>
      <c r="Y56" s="36">
        <f t="shared" si="13"/>
        <v>0</v>
      </c>
      <c r="Z56" s="36">
        <f t="shared" si="13"/>
        <v>0</v>
      </c>
      <c r="AA56" s="95">
        <v>0</v>
      </c>
      <c r="AB56" s="36">
        <f t="shared" si="14"/>
        <v>0</v>
      </c>
      <c r="AC56" s="36">
        <f t="shared" si="14"/>
        <v>0</v>
      </c>
      <c r="AD56" s="36">
        <f t="shared" si="14"/>
        <v>0</v>
      </c>
      <c r="AE56" s="36">
        <f t="shared" si="14"/>
        <v>0</v>
      </c>
      <c r="AF56" s="95">
        <v>0</v>
      </c>
      <c r="AG56" s="36">
        <f t="shared" si="15"/>
        <v>0</v>
      </c>
      <c r="AH56" s="36">
        <f t="shared" si="15"/>
        <v>0</v>
      </c>
      <c r="AI56" s="36">
        <f t="shared" si="15"/>
        <v>0</v>
      </c>
      <c r="AJ56" s="36">
        <f t="shared" si="15"/>
        <v>0</v>
      </c>
      <c r="AK56" s="95">
        <v>0</v>
      </c>
      <c r="AL56" s="36">
        <f t="shared" si="16"/>
        <v>0</v>
      </c>
      <c r="AM56" s="36">
        <f t="shared" si="16"/>
        <v>0</v>
      </c>
      <c r="AN56" s="36">
        <f t="shared" si="16"/>
        <v>0</v>
      </c>
      <c r="AO56" s="36">
        <f t="shared" si="16"/>
        <v>0</v>
      </c>
      <c r="AP56" s="95">
        <v>0</v>
      </c>
    </row>
    <row r="57" spans="1:42">
      <c r="A57" s="93"/>
      <c r="B57" s="95"/>
      <c r="G57" s="95"/>
      <c r="J57" s="92">
        <f>(J58-I58)/I58</f>
        <v>6.5217391304347824E-2</v>
      </c>
      <c r="K57" s="92">
        <f t="shared" ref="K57:AP57" si="39">(K58-J58)/J58</f>
        <v>6.1224489795918366E-2</v>
      </c>
      <c r="L57" s="92">
        <f t="shared" si="39"/>
        <v>5.7692307692307696E-2</v>
      </c>
      <c r="M57" s="92">
        <f t="shared" si="39"/>
        <v>1.8181818181818181E-2</v>
      </c>
      <c r="N57" s="92">
        <f t="shared" si="39"/>
        <v>1.7857142857142856E-2</v>
      </c>
      <c r="O57" s="92">
        <f t="shared" si="39"/>
        <v>1.7543859649122806E-2</v>
      </c>
      <c r="P57" s="92">
        <f t="shared" si="39"/>
        <v>1.7241379310344827E-2</v>
      </c>
      <c r="Q57" s="92">
        <f t="shared" si="39"/>
        <v>1.6949152542372881E-2</v>
      </c>
      <c r="R57" s="92">
        <f t="shared" si="39"/>
        <v>1.6666666666666666E-2</v>
      </c>
      <c r="S57" s="92">
        <f t="shared" si="39"/>
        <v>1.6393442622950821E-2</v>
      </c>
      <c r="T57" s="92">
        <f t="shared" si="39"/>
        <v>1.6129032258064516E-2</v>
      </c>
      <c r="U57" s="92">
        <f t="shared" si="39"/>
        <v>1.5873015873015872E-2</v>
      </c>
      <c r="V57" s="92">
        <f t="shared" si="39"/>
        <v>1.5625E-2</v>
      </c>
      <c r="W57" s="92">
        <f t="shared" si="39"/>
        <v>1.5384615384615385E-2</v>
      </c>
      <c r="X57" s="92">
        <f t="shared" si="39"/>
        <v>1.5151515151515152E-2</v>
      </c>
      <c r="Y57" s="92">
        <f t="shared" si="39"/>
        <v>1.4925373134328358E-2</v>
      </c>
      <c r="Z57" s="92">
        <f t="shared" si="39"/>
        <v>1.4705882352941176E-2</v>
      </c>
      <c r="AA57" s="92">
        <f t="shared" si="39"/>
        <v>1.4492753623188406E-2</v>
      </c>
      <c r="AB57" s="92">
        <f t="shared" si="39"/>
        <v>0</v>
      </c>
      <c r="AC57" s="92">
        <f t="shared" si="39"/>
        <v>0</v>
      </c>
      <c r="AD57" s="92">
        <f t="shared" si="39"/>
        <v>0</v>
      </c>
      <c r="AE57" s="92">
        <f t="shared" si="39"/>
        <v>0</v>
      </c>
      <c r="AF57" s="92">
        <f t="shared" si="39"/>
        <v>0</v>
      </c>
      <c r="AG57" s="92">
        <f t="shared" si="39"/>
        <v>0</v>
      </c>
      <c r="AH57" s="92">
        <f t="shared" si="39"/>
        <v>0</v>
      </c>
      <c r="AI57" s="92">
        <f t="shared" si="39"/>
        <v>0</v>
      </c>
      <c r="AJ57" s="92">
        <f t="shared" si="39"/>
        <v>0</v>
      </c>
      <c r="AK57" s="92">
        <f t="shared" si="39"/>
        <v>0</v>
      </c>
      <c r="AL57" s="92">
        <f t="shared" si="39"/>
        <v>-1.4285714285714285E-2</v>
      </c>
      <c r="AM57" s="92">
        <f t="shared" si="39"/>
        <v>-1.4492753623188406E-2</v>
      </c>
      <c r="AN57" s="92">
        <f t="shared" si="39"/>
        <v>-1.4705882352941176E-2</v>
      </c>
      <c r="AO57" s="92">
        <f t="shared" si="39"/>
        <v>-1.4925373134328358E-2</v>
      </c>
      <c r="AP57" s="92">
        <f t="shared" si="39"/>
        <v>-1.5151515151515152E-2</v>
      </c>
    </row>
    <row r="58" spans="1:42">
      <c r="A58" s="93" t="s">
        <v>260</v>
      </c>
      <c r="B58" s="95">
        <f>Chemicals!C29</f>
        <v>0</v>
      </c>
      <c r="C58">
        <f t="shared" si="35"/>
        <v>160</v>
      </c>
      <c r="D58">
        <f t="shared" si="35"/>
        <v>320</v>
      </c>
      <c r="E58">
        <f t="shared" si="35"/>
        <v>480</v>
      </c>
      <c r="F58">
        <f t="shared" si="35"/>
        <v>640</v>
      </c>
      <c r="G58" s="95">
        <f>Chemicals!D10</f>
        <v>800</v>
      </c>
      <c r="H58">
        <f t="shared" si="29"/>
        <v>860</v>
      </c>
      <c r="I58" s="16">
        <f t="shared" si="29"/>
        <v>920</v>
      </c>
      <c r="J58">
        <f t="shared" si="29"/>
        <v>980</v>
      </c>
      <c r="K58">
        <f t="shared" si="29"/>
        <v>1040</v>
      </c>
      <c r="L58" s="95">
        <f>Chemicals!E10</f>
        <v>1100</v>
      </c>
      <c r="M58" s="36">
        <f t="shared" si="30"/>
        <v>1120</v>
      </c>
      <c r="N58" s="36">
        <f t="shared" si="30"/>
        <v>1140</v>
      </c>
      <c r="O58" s="36">
        <f t="shared" si="30"/>
        <v>1160</v>
      </c>
      <c r="P58" s="36">
        <f t="shared" si="30"/>
        <v>1180</v>
      </c>
      <c r="Q58" s="95">
        <f>Chemicals!F10</f>
        <v>1200</v>
      </c>
      <c r="R58" s="36">
        <f t="shared" si="12"/>
        <v>1220</v>
      </c>
      <c r="S58" s="36">
        <f t="shared" si="12"/>
        <v>1240</v>
      </c>
      <c r="T58" s="36">
        <f t="shared" si="12"/>
        <v>1260</v>
      </c>
      <c r="U58" s="36">
        <f t="shared" si="12"/>
        <v>1280</v>
      </c>
      <c r="V58" s="95">
        <f>Chemicals!G10</f>
        <v>1300</v>
      </c>
      <c r="W58" s="36">
        <f t="shared" si="13"/>
        <v>1320</v>
      </c>
      <c r="X58" s="36">
        <f t="shared" si="13"/>
        <v>1340</v>
      </c>
      <c r="Y58" s="36">
        <f t="shared" si="13"/>
        <v>1360</v>
      </c>
      <c r="Z58" s="36">
        <f t="shared" si="13"/>
        <v>1380</v>
      </c>
      <c r="AA58" s="95">
        <f>Chemicals!H10</f>
        <v>1400</v>
      </c>
      <c r="AB58" s="36">
        <f t="shared" si="14"/>
        <v>1400</v>
      </c>
      <c r="AC58" s="36">
        <f t="shared" si="14"/>
        <v>1400</v>
      </c>
      <c r="AD58" s="36">
        <f t="shared" si="14"/>
        <v>1400</v>
      </c>
      <c r="AE58" s="36">
        <f t="shared" si="14"/>
        <v>1400</v>
      </c>
      <c r="AF58" s="95">
        <f>Chemicals!I10</f>
        <v>1400</v>
      </c>
      <c r="AG58" s="36">
        <f t="shared" si="15"/>
        <v>1400</v>
      </c>
      <c r="AH58" s="36">
        <f t="shared" si="15"/>
        <v>1400</v>
      </c>
      <c r="AI58" s="36">
        <f t="shared" si="15"/>
        <v>1400</v>
      </c>
      <c r="AJ58" s="36">
        <f t="shared" si="15"/>
        <v>1400</v>
      </c>
      <c r="AK58" s="95">
        <f>Chemicals!J10</f>
        <v>1400</v>
      </c>
      <c r="AL58" s="36">
        <f t="shared" si="16"/>
        <v>1380</v>
      </c>
      <c r="AM58" s="36">
        <f t="shared" si="16"/>
        <v>1360</v>
      </c>
      <c r="AN58" s="36">
        <f t="shared" si="16"/>
        <v>1340</v>
      </c>
      <c r="AO58" s="36">
        <f t="shared" si="16"/>
        <v>1320</v>
      </c>
      <c r="AP58" s="95">
        <f>Chemicals!K10</f>
        <v>1300</v>
      </c>
    </row>
    <row r="59" spans="1:42">
      <c r="A59" s="93"/>
      <c r="B59" s="95"/>
      <c r="G59" s="95"/>
      <c r="L59" s="95"/>
      <c r="M59" s="36"/>
      <c r="N59" s="36"/>
      <c r="O59" s="36"/>
      <c r="P59" s="36"/>
      <c r="Q59" s="95"/>
      <c r="R59" s="36"/>
      <c r="S59" s="36"/>
      <c r="T59" s="36"/>
      <c r="U59" s="36"/>
      <c r="V59" s="95"/>
      <c r="W59" s="36"/>
      <c r="X59" s="36"/>
      <c r="Y59" s="36"/>
      <c r="Z59" s="36"/>
      <c r="AA59" s="95"/>
      <c r="AB59" s="36"/>
      <c r="AC59" s="36"/>
      <c r="AD59" s="36"/>
      <c r="AE59" s="36"/>
      <c r="AF59" s="95"/>
      <c r="AG59" s="36"/>
      <c r="AH59" s="36"/>
      <c r="AI59" s="36"/>
      <c r="AJ59" s="36"/>
      <c r="AK59" s="95"/>
      <c r="AL59" s="36"/>
      <c r="AM59" s="36"/>
      <c r="AN59" s="36"/>
      <c r="AO59" s="36"/>
      <c r="AP59" s="95"/>
    </row>
    <row r="60" spans="1:42">
      <c r="A60" s="93" t="s">
        <v>261</v>
      </c>
      <c r="B60" s="95">
        <v>0</v>
      </c>
      <c r="C60">
        <f t="shared" si="35"/>
        <v>0</v>
      </c>
      <c r="D60">
        <f t="shared" si="35"/>
        <v>0</v>
      </c>
      <c r="E60">
        <f t="shared" si="35"/>
        <v>0</v>
      </c>
      <c r="F60">
        <f t="shared" si="35"/>
        <v>0</v>
      </c>
      <c r="G60" s="95">
        <f>Chemicals!D9</f>
        <v>0</v>
      </c>
      <c r="H60">
        <f t="shared" si="29"/>
        <v>0</v>
      </c>
      <c r="I60" s="16">
        <f t="shared" si="29"/>
        <v>0</v>
      </c>
      <c r="J60">
        <f t="shared" si="29"/>
        <v>0</v>
      </c>
      <c r="K60">
        <f t="shared" si="29"/>
        <v>0</v>
      </c>
      <c r="L60" s="95">
        <f>Chemicals!E9</f>
        <v>0</v>
      </c>
      <c r="M60" s="36">
        <f t="shared" si="30"/>
        <v>0</v>
      </c>
      <c r="N60" s="36">
        <f t="shared" si="30"/>
        <v>0</v>
      </c>
      <c r="O60" s="36">
        <f t="shared" si="30"/>
        <v>0</v>
      </c>
      <c r="P60" s="36">
        <f t="shared" si="30"/>
        <v>0</v>
      </c>
      <c r="Q60" s="95">
        <f>Chemicals!F9</f>
        <v>0</v>
      </c>
      <c r="R60" s="36">
        <f t="shared" si="12"/>
        <v>0</v>
      </c>
      <c r="S60" s="36">
        <f t="shared" si="12"/>
        <v>0</v>
      </c>
      <c r="T60" s="36">
        <f t="shared" si="12"/>
        <v>0</v>
      </c>
      <c r="U60" s="36">
        <f t="shared" si="12"/>
        <v>0</v>
      </c>
      <c r="V60" s="95">
        <f>Chemicals!G9</f>
        <v>0</v>
      </c>
      <c r="W60" s="36">
        <f t="shared" si="13"/>
        <v>0</v>
      </c>
      <c r="X60" s="36">
        <f t="shared" si="13"/>
        <v>0</v>
      </c>
      <c r="Y60" s="36">
        <f t="shared" si="13"/>
        <v>0</v>
      </c>
      <c r="Z60" s="36">
        <f t="shared" si="13"/>
        <v>0</v>
      </c>
      <c r="AA60" s="95">
        <f>Chemicals!H9</f>
        <v>0</v>
      </c>
      <c r="AB60" s="36">
        <f t="shared" si="14"/>
        <v>0</v>
      </c>
      <c r="AC60" s="36">
        <f t="shared" si="14"/>
        <v>0</v>
      </c>
      <c r="AD60" s="36">
        <f t="shared" si="14"/>
        <v>0</v>
      </c>
      <c r="AE60" s="36">
        <f t="shared" si="14"/>
        <v>0</v>
      </c>
      <c r="AF60" s="95">
        <f>Chemicals!I9</f>
        <v>0</v>
      </c>
      <c r="AG60" s="36">
        <f t="shared" si="15"/>
        <v>0</v>
      </c>
      <c r="AH60" s="36">
        <f t="shared" si="15"/>
        <v>0</v>
      </c>
      <c r="AI60" s="36">
        <f t="shared" si="15"/>
        <v>0</v>
      </c>
      <c r="AJ60" s="36">
        <f t="shared" si="15"/>
        <v>0</v>
      </c>
      <c r="AK60" s="95">
        <f>Chemicals!J9</f>
        <v>0</v>
      </c>
      <c r="AL60" s="36">
        <f t="shared" si="16"/>
        <v>0</v>
      </c>
      <c r="AM60" s="36">
        <f t="shared" si="16"/>
        <v>0</v>
      </c>
      <c r="AN60" s="36">
        <f t="shared" si="16"/>
        <v>0</v>
      </c>
      <c r="AO60" s="36">
        <f t="shared" si="16"/>
        <v>0</v>
      </c>
      <c r="AP60" s="95">
        <f>Chemicals!K9</f>
        <v>0</v>
      </c>
    </row>
    <row r="61" spans="1:42">
      <c r="A61" s="93" t="s">
        <v>262</v>
      </c>
      <c r="B61" s="95">
        <v>0</v>
      </c>
      <c r="C61">
        <f t="shared" si="35"/>
        <v>0</v>
      </c>
      <c r="D61">
        <f t="shared" si="35"/>
        <v>0</v>
      </c>
      <c r="E61">
        <f t="shared" si="35"/>
        <v>0</v>
      </c>
      <c r="F61">
        <f t="shared" si="35"/>
        <v>0</v>
      </c>
      <c r="G61" s="95">
        <v>0</v>
      </c>
      <c r="H61">
        <f t="shared" si="29"/>
        <v>0</v>
      </c>
      <c r="I61" s="16">
        <f t="shared" si="29"/>
        <v>0</v>
      </c>
      <c r="J61">
        <f t="shared" si="29"/>
        <v>0</v>
      </c>
      <c r="K61">
        <f t="shared" si="29"/>
        <v>0</v>
      </c>
      <c r="L61" s="95">
        <v>0</v>
      </c>
      <c r="M61" s="36">
        <f t="shared" si="30"/>
        <v>0</v>
      </c>
      <c r="N61" s="36">
        <f t="shared" si="30"/>
        <v>0</v>
      </c>
      <c r="O61" s="36">
        <f t="shared" si="30"/>
        <v>0</v>
      </c>
      <c r="P61" s="36">
        <f t="shared" si="30"/>
        <v>0</v>
      </c>
      <c r="Q61" s="95">
        <v>0</v>
      </c>
      <c r="R61" s="36">
        <f t="shared" si="12"/>
        <v>0</v>
      </c>
      <c r="S61" s="36">
        <f t="shared" si="12"/>
        <v>0</v>
      </c>
      <c r="T61" s="36">
        <f t="shared" si="12"/>
        <v>0</v>
      </c>
      <c r="U61" s="36">
        <f t="shared" si="12"/>
        <v>0</v>
      </c>
      <c r="V61" s="95">
        <v>0</v>
      </c>
      <c r="W61" s="36">
        <f t="shared" si="13"/>
        <v>0</v>
      </c>
      <c r="X61" s="36">
        <f t="shared" si="13"/>
        <v>0</v>
      </c>
      <c r="Y61" s="36">
        <f t="shared" si="13"/>
        <v>0</v>
      </c>
      <c r="Z61" s="36">
        <f t="shared" si="13"/>
        <v>0</v>
      </c>
      <c r="AA61" s="95">
        <v>0</v>
      </c>
      <c r="AB61" s="36">
        <f t="shared" si="14"/>
        <v>0</v>
      </c>
      <c r="AC61" s="36">
        <f t="shared" si="14"/>
        <v>0</v>
      </c>
      <c r="AD61" s="36">
        <f t="shared" si="14"/>
        <v>0</v>
      </c>
      <c r="AE61" s="36">
        <f t="shared" si="14"/>
        <v>0</v>
      </c>
      <c r="AF61" s="95">
        <v>0</v>
      </c>
      <c r="AG61" s="36">
        <f t="shared" si="15"/>
        <v>0</v>
      </c>
      <c r="AH61" s="36">
        <f t="shared" si="15"/>
        <v>0</v>
      </c>
      <c r="AI61" s="36">
        <f t="shared" si="15"/>
        <v>0</v>
      </c>
      <c r="AJ61" s="36">
        <f t="shared" si="15"/>
        <v>0</v>
      </c>
      <c r="AK61" s="95">
        <v>0</v>
      </c>
      <c r="AL61" s="36">
        <f t="shared" si="16"/>
        <v>0</v>
      </c>
      <c r="AM61" s="36">
        <f t="shared" si="16"/>
        <v>0</v>
      </c>
      <c r="AN61" s="36">
        <f t="shared" si="16"/>
        <v>0</v>
      </c>
      <c r="AO61" s="36">
        <f t="shared" si="16"/>
        <v>0</v>
      </c>
      <c r="AP61" s="95">
        <v>0</v>
      </c>
    </row>
    <row r="62" spans="1:42">
      <c r="B62" s="95"/>
      <c r="C62" s="36"/>
      <c r="D62" s="36"/>
      <c r="E62" s="36"/>
      <c r="F62" s="36"/>
      <c r="G62" s="95"/>
      <c r="L62" s="95"/>
      <c r="M62" s="36"/>
      <c r="N62" s="36"/>
      <c r="O62" s="36"/>
      <c r="P62" s="36"/>
      <c r="Q62" s="95"/>
      <c r="R62" s="36"/>
      <c r="S62" s="36"/>
      <c r="T62" s="36"/>
      <c r="U62" s="36"/>
      <c r="V62" s="95"/>
      <c r="W62" s="36"/>
      <c r="X62" s="36"/>
      <c r="Y62" s="36"/>
      <c r="Z62" s="36"/>
      <c r="AA62" s="95"/>
      <c r="AB62" s="36"/>
      <c r="AC62" s="36"/>
      <c r="AD62" s="36"/>
      <c r="AE62" s="36"/>
      <c r="AF62" s="95"/>
      <c r="AG62" s="36"/>
      <c r="AH62" s="36"/>
      <c r="AI62" s="36"/>
      <c r="AJ62" s="36"/>
      <c r="AK62" s="95"/>
      <c r="AL62" s="36"/>
      <c r="AM62" s="36"/>
      <c r="AN62" s="36"/>
      <c r="AO62" s="36"/>
      <c r="AP62" s="95"/>
    </row>
    <row r="63" spans="1:42">
      <c r="A63" s="1" t="s">
        <v>266</v>
      </c>
      <c r="B63" s="95"/>
      <c r="C63" s="36"/>
      <c r="D63" s="36"/>
      <c r="E63" s="36"/>
      <c r="F63" s="36"/>
      <c r="G63" s="95"/>
      <c r="L63" s="95"/>
      <c r="M63" s="36"/>
      <c r="N63" s="36"/>
      <c r="O63" s="36"/>
      <c r="P63" s="36"/>
      <c r="Q63" s="95"/>
      <c r="R63" s="36"/>
      <c r="S63" s="36"/>
      <c r="T63" s="36"/>
      <c r="U63" s="36"/>
      <c r="V63" s="95"/>
      <c r="W63" s="36"/>
      <c r="X63" s="36"/>
      <c r="Y63" s="36"/>
      <c r="Z63" s="36"/>
      <c r="AA63" s="95"/>
      <c r="AB63" s="36"/>
      <c r="AC63" s="36"/>
      <c r="AD63" s="36"/>
      <c r="AE63" s="36"/>
      <c r="AF63" s="95"/>
      <c r="AG63" s="36"/>
      <c r="AH63" s="36"/>
      <c r="AI63" s="36"/>
      <c r="AJ63" s="36"/>
      <c r="AK63" s="95"/>
      <c r="AL63" s="36"/>
      <c r="AM63" s="36"/>
      <c r="AN63" s="36"/>
      <c r="AO63" s="36"/>
      <c r="AP63" s="95"/>
    </row>
    <row r="64" spans="1:42">
      <c r="A64" s="93" t="s">
        <v>46</v>
      </c>
      <c r="B64" s="90">
        <v>0</v>
      </c>
      <c r="C64">
        <f t="shared" ref="C64:F73" si="40">$B64+((C$1-$B$1)*($G64-$B64)/($G$1-$B$1))</f>
        <v>0</v>
      </c>
      <c r="D64">
        <f t="shared" si="40"/>
        <v>0</v>
      </c>
      <c r="E64">
        <f t="shared" si="40"/>
        <v>0</v>
      </c>
      <c r="F64">
        <f t="shared" si="40"/>
        <v>0</v>
      </c>
      <c r="G64" s="90">
        <v>0</v>
      </c>
      <c r="H64">
        <f t="shared" ref="H64:K73" si="41">$G64+((H$1-$G$1)*($L64-$G64)/($L$1-$G$1))</f>
        <v>0</v>
      </c>
      <c r="I64" s="16">
        <f t="shared" si="41"/>
        <v>0</v>
      </c>
      <c r="J64">
        <f t="shared" si="41"/>
        <v>0</v>
      </c>
      <c r="K64">
        <f t="shared" si="41"/>
        <v>0</v>
      </c>
      <c r="L64" s="90">
        <v>0</v>
      </c>
      <c r="M64" s="36">
        <f t="shared" ref="M64:P73" si="42">$L64+((M$1-$L$1)*($Q64-$L64)/($Q$1-$L$1))</f>
        <v>0</v>
      </c>
      <c r="N64" s="36">
        <f t="shared" si="42"/>
        <v>0</v>
      </c>
      <c r="O64" s="36">
        <f t="shared" si="42"/>
        <v>0</v>
      </c>
      <c r="P64" s="36">
        <f t="shared" si="42"/>
        <v>0</v>
      </c>
      <c r="Q64" s="90">
        <v>0</v>
      </c>
      <c r="R64" s="36">
        <f t="shared" ref="R64:U73" si="43">$Q64+((R$1-$Q$1)*($V64-$Q64)/($V$1-$Q$1))</f>
        <v>0</v>
      </c>
      <c r="S64" s="36">
        <f t="shared" si="43"/>
        <v>0</v>
      </c>
      <c r="T64" s="36">
        <f t="shared" si="43"/>
        <v>0</v>
      </c>
      <c r="U64" s="36">
        <f t="shared" si="43"/>
        <v>0</v>
      </c>
      <c r="V64" s="90">
        <v>0</v>
      </c>
      <c r="W64" s="36">
        <f t="shared" ref="W64:Z73" si="44">$V64+((W$1-$V$1)*($AA64-$V64)/($AA$1-$V$1))</f>
        <v>0</v>
      </c>
      <c r="X64" s="36">
        <f t="shared" si="44"/>
        <v>0</v>
      </c>
      <c r="Y64" s="36">
        <f t="shared" si="44"/>
        <v>0</v>
      </c>
      <c r="Z64" s="36">
        <f t="shared" si="44"/>
        <v>0</v>
      </c>
      <c r="AA64" s="90">
        <v>0</v>
      </c>
      <c r="AB64" s="36">
        <f t="shared" ref="AB64:AE73" si="45">$AA64+((AB$1-$AA$1)*($AF64-$AA64)/($AF$1-$AA$1))</f>
        <v>0</v>
      </c>
      <c r="AC64" s="36">
        <f t="shared" si="45"/>
        <v>0</v>
      </c>
      <c r="AD64" s="36">
        <f t="shared" si="45"/>
        <v>0</v>
      </c>
      <c r="AE64" s="36">
        <f t="shared" si="45"/>
        <v>0</v>
      </c>
      <c r="AF64" s="90">
        <v>0</v>
      </c>
      <c r="AG64" s="36">
        <f t="shared" ref="AG64:AJ73" si="46">$AF64+((AG$1-$AF$1)*($AK64-$AF64)/($AK$1-$AF$1))</f>
        <v>0</v>
      </c>
      <c r="AH64" s="36">
        <f t="shared" si="46"/>
        <v>0</v>
      </c>
      <c r="AI64" s="36">
        <f t="shared" si="46"/>
        <v>0</v>
      </c>
      <c r="AJ64" s="36">
        <f t="shared" si="46"/>
        <v>0</v>
      </c>
      <c r="AK64" s="90">
        <v>0</v>
      </c>
      <c r="AL64" s="36">
        <f t="shared" ref="AL64:AO73" si="47">$AK64+((AL$1-$AK$1)*($AP64-$AK64)/($AP$1-$AK$1))</f>
        <v>0</v>
      </c>
      <c r="AM64" s="36">
        <f t="shared" si="47"/>
        <v>0</v>
      </c>
      <c r="AN64" s="36">
        <f t="shared" si="47"/>
        <v>0</v>
      </c>
      <c r="AO64" s="36">
        <f t="shared" si="47"/>
        <v>0</v>
      </c>
      <c r="AP64" s="90">
        <v>0</v>
      </c>
    </row>
    <row r="65" spans="1:42">
      <c r="A65" s="93" t="s">
        <v>51</v>
      </c>
      <c r="B65" s="90">
        <v>0</v>
      </c>
      <c r="C65">
        <f t="shared" si="40"/>
        <v>0</v>
      </c>
      <c r="D65">
        <f t="shared" si="40"/>
        <v>0</v>
      </c>
      <c r="E65">
        <f t="shared" si="40"/>
        <v>0</v>
      </c>
      <c r="F65">
        <f t="shared" si="40"/>
        <v>0</v>
      </c>
      <c r="G65" s="90">
        <v>0</v>
      </c>
      <c r="H65">
        <f t="shared" si="41"/>
        <v>0</v>
      </c>
      <c r="I65" s="16">
        <f t="shared" si="41"/>
        <v>0</v>
      </c>
      <c r="J65">
        <f t="shared" si="41"/>
        <v>0</v>
      </c>
      <c r="K65">
        <f t="shared" si="41"/>
        <v>0</v>
      </c>
      <c r="L65" s="90">
        <v>0</v>
      </c>
      <c r="M65" s="36">
        <f t="shared" si="42"/>
        <v>0</v>
      </c>
      <c r="N65" s="36">
        <f t="shared" si="42"/>
        <v>0</v>
      </c>
      <c r="O65" s="36">
        <f t="shared" si="42"/>
        <v>0</v>
      </c>
      <c r="P65" s="36">
        <f t="shared" si="42"/>
        <v>0</v>
      </c>
      <c r="Q65" s="90">
        <v>0</v>
      </c>
      <c r="R65" s="36">
        <f t="shared" si="43"/>
        <v>0</v>
      </c>
      <c r="S65" s="36">
        <f t="shared" si="43"/>
        <v>0</v>
      </c>
      <c r="T65" s="36">
        <f t="shared" si="43"/>
        <v>0</v>
      </c>
      <c r="U65" s="36">
        <f t="shared" si="43"/>
        <v>0</v>
      </c>
      <c r="V65" s="90">
        <v>0</v>
      </c>
      <c r="W65" s="36">
        <f t="shared" si="44"/>
        <v>0</v>
      </c>
      <c r="X65" s="36">
        <f t="shared" si="44"/>
        <v>0</v>
      </c>
      <c r="Y65" s="36">
        <f t="shared" si="44"/>
        <v>0</v>
      </c>
      <c r="Z65" s="36">
        <f t="shared" si="44"/>
        <v>0</v>
      </c>
      <c r="AA65" s="90">
        <v>0</v>
      </c>
      <c r="AB65" s="36">
        <f t="shared" si="45"/>
        <v>0</v>
      </c>
      <c r="AC65" s="36">
        <f t="shared" si="45"/>
        <v>0</v>
      </c>
      <c r="AD65" s="36">
        <f t="shared" si="45"/>
        <v>0</v>
      </c>
      <c r="AE65" s="36">
        <f t="shared" si="45"/>
        <v>0</v>
      </c>
      <c r="AF65" s="90">
        <v>0</v>
      </c>
      <c r="AG65" s="36">
        <f t="shared" si="46"/>
        <v>0</v>
      </c>
      <c r="AH65" s="36">
        <f t="shared" si="46"/>
        <v>0</v>
      </c>
      <c r="AI65" s="36">
        <f t="shared" si="46"/>
        <v>0</v>
      </c>
      <c r="AJ65" s="36">
        <f t="shared" si="46"/>
        <v>0</v>
      </c>
      <c r="AK65" s="90">
        <v>0</v>
      </c>
      <c r="AL65" s="36">
        <f t="shared" si="47"/>
        <v>0</v>
      </c>
      <c r="AM65" s="36">
        <f t="shared" si="47"/>
        <v>0</v>
      </c>
      <c r="AN65" s="36">
        <f t="shared" si="47"/>
        <v>0</v>
      </c>
      <c r="AO65" s="36">
        <f t="shared" si="47"/>
        <v>0</v>
      </c>
      <c r="AP65" s="90">
        <v>0</v>
      </c>
    </row>
    <row r="66" spans="1:42">
      <c r="A66" s="93" t="s">
        <v>49</v>
      </c>
      <c r="B66" s="90">
        <v>0</v>
      </c>
      <c r="C66">
        <f t="shared" si="40"/>
        <v>0</v>
      </c>
      <c r="D66">
        <f t="shared" si="40"/>
        <v>0</v>
      </c>
      <c r="E66">
        <f t="shared" si="40"/>
        <v>0</v>
      </c>
      <c r="F66">
        <f t="shared" si="40"/>
        <v>0</v>
      </c>
      <c r="G66" s="90">
        <v>0</v>
      </c>
      <c r="H66">
        <f t="shared" si="41"/>
        <v>0</v>
      </c>
      <c r="I66" s="16">
        <f t="shared" si="41"/>
        <v>0</v>
      </c>
      <c r="J66">
        <f t="shared" si="41"/>
        <v>0</v>
      </c>
      <c r="K66">
        <f t="shared" si="41"/>
        <v>0</v>
      </c>
      <c r="L66" s="90">
        <v>0</v>
      </c>
      <c r="M66" s="36">
        <f t="shared" si="42"/>
        <v>0</v>
      </c>
      <c r="N66" s="36">
        <f t="shared" si="42"/>
        <v>0</v>
      </c>
      <c r="O66" s="36">
        <f t="shared" si="42"/>
        <v>0</v>
      </c>
      <c r="P66" s="36">
        <f t="shared" si="42"/>
        <v>0</v>
      </c>
      <c r="Q66" s="90">
        <v>0</v>
      </c>
      <c r="R66" s="36">
        <f t="shared" si="43"/>
        <v>0</v>
      </c>
      <c r="S66" s="36">
        <f t="shared" si="43"/>
        <v>0</v>
      </c>
      <c r="T66" s="36">
        <f t="shared" si="43"/>
        <v>0</v>
      </c>
      <c r="U66" s="36">
        <f t="shared" si="43"/>
        <v>0</v>
      </c>
      <c r="V66" s="90">
        <v>0</v>
      </c>
      <c r="W66" s="36">
        <f t="shared" si="44"/>
        <v>0</v>
      </c>
      <c r="X66" s="36">
        <f t="shared" si="44"/>
        <v>0</v>
      </c>
      <c r="Y66" s="36">
        <f t="shared" si="44"/>
        <v>0</v>
      </c>
      <c r="Z66" s="36">
        <f t="shared" si="44"/>
        <v>0</v>
      </c>
      <c r="AA66" s="90">
        <v>0</v>
      </c>
      <c r="AB66" s="36">
        <f t="shared" si="45"/>
        <v>0</v>
      </c>
      <c r="AC66" s="36">
        <f t="shared" si="45"/>
        <v>0</v>
      </c>
      <c r="AD66" s="36">
        <f t="shared" si="45"/>
        <v>0</v>
      </c>
      <c r="AE66" s="36">
        <f t="shared" si="45"/>
        <v>0</v>
      </c>
      <c r="AF66" s="90">
        <v>0</v>
      </c>
      <c r="AG66" s="36">
        <f t="shared" si="46"/>
        <v>0</v>
      </c>
      <c r="AH66" s="36">
        <f t="shared" si="46"/>
        <v>0</v>
      </c>
      <c r="AI66" s="36">
        <f t="shared" si="46"/>
        <v>0</v>
      </c>
      <c r="AJ66" s="36">
        <f t="shared" si="46"/>
        <v>0</v>
      </c>
      <c r="AK66" s="90">
        <v>0</v>
      </c>
      <c r="AL66" s="36">
        <f t="shared" si="47"/>
        <v>0</v>
      </c>
      <c r="AM66" s="36">
        <f t="shared" si="47"/>
        <v>0</v>
      </c>
      <c r="AN66" s="36">
        <f t="shared" si="47"/>
        <v>0</v>
      </c>
      <c r="AO66" s="36">
        <f t="shared" si="47"/>
        <v>0</v>
      </c>
      <c r="AP66" s="90">
        <v>0</v>
      </c>
    </row>
    <row r="67" spans="1:42">
      <c r="A67" s="93" t="s">
        <v>124</v>
      </c>
      <c r="B67" s="90">
        <v>0</v>
      </c>
      <c r="C67">
        <f t="shared" si="40"/>
        <v>0</v>
      </c>
      <c r="D67">
        <f t="shared" si="40"/>
        <v>0</v>
      </c>
      <c r="E67">
        <f t="shared" si="40"/>
        <v>0</v>
      </c>
      <c r="F67">
        <f t="shared" si="40"/>
        <v>0</v>
      </c>
      <c r="G67" s="90">
        <v>0</v>
      </c>
      <c r="H67">
        <f t="shared" si="41"/>
        <v>0</v>
      </c>
      <c r="I67" s="16">
        <f t="shared" si="41"/>
        <v>0</v>
      </c>
      <c r="J67">
        <f t="shared" si="41"/>
        <v>0</v>
      </c>
      <c r="K67">
        <f t="shared" si="41"/>
        <v>0</v>
      </c>
      <c r="L67" s="90">
        <v>0</v>
      </c>
      <c r="M67" s="36">
        <f t="shared" si="42"/>
        <v>0</v>
      </c>
      <c r="N67" s="36">
        <f t="shared" si="42"/>
        <v>0</v>
      </c>
      <c r="O67" s="36">
        <f t="shared" si="42"/>
        <v>0</v>
      </c>
      <c r="P67" s="36">
        <f t="shared" si="42"/>
        <v>0</v>
      </c>
      <c r="Q67" s="90">
        <v>0</v>
      </c>
      <c r="R67" s="36">
        <f t="shared" si="43"/>
        <v>0</v>
      </c>
      <c r="S67" s="36">
        <f t="shared" si="43"/>
        <v>0</v>
      </c>
      <c r="T67" s="36">
        <f t="shared" si="43"/>
        <v>0</v>
      </c>
      <c r="U67" s="36">
        <f t="shared" si="43"/>
        <v>0</v>
      </c>
      <c r="V67" s="90">
        <v>0</v>
      </c>
      <c r="W67" s="36">
        <f t="shared" si="44"/>
        <v>0</v>
      </c>
      <c r="X67" s="36">
        <f t="shared" si="44"/>
        <v>0</v>
      </c>
      <c r="Y67" s="36">
        <f t="shared" si="44"/>
        <v>0</v>
      </c>
      <c r="Z67" s="36">
        <f t="shared" si="44"/>
        <v>0</v>
      </c>
      <c r="AA67" s="90">
        <v>0</v>
      </c>
      <c r="AB67" s="36">
        <f t="shared" si="45"/>
        <v>0</v>
      </c>
      <c r="AC67" s="36">
        <f t="shared" si="45"/>
        <v>0</v>
      </c>
      <c r="AD67" s="36">
        <f t="shared" si="45"/>
        <v>0</v>
      </c>
      <c r="AE67" s="36">
        <f t="shared" si="45"/>
        <v>0</v>
      </c>
      <c r="AF67" s="90">
        <v>0</v>
      </c>
      <c r="AG67" s="36">
        <f t="shared" si="46"/>
        <v>0</v>
      </c>
      <c r="AH67" s="36">
        <f t="shared" si="46"/>
        <v>0</v>
      </c>
      <c r="AI67" s="36">
        <f t="shared" si="46"/>
        <v>0</v>
      </c>
      <c r="AJ67" s="36">
        <f t="shared" si="46"/>
        <v>0</v>
      </c>
      <c r="AK67" s="90">
        <v>0</v>
      </c>
      <c r="AL67" s="36">
        <f t="shared" si="47"/>
        <v>0</v>
      </c>
      <c r="AM67" s="36">
        <f t="shared" si="47"/>
        <v>0</v>
      </c>
      <c r="AN67" s="36">
        <f t="shared" si="47"/>
        <v>0</v>
      </c>
      <c r="AO67" s="36">
        <f t="shared" si="47"/>
        <v>0</v>
      </c>
      <c r="AP67" s="90">
        <v>0</v>
      </c>
    </row>
    <row r="68" spans="1:42">
      <c r="A68" s="93" t="s">
        <v>13</v>
      </c>
      <c r="B68" s="90">
        <v>0</v>
      </c>
      <c r="C68">
        <f t="shared" si="40"/>
        <v>0</v>
      </c>
      <c r="D68">
        <f t="shared" si="40"/>
        <v>0</v>
      </c>
      <c r="E68">
        <f t="shared" si="40"/>
        <v>0</v>
      </c>
      <c r="F68">
        <f t="shared" si="40"/>
        <v>0</v>
      </c>
      <c r="G68" s="90">
        <v>0</v>
      </c>
      <c r="H68">
        <f t="shared" si="41"/>
        <v>0</v>
      </c>
      <c r="I68" s="16">
        <f t="shared" si="41"/>
        <v>0</v>
      </c>
      <c r="J68">
        <f t="shared" si="41"/>
        <v>0</v>
      </c>
      <c r="K68">
        <f t="shared" si="41"/>
        <v>0</v>
      </c>
      <c r="L68" s="90">
        <v>0</v>
      </c>
      <c r="M68" s="36">
        <f t="shared" si="42"/>
        <v>0</v>
      </c>
      <c r="N68" s="36">
        <f t="shared" si="42"/>
        <v>0</v>
      </c>
      <c r="O68" s="36">
        <f t="shared" si="42"/>
        <v>0</v>
      </c>
      <c r="P68" s="36">
        <f t="shared" si="42"/>
        <v>0</v>
      </c>
      <c r="Q68" s="90">
        <v>0</v>
      </c>
      <c r="R68" s="36">
        <f t="shared" si="43"/>
        <v>0</v>
      </c>
      <c r="S68" s="36">
        <f t="shared" si="43"/>
        <v>0</v>
      </c>
      <c r="T68" s="36">
        <f t="shared" si="43"/>
        <v>0</v>
      </c>
      <c r="U68" s="36">
        <f t="shared" si="43"/>
        <v>0</v>
      </c>
      <c r="V68" s="90">
        <v>0</v>
      </c>
      <c r="W68" s="36">
        <f t="shared" si="44"/>
        <v>0</v>
      </c>
      <c r="X68" s="36">
        <f t="shared" si="44"/>
        <v>0</v>
      </c>
      <c r="Y68" s="36">
        <f t="shared" si="44"/>
        <v>0</v>
      </c>
      <c r="Z68" s="36">
        <f t="shared" si="44"/>
        <v>0</v>
      </c>
      <c r="AA68" s="90">
        <v>0</v>
      </c>
      <c r="AB68" s="36">
        <f t="shared" si="45"/>
        <v>0</v>
      </c>
      <c r="AC68" s="36">
        <f t="shared" si="45"/>
        <v>0</v>
      </c>
      <c r="AD68" s="36">
        <f t="shared" si="45"/>
        <v>0</v>
      </c>
      <c r="AE68" s="36">
        <f t="shared" si="45"/>
        <v>0</v>
      </c>
      <c r="AF68" s="90">
        <v>0</v>
      </c>
      <c r="AG68" s="36">
        <f t="shared" si="46"/>
        <v>0</v>
      </c>
      <c r="AH68" s="36">
        <f t="shared" si="46"/>
        <v>0</v>
      </c>
      <c r="AI68" s="36">
        <f t="shared" si="46"/>
        <v>0</v>
      </c>
      <c r="AJ68" s="36">
        <f t="shared" si="46"/>
        <v>0</v>
      </c>
      <c r="AK68" s="90">
        <v>0</v>
      </c>
      <c r="AL68" s="36">
        <f t="shared" si="47"/>
        <v>0</v>
      </c>
      <c r="AM68" s="36">
        <f t="shared" si="47"/>
        <v>0</v>
      </c>
      <c r="AN68" s="36">
        <f t="shared" si="47"/>
        <v>0</v>
      </c>
      <c r="AO68" s="36">
        <f t="shared" si="47"/>
        <v>0</v>
      </c>
      <c r="AP68" s="90">
        <v>0</v>
      </c>
    </row>
    <row r="69" spans="1:42">
      <c r="A69" s="93" t="s">
        <v>259</v>
      </c>
      <c r="B69" s="90">
        <v>0</v>
      </c>
      <c r="C69">
        <f t="shared" si="40"/>
        <v>0</v>
      </c>
      <c r="D69">
        <f t="shared" si="40"/>
        <v>0</v>
      </c>
      <c r="E69">
        <f t="shared" si="40"/>
        <v>0</v>
      </c>
      <c r="F69">
        <f t="shared" si="40"/>
        <v>0</v>
      </c>
      <c r="G69" s="90">
        <v>0</v>
      </c>
      <c r="H69">
        <f t="shared" si="41"/>
        <v>0</v>
      </c>
      <c r="I69" s="16">
        <f t="shared" si="41"/>
        <v>0</v>
      </c>
      <c r="J69">
        <f t="shared" si="41"/>
        <v>0</v>
      </c>
      <c r="K69">
        <f t="shared" si="41"/>
        <v>0</v>
      </c>
      <c r="L69" s="90">
        <v>0</v>
      </c>
      <c r="M69" s="36">
        <f t="shared" si="42"/>
        <v>0</v>
      </c>
      <c r="N69" s="36">
        <f t="shared" si="42"/>
        <v>0</v>
      </c>
      <c r="O69" s="36">
        <f t="shared" si="42"/>
        <v>0</v>
      </c>
      <c r="P69" s="36">
        <f t="shared" si="42"/>
        <v>0</v>
      </c>
      <c r="Q69" s="90">
        <v>0</v>
      </c>
      <c r="R69" s="36">
        <f t="shared" si="43"/>
        <v>0</v>
      </c>
      <c r="S69" s="36">
        <f t="shared" si="43"/>
        <v>0</v>
      </c>
      <c r="T69" s="36">
        <f t="shared" si="43"/>
        <v>0</v>
      </c>
      <c r="U69" s="36">
        <f t="shared" si="43"/>
        <v>0</v>
      </c>
      <c r="V69" s="90">
        <v>0</v>
      </c>
      <c r="W69" s="36">
        <f t="shared" si="44"/>
        <v>0</v>
      </c>
      <c r="X69" s="36">
        <f t="shared" si="44"/>
        <v>0</v>
      </c>
      <c r="Y69" s="36">
        <f t="shared" si="44"/>
        <v>0</v>
      </c>
      <c r="Z69" s="36">
        <f t="shared" si="44"/>
        <v>0</v>
      </c>
      <c r="AA69" s="90">
        <v>0</v>
      </c>
      <c r="AB69" s="36">
        <f t="shared" si="45"/>
        <v>0</v>
      </c>
      <c r="AC69" s="36">
        <f t="shared" si="45"/>
        <v>0</v>
      </c>
      <c r="AD69" s="36">
        <f t="shared" si="45"/>
        <v>0</v>
      </c>
      <c r="AE69" s="36">
        <f t="shared" si="45"/>
        <v>0</v>
      </c>
      <c r="AF69" s="90">
        <v>0</v>
      </c>
      <c r="AG69" s="36">
        <f t="shared" si="46"/>
        <v>0</v>
      </c>
      <c r="AH69" s="36">
        <f t="shared" si="46"/>
        <v>0</v>
      </c>
      <c r="AI69" s="36">
        <f t="shared" si="46"/>
        <v>0</v>
      </c>
      <c r="AJ69" s="36">
        <f t="shared" si="46"/>
        <v>0</v>
      </c>
      <c r="AK69" s="90">
        <v>0</v>
      </c>
      <c r="AL69" s="36">
        <f t="shared" si="47"/>
        <v>0</v>
      </c>
      <c r="AM69" s="36">
        <f t="shared" si="47"/>
        <v>0</v>
      </c>
      <c r="AN69" s="36">
        <f t="shared" si="47"/>
        <v>0</v>
      </c>
      <c r="AO69" s="36">
        <f t="shared" si="47"/>
        <v>0</v>
      </c>
      <c r="AP69" s="90">
        <v>0</v>
      </c>
    </row>
    <row r="70" spans="1:42">
      <c r="A70" s="93" t="s">
        <v>11</v>
      </c>
      <c r="B70" s="90">
        <v>0</v>
      </c>
      <c r="C70">
        <f t="shared" si="40"/>
        <v>0</v>
      </c>
      <c r="D70">
        <f t="shared" si="40"/>
        <v>0</v>
      </c>
      <c r="E70">
        <f t="shared" si="40"/>
        <v>0</v>
      </c>
      <c r="F70">
        <f t="shared" si="40"/>
        <v>0</v>
      </c>
      <c r="G70" s="90">
        <v>0</v>
      </c>
      <c r="H70">
        <f t="shared" si="41"/>
        <v>0</v>
      </c>
      <c r="I70" s="16">
        <f>$G70+((I$1-$G$1)*($L70-$G70)/($L$1-$G$1))</f>
        <v>0</v>
      </c>
      <c r="J70">
        <f t="shared" si="41"/>
        <v>0</v>
      </c>
      <c r="K70">
        <f t="shared" si="41"/>
        <v>0</v>
      </c>
      <c r="L70" s="90">
        <v>0</v>
      </c>
      <c r="M70" s="36">
        <f t="shared" si="42"/>
        <v>0</v>
      </c>
      <c r="N70" s="36">
        <f t="shared" si="42"/>
        <v>0</v>
      </c>
      <c r="O70" s="36">
        <f t="shared" si="42"/>
        <v>0</v>
      </c>
      <c r="P70" s="36">
        <f t="shared" si="42"/>
        <v>0</v>
      </c>
      <c r="Q70" s="90">
        <v>0</v>
      </c>
      <c r="R70" s="36">
        <f t="shared" si="43"/>
        <v>0</v>
      </c>
      <c r="S70" s="36">
        <f t="shared" si="43"/>
        <v>0</v>
      </c>
      <c r="T70" s="36">
        <f t="shared" si="43"/>
        <v>0</v>
      </c>
      <c r="U70" s="36">
        <f t="shared" si="43"/>
        <v>0</v>
      </c>
      <c r="V70" s="90">
        <v>0</v>
      </c>
      <c r="W70" s="36">
        <f t="shared" si="44"/>
        <v>0</v>
      </c>
      <c r="X70" s="36">
        <f t="shared" si="44"/>
        <v>0</v>
      </c>
      <c r="Y70" s="36">
        <f t="shared" si="44"/>
        <v>0</v>
      </c>
      <c r="Z70" s="36">
        <f t="shared" si="44"/>
        <v>0</v>
      </c>
      <c r="AA70" s="90">
        <v>0</v>
      </c>
      <c r="AB70" s="36">
        <f t="shared" si="45"/>
        <v>0</v>
      </c>
      <c r="AC70" s="36">
        <f t="shared" si="45"/>
        <v>0</v>
      </c>
      <c r="AD70" s="36">
        <f t="shared" si="45"/>
        <v>0</v>
      </c>
      <c r="AE70" s="36">
        <f t="shared" si="45"/>
        <v>0</v>
      </c>
      <c r="AF70" s="90">
        <v>0</v>
      </c>
      <c r="AG70" s="36">
        <f t="shared" si="46"/>
        <v>0</v>
      </c>
      <c r="AH70" s="36">
        <f t="shared" si="46"/>
        <v>0</v>
      </c>
      <c r="AI70" s="36">
        <f t="shared" si="46"/>
        <v>0</v>
      </c>
      <c r="AJ70" s="36">
        <f t="shared" si="46"/>
        <v>0</v>
      </c>
      <c r="AK70" s="90">
        <v>0</v>
      </c>
      <c r="AL70" s="36">
        <f t="shared" si="47"/>
        <v>0</v>
      </c>
      <c r="AM70" s="36">
        <f t="shared" si="47"/>
        <v>0</v>
      </c>
      <c r="AN70" s="36">
        <f t="shared" si="47"/>
        <v>0</v>
      </c>
      <c r="AO70" s="36">
        <f t="shared" si="47"/>
        <v>0</v>
      </c>
      <c r="AP70" s="90">
        <v>0</v>
      </c>
    </row>
    <row r="71" spans="1:42">
      <c r="A71" s="93" t="s">
        <v>260</v>
      </c>
      <c r="B71" s="90">
        <v>0</v>
      </c>
      <c r="C71">
        <f t="shared" si="40"/>
        <v>0</v>
      </c>
      <c r="D71">
        <f t="shared" si="40"/>
        <v>0</v>
      </c>
      <c r="E71">
        <f t="shared" si="40"/>
        <v>0</v>
      </c>
      <c r="F71">
        <f t="shared" si="40"/>
        <v>0</v>
      </c>
      <c r="G71" s="90">
        <v>0</v>
      </c>
      <c r="H71">
        <f t="shared" si="41"/>
        <v>0</v>
      </c>
      <c r="I71" s="16">
        <f t="shared" si="41"/>
        <v>0</v>
      </c>
      <c r="J71">
        <f t="shared" si="41"/>
        <v>0</v>
      </c>
      <c r="K71">
        <f t="shared" si="41"/>
        <v>0</v>
      </c>
      <c r="L71" s="90">
        <v>0</v>
      </c>
      <c r="M71" s="36">
        <f t="shared" si="42"/>
        <v>0</v>
      </c>
      <c r="N71" s="36">
        <f t="shared" si="42"/>
        <v>0</v>
      </c>
      <c r="O71" s="36">
        <f t="shared" si="42"/>
        <v>0</v>
      </c>
      <c r="P71" s="36">
        <f t="shared" si="42"/>
        <v>0</v>
      </c>
      <c r="Q71" s="90">
        <v>0</v>
      </c>
      <c r="R71" s="36">
        <f t="shared" si="43"/>
        <v>0</v>
      </c>
      <c r="S71" s="36">
        <f t="shared" si="43"/>
        <v>0</v>
      </c>
      <c r="T71" s="36">
        <f t="shared" si="43"/>
        <v>0</v>
      </c>
      <c r="U71" s="36">
        <f t="shared" si="43"/>
        <v>0</v>
      </c>
      <c r="V71" s="90">
        <v>0</v>
      </c>
      <c r="W71" s="36">
        <f t="shared" si="44"/>
        <v>0</v>
      </c>
      <c r="X71" s="36">
        <f t="shared" si="44"/>
        <v>0</v>
      </c>
      <c r="Y71" s="36">
        <f t="shared" si="44"/>
        <v>0</v>
      </c>
      <c r="Z71" s="36">
        <f t="shared" si="44"/>
        <v>0</v>
      </c>
      <c r="AA71" s="90">
        <v>0</v>
      </c>
      <c r="AB71" s="36">
        <f t="shared" si="45"/>
        <v>0</v>
      </c>
      <c r="AC71" s="36">
        <f t="shared" si="45"/>
        <v>0</v>
      </c>
      <c r="AD71" s="36">
        <f t="shared" si="45"/>
        <v>0</v>
      </c>
      <c r="AE71" s="36">
        <f t="shared" si="45"/>
        <v>0</v>
      </c>
      <c r="AF71" s="90">
        <v>0</v>
      </c>
      <c r="AG71" s="36">
        <f t="shared" si="46"/>
        <v>0</v>
      </c>
      <c r="AH71" s="36">
        <f t="shared" si="46"/>
        <v>0</v>
      </c>
      <c r="AI71" s="36">
        <f t="shared" si="46"/>
        <v>0</v>
      </c>
      <c r="AJ71" s="36">
        <f t="shared" si="46"/>
        <v>0</v>
      </c>
      <c r="AK71" s="90">
        <v>0</v>
      </c>
      <c r="AL71" s="36">
        <f t="shared" si="47"/>
        <v>0</v>
      </c>
      <c r="AM71" s="36">
        <f t="shared" si="47"/>
        <v>0</v>
      </c>
      <c r="AN71" s="36">
        <f t="shared" si="47"/>
        <v>0</v>
      </c>
      <c r="AO71" s="36">
        <f t="shared" si="47"/>
        <v>0</v>
      </c>
      <c r="AP71" s="90">
        <v>0</v>
      </c>
    </row>
    <row r="72" spans="1:42">
      <c r="A72" s="93" t="s">
        <v>261</v>
      </c>
      <c r="B72" s="90">
        <v>0</v>
      </c>
      <c r="C72">
        <f t="shared" si="40"/>
        <v>0</v>
      </c>
      <c r="D72">
        <f t="shared" si="40"/>
        <v>0</v>
      </c>
      <c r="E72">
        <f t="shared" si="40"/>
        <v>0</v>
      </c>
      <c r="F72">
        <f t="shared" si="40"/>
        <v>0</v>
      </c>
      <c r="G72" s="90">
        <v>0</v>
      </c>
      <c r="H72">
        <f t="shared" si="41"/>
        <v>0</v>
      </c>
      <c r="I72" s="16">
        <f t="shared" si="41"/>
        <v>0</v>
      </c>
      <c r="J72">
        <f t="shared" si="41"/>
        <v>0</v>
      </c>
      <c r="K72">
        <f t="shared" si="41"/>
        <v>0</v>
      </c>
      <c r="L72" s="90">
        <v>0</v>
      </c>
      <c r="M72" s="36">
        <f t="shared" si="42"/>
        <v>0</v>
      </c>
      <c r="N72" s="36">
        <f t="shared" si="42"/>
        <v>0</v>
      </c>
      <c r="O72" s="36">
        <f t="shared" si="42"/>
        <v>0</v>
      </c>
      <c r="P72" s="36">
        <f t="shared" si="42"/>
        <v>0</v>
      </c>
      <c r="Q72" s="90">
        <v>0</v>
      </c>
      <c r="R72" s="36">
        <f t="shared" si="43"/>
        <v>0</v>
      </c>
      <c r="S72" s="36">
        <f t="shared" si="43"/>
        <v>0</v>
      </c>
      <c r="T72" s="36">
        <f t="shared" si="43"/>
        <v>0</v>
      </c>
      <c r="U72" s="36">
        <f t="shared" si="43"/>
        <v>0</v>
      </c>
      <c r="V72" s="90">
        <v>0</v>
      </c>
      <c r="W72" s="36">
        <f t="shared" si="44"/>
        <v>0</v>
      </c>
      <c r="X72" s="36">
        <f t="shared" si="44"/>
        <v>0</v>
      </c>
      <c r="Y72" s="36">
        <f t="shared" si="44"/>
        <v>0</v>
      </c>
      <c r="Z72" s="36">
        <f t="shared" si="44"/>
        <v>0</v>
      </c>
      <c r="AA72" s="90">
        <v>0</v>
      </c>
      <c r="AB72" s="36">
        <f t="shared" si="45"/>
        <v>0</v>
      </c>
      <c r="AC72" s="36">
        <f t="shared" si="45"/>
        <v>0</v>
      </c>
      <c r="AD72" s="36">
        <f t="shared" si="45"/>
        <v>0</v>
      </c>
      <c r="AE72" s="36">
        <f t="shared" si="45"/>
        <v>0</v>
      </c>
      <c r="AF72" s="90">
        <v>0</v>
      </c>
      <c r="AG72" s="36">
        <f t="shared" si="46"/>
        <v>0</v>
      </c>
      <c r="AH72" s="36">
        <f t="shared" si="46"/>
        <v>0</v>
      </c>
      <c r="AI72" s="36">
        <f t="shared" si="46"/>
        <v>0</v>
      </c>
      <c r="AJ72" s="36">
        <f t="shared" si="46"/>
        <v>0</v>
      </c>
      <c r="AK72" s="90">
        <v>0</v>
      </c>
      <c r="AL72" s="36">
        <f t="shared" si="47"/>
        <v>0</v>
      </c>
      <c r="AM72" s="36">
        <f t="shared" si="47"/>
        <v>0</v>
      </c>
      <c r="AN72" s="36">
        <f t="shared" si="47"/>
        <v>0</v>
      </c>
      <c r="AO72" s="36">
        <f t="shared" si="47"/>
        <v>0</v>
      </c>
      <c r="AP72" s="90">
        <v>0</v>
      </c>
    </row>
    <row r="73" spans="1:42">
      <c r="A73" s="93" t="s">
        <v>262</v>
      </c>
      <c r="B73" s="90">
        <v>0</v>
      </c>
      <c r="C73">
        <f t="shared" si="40"/>
        <v>0</v>
      </c>
      <c r="D73">
        <f t="shared" si="40"/>
        <v>0</v>
      </c>
      <c r="E73">
        <f t="shared" si="40"/>
        <v>0</v>
      </c>
      <c r="F73">
        <f t="shared" si="40"/>
        <v>0</v>
      </c>
      <c r="G73" s="90">
        <v>0</v>
      </c>
      <c r="H73">
        <f t="shared" si="41"/>
        <v>0</v>
      </c>
      <c r="I73" s="16">
        <f t="shared" si="41"/>
        <v>0</v>
      </c>
      <c r="J73">
        <f t="shared" si="41"/>
        <v>0</v>
      </c>
      <c r="K73">
        <f t="shared" si="41"/>
        <v>0</v>
      </c>
      <c r="L73" s="90">
        <v>0</v>
      </c>
      <c r="M73" s="36">
        <f t="shared" si="42"/>
        <v>0</v>
      </c>
      <c r="N73" s="36">
        <f t="shared" si="42"/>
        <v>0</v>
      </c>
      <c r="O73" s="36">
        <f t="shared" si="42"/>
        <v>0</v>
      </c>
      <c r="P73" s="36">
        <f t="shared" si="42"/>
        <v>0</v>
      </c>
      <c r="Q73" s="90">
        <v>0</v>
      </c>
      <c r="R73" s="36">
        <f t="shared" si="43"/>
        <v>0</v>
      </c>
      <c r="S73" s="36">
        <f t="shared" si="43"/>
        <v>0</v>
      </c>
      <c r="T73" s="36">
        <f t="shared" si="43"/>
        <v>0</v>
      </c>
      <c r="U73" s="36">
        <f t="shared" si="43"/>
        <v>0</v>
      </c>
      <c r="V73" s="90">
        <v>0</v>
      </c>
      <c r="W73" s="36">
        <f t="shared" si="44"/>
        <v>0</v>
      </c>
      <c r="X73" s="36">
        <f t="shared" si="44"/>
        <v>0</v>
      </c>
      <c r="Y73" s="36">
        <f t="shared" si="44"/>
        <v>0</v>
      </c>
      <c r="Z73" s="36">
        <f t="shared" si="44"/>
        <v>0</v>
      </c>
      <c r="AA73" s="90">
        <v>0</v>
      </c>
      <c r="AB73" s="36">
        <f t="shared" si="45"/>
        <v>0</v>
      </c>
      <c r="AC73" s="36">
        <f t="shared" si="45"/>
        <v>0</v>
      </c>
      <c r="AD73" s="36">
        <f t="shared" si="45"/>
        <v>0</v>
      </c>
      <c r="AE73" s="36">
        <f t="shared" si="45"/>
        <v>0</v>
      </c>
      <c r="AF73" s="90">
        <v>0</v>
      </c>
      <c r="AG73" s="36">
        <f t="shared" si="46"/>
        <v>0</v>
      </c>
      <c r="AH73" s="36">
        <f t="shared" si="46"/>
        <v>0</v>
      </c>
      <c r="AI73" s="36">
        <f t="shared" si="46"/>
        <v>0</v>
      </c>
      <c r="AJ73" s="36">
        <f t="shared" si="46"/>
        <v>0</v>
      </c>
      <c r="AK73" s="90">
        <v>0</v>
      </c>
      <c r="AL73" s="36">
        <f t="shared" si="47"/>
        <v>0</v>
      </c>
      <c r="AM73" s="36">
        <f t="shared" si="47"/>
        <v>0</v>
      </c>
      <c r="AN73" s="36">
        <f t="shared" si="47"/>
        <v>0</v>
      </c>
      <c r="AO73" s="36">
        <f t="shared" si="47"/>
        <v>0</v>
      </c>
      <c r="AP73" s="90">
        <v>0</v>
      </c>
    </row>
    <row r="76" spans="1:42">
      <c r="A76" s="1" t="s">
        <v>267</v>
      </c>
      <c r="B76" s="95"/>
      <c r="C76" s="36"/>
      <c r="D76" s="36"/>
      <c r="E76" s="36"/>
      <c r="F76" s="36"/>
      <c r="G76" s="95"/>
      <c r="L76" s="95"/>
      <c r="M76" s="36"/>
      <c r="N76" s="36"/>
      <c r="O76" s="36"/>
      <c r="P76" s="36"/>
      <c r="Q76" s="95"/>
      <c r="R76" s="36"/>
      <c r="S76" s="36"/>
      <c r="T76" s="36"/>
      <c r="U76" s="36"/>
      <c r="V76" s="95"/>
      <c r="W76" s="36"/>
      <c r="X76" s="36"/>
      <c r="Y76" s="36"/>
      <c r="Z76" s="36"/>
      <c r="AA76" s="95"/>
      <c r="AB76" s="36"/>
      <c r="AC76" s="36"/>
      <c r="AD76" s="36"/>
      <c r="AE76" s="36"/>
      <c r="AF76" s="95"/>
      <c r="AG76" s="36"/>
      <c r="AH76" s="36"/>
      <c r="AI76" s="36"/>
      <c r="AJ76" s="36"/>
      <c r="AK76" s="95"/>
      <c r="AL76" s="36"/>
      <c r="AM76" s="36"/>
      <c r="AN76" s="36"/>
      <c r="AO76" s="36"/>
      <c r="AP76" s="95"/>
    </row>
    <row r="77" spans="1:42">
      <c r="A77" t="s">
        <v>268</v>
      </c>
      <c r="B77" s="95"/>
      <c r="C77" s="36"/>
      <c r="D77" s="36"/>
      <c r="E77" s="36"/>
      <c r="F77" s="36"/>
      <c r="G77" s="95"/>
      <c r="L77" s="95"/>
      <c r="M77" s="36"/>
      <c r="N77" s="36"/>
      <c r="O77" s="36"/>
      <c r="P77" s="36"/>
      <c r="Q77" s="95"/>
      <c r="R77" s="36"/>
      <c r="S77" s="36"/>
      <c r="T77" s="36"/>
      <c r="U77" s="36"/>
      <c r="V77" s="95"/>
      <c r="W77" s="36"/>
      <c r="X77" s="36"/>
      <c r="Y77" s="36"/>
      <c r="Z77" s="36"/>
      <c r="AA77" s="95"/>
      <c r="AB77" s="36"/>
      <c r="AC77" s="36"/>
      <c r="AD77" s="36"/>
      <c r="AE77" s="36"/>
      <c r="AF77" s="95"/>
      <c r="AG77" s="36"/>
      <c r="AH77" s="36"/>
      <c r="AI77" s="36"/>
      <c r="AJ77" s="36"/>
      <c r="AK77" s="95"/>
      <c r="AL77" s="36"/>
      <c r="AM77" s="36"/>
      <c r="AN77" s="36"/>
      <c r="AO77" s="36"/>
      <c r="AP77" s="95"/>
    </row>
    <row r="78" spans="1:42">
      <c r="A78" s="93" t="s">
        <v>46</v>
      </c>
      <c r="B78" s="95">
        <f>B79*85.98/1000</f>
        <v>1003.80675527135</v>
      </c>
      <c r="C78">
        <f t="shared" ref="C78:F88" si="48">$B78+((C$1-$B$1)*($G78-$B78)/($G$1-$B$1))</f>
        <v>1015.2427845710977</v>
      </c>
      <c r="D78">
        <f t="shared" si="48"/>
        <v>1026.6788138708453</v>
      </c>
      <c r="E78">
        <f t="shared" si="48"/>
        <v>1038.1148431705928</v>
      </c>
      <c r="F78">
        <f t="shared" si="48"/>
        <v>1049.5508724703407</v>
      </c>
      <c r="G78" s="95">
        <f t="shared" ref="G78:AP78" si="49">G79*85.98/1000</f>
        <v>1060.9869017700883</v>
      </c>
      <c r="H78">
        <f t="shared" ref="H78:K133" si="50">$G78+((H$1-$G$1)*($L78-$G78)/($L$1-$G$1))</f>
        <v>1070.2935430431799</v>
      </c>
      <c r="I78" s="16">
        <f t="shared" si="50"/>
        <v>1079.6001843162712</v>
      </c>
      <c r="J78">
        <f t="shared" si="50"/>
        <v>1088.9068255893628</v>
      </c>
      <c r="K78">
        <f t="shared" si="50"/>
        <v>1098.2134668624542</v>
      </c>
      <c r="L78" s="95">
        <f t="shared" si="49"/>
        <v>1107.5201081355458</v>
      </c>
      <c r="M78" s="36">
        <f t="shared" ref="M78:P133" si="51">$L78+((M$1-$L$1)*($Q78-$L78)/($Q$1-$L$1))</f>
        <v>1115.2968259382119</v>
      </c>
      <c r="N78" s="36">
        <f t="shared" si="51"/>
        <v>1123.0735437408778</v>
      </c>
      <c r="O78" s="36">
        <f t="shared" si="51"/>
        <v>1130.8502615435439</v>
      </c>
      <c r="P78" s="36">
        <f t="shared" si="51"/>
        <v>1138.6269793462097</v>
      </c>
      <c r="Q78" s="95">
        <f t="shared" si="49"/>
        <v>1146.4036971488758</v>
      </c>
      <c r="R78" s="36">
        <f t="shared" ref="R78:U117" si="52">$Q78+((R$1-$Q$1)*($V78-$Q78)/($V$1-$Q$1))</f>
        <v>1152.5089191137483</v>
      </c>
      <c r="S78" s="36">
        <f t="shared" si="52"/>
        <v>1158.6141410786206</v>
      </c>
      <c r="T78" s="36">
        <f t="shared" si="52"/>
        <v>1164.7193630434931</v>
      </c>
      <c r="U78" s="36">
        <f t="shared" si="52"/>
        <v>1170.8245850083654</v>
      </c>
      <c r="V78" s="95">
        <f t="shared" si="49"/>
        <v>1176.9298069732379</v>
      </c>
      <c r="W78" s="36">
        <f t="shared" ref="W78:Z117" si="53">$V78+((W$1-$V$1)*($AA78-$V78)/($AA$1-$V$1))</f>
        <v>1179.1020782333521</v>
      </c>
      <c r="X78" s="36">
        <f t="shared" si="53"/>
        <v>1181.2743494934664</v>
      </c>
      <c r="Y78" s="36">
        <f t="shared" si="53"/>
        <v>1183.4466207535804</v>
      </c>
      <c r="Z78" s="36">
        <f t="shared" si="53"/>
        <v>1185.6188920136947</v>
      </c>
      <c r="AA78" s="95">
        <f t="shared" si="49"/>
        <v>1187.7911632738089</v>
      </c>
      <c r="AB78" s="36">
        <f t="shared" ref="AB78:AE117" si="54">$AA78+((AB$1-$AA$1)*($AF78-$AA78)/($AF$1-$AA$1))</f>
        <v>1184.9249495785796</v>
      </c>
      <c r="AC78" s="36">
        <f t="shared" si="54"/>
        <v>1182.05873588335</v>
      </c>
      <c r="AD78" s="36">
        <f t="shared" si="54"/>
        <v>1179.1925221881206</v>
      </c>
      <c r="AE78" s="36">
        <f t="shared" si="54"/>
        <v>1176.326308492891</v>
      </c>
      <c r="AF78" s="95">
        <f t="shared" si="49"/>
        <v>1173.4600947976617</v>
      </c>
      <c r="AG78" s="36">
        <f t="shared" ref="AG78:AJ117" si="55">$AF78+((AG$1-$AF$1)*($AK78-$AF78)/($AK$1-$AF$1))</f>
        <v>1168.84244846205</v>
      </c>
      <c r="AH78" s="36">
        <f t="shared" si="55"/>
        <v>1164.2248021264384</v>
      </c>
      <c r="AI78" s="36">
        <f t="shared" si="55"/>
        <v>1159.6071557908269</v>
      </c>
      <c r="AJ78" s="36">
        <f t="shared" si="55"/>
        <v>1154.9895094552153</v>
      </c>
      <c r="AK78" s="95">
        <f t="shared" si="49"/>
        <v>1150.3718631196036</v>
      </c>
      <c r="AL78" s="36">
        <f t="shared" ref="AL78:AO117" si="56">$AK78+((AL$1-$AK$1)*($AP78-$AK78)/($AP$1-$AK$1))</f>
        <v>1144.1483863476237</v>
      </c>
      <c r="AM78" s="36">
        <f t="shared" si="56"/>
        <v>1137.9249095756438</v>
      </c>
      <c r="AN78" s="36">
        <f t="shared" si="56"/>
        <v>1131.7014328036639</v>
      </c>
      <c r="AO78" s="36">
        <f t="shared" si="56"/>
        <v>1125.477956031684</v>
      </c>
      <c r="AP78" s="95">
        <f t="shared" si="49"/>
        <v>1119.2544792597041</v>
      </c>
    </row>
    <row r="79" spans="1:42">
      <c r="A79" s="94" t="s">
        <v>269</v>
      </c>
      <c r="B79" s="95">
        <v>11674.886662844265</v>
      </c>
      <c r="C79">
        <f t="shared" si="48"/>
        <v>11807.894679822024</v>
      </c>
      <c r="D79">
        <f t="shared" si="48"/>
        <v>11940.902696799782</v>
      </c>
      <c r="E79">
        <f t="shared" si="48"/>
        <v>12073.910713777541</v>
      </c>
      <c r="F79">
        <f t="shared" si="48"/>
        <v>12206.918730755298</v>
      </c>
      <c r="G79" s="95">
        <v>12339.926747733058</v>
      </c>
      <c r="H79">
        <f t="shared" si="50"/>
        <v>12448.168679264711</v>
      </c>
      <c r="I79" s="16">
        <f t="shared" si="50"/>
        <v>12556.410610796363</v>
      </c>
      <c r="J79">
        <f t="shared" si="50"/>
        <v>12664.652542328015</v>
      </c>
      <c r="K79">
        <f t="shared" si="50"/>
        <v>12772.894473859667</v>
      </c>
      <c r="L79" s="95">
        <v>12881.13640539132</v>
      </c>
      <c r="M79" s="36">
        <f t="shared" si="51"/>
        <v>12971.58439100037</v>
      </c>
      <c r="N79" s="36">
        <f t="shared" si="51"/>
        <v>13062.032376609417</v>
      </c>
      <c r="O79" s="36">
        <f t="shared" si="51"/>
        <v>13152.480362218466</v>
      </c>
      <c r="P79" s="36">
        <f t="shared" si="51"/>
        <v>13242.928347827514</v>
      </c>
      <c r="Q79" s="95">
        <v>13333.376333436563</v>
      </c>
      <c r="R79" s="36">
        <f t="shared" si="52"/>
        <v>13404.383799880765</v>
      </c>
      <c r="S79" s="36">
        <f t="shared" si="52"/>
        <v>13475.391266324965</v>
      </c>
      <c r="T79" s="36">
        <f t="shared" si="52"/>
        <v>13546.398732769167</v>
      </c>
      <c r="U79" s="36">
        <f t="shared" si="52"/>
        <v>13617.406199213367</v>
      </c>
      <c r="V79" s="95">
        <v>13688.413665657568</v>
      </c>
      <c r="W79" s="36">
        <f t="shared" si="53"/>
        <v>13713.678509343476</v>
      </c>
      <c r="X79" s="36">
        <f t="shared" si="53"/>
        <v>13738.943353029381</v>
      </c>
      <c r="Y79" s="36">
        <f t="shared" si="53"/>
        <v>13764.208196715288</v>
      </c>
      <c r="Z79" s="36">
        <f t="shared" si="53"/>
        <v>13789.473040401193</v>
      </c>
      <c r="AA79" s="95">
        <v>13814.737884087101</v>
      </c>
      <c r="AB79" s="36">
        <f t="shared" si="54"/>
        <v>13781.402065347516</v>
      </c>
      <c r="AC79" s="36">
        <f t="shared" si="54"/>
        <v>13748.066246607932</v>
      </c>
      <c r="AD79" s="36">
        <f t="shared" si="54"/>
        <v>13714.730427868348</v>
      </c>
      <c r="AE79" s="36">
        <f t="shared" si="54"/>
        <v>13681.394609128763</v>
      </c>
      <c r="AF79" s="95">
        <v>13648.058790389179</v>
      </c>
      <c r="AG79" s="36">
        <f t="shared" si="55"/>
        <v>13594.35273856769</v>
      </c>
      <c r="AH79" s="36">
        <f t="shared" si="55"/>
        <v>13540.6466867462</v>
      </c>
      <c r="AI79" s="36">
        <f t="shared" si="55"/>
        <v>13486.940634924713</v>
      </c>
      <c r="AJ79" s="36">
        <f t="shared" si="55"/>
        <v>13433.234583103223</v>
      </c>
      <c r="AK79" s="95">
        <v>13379.528531281734</v>
      </c>
      <c r="AL79" s="36">
        <f t="shared" si="56"/>
        <v>13307.145689086108</v>
      </c>
      <c r="AM79" s="36">
        <f t="shared" si="56"/>
        <v>13234.762846890482</v>
      </c>
      <c r="AN79" s="36">
        <f t="shared" si="56"/>
        <v>13162.380004694858</v>
      </c>
      <c r="AO79" s="36">
        <f t="shared" si="56"/>
        <v>13089.997162499232</v>
      </c>
      <c r="AP79" s="95">
        <v>13017.614320303606</v>
      </c>
    </row>
    <row r="80" spans="1:42">
      <c r="A80" s="93" t="s">
        <v>51</v>
      </c>
      <c r="B80" s="95">
        <v>0</v>
      </c>
      <c r="C80">
        <f t="shared" si="48"/>
        <v>0</v>
      </c>
      <c r="D80">
        <f t="shared" si="48"/>
        <v>0</v>
      </c>
      <c r="E80">
        <f t="shared" si="48"/>
        <v>0</v>
      </c>
      <c r="F80">
        <f t="shared" si="48"/>
        <v>0</v>
      </c>
      <c r="G80" s="95">
        <v>0</v>
      </c>
      <c r="H80">
        <f t="shared" si="50"/>
        <v>0</v>
      </c>
      <c r="I80" s="16">
        <f t="shared" si="50"/>
        <v>0</v>
      </c>
      <c r="J80">
        <f t="shared" si="50"/>
        <v>0</v>
      </c>
      <c r="K80">
        <f t="shared" si="50"/>
        <v>0</v>
      </c>
      <c r="L80" s="95">
        <v>0</v>
      </c>
      <c r="M80" s="36">
        <f t="shared" si="51"/>
        <v>0</v>
      </c>
      <c r="N80" s="36">
        <f t="shared" si="51"/>
        <v>0</v>
      </c>
      <c r="O80" s="36">
        <f t="shared" si="51"/>
        <v>0</v>
      </c>
      <c r="P80" s="36">
        <f t="shared" si="51"/>
        <v>0</v>
      </c>
      <c r="Q80" s="95">
        <v>0</v>
      </c>
      <c r="R80" s="36">
        <f t="shared" si="52"/>
        <v>0</v>
      </c>
      <c r="S80" s="36">
        <f t="shared" si="52"/>
        <v>0</v>
      </c>
      <c r="T80" s="36">
        <f t="shared" si="52"/>
        <v>0</v>
      </c>
      <c r="U80" s="36">
        <f t="shared" si="52"/>
        <v>0</v>
      </c>
      <c r="V80" s="95">
        <v>0</v>
      </c>
      <c r="W80" s="36">
        <f t="shared" si="53"/>
        <v>0</v>
      </c>
      <c r="X80" s="36">
        <f t="shared" si="53"/>
        <v>0</v>
      </c>
      <c r="Y80" s="36">
        <f t="shared" si="53"/>
        <v>0</v>
      </c>
      <c r="Z80" s="36">
        <f t="shared" si="53"/>
        <v>0</v>
      </c>
      <c r="AA80" s="95">
        <v>0</v>
      </c>
      <c r="AB80" s="36">
        <f t="shared" si="54"/>
        <v>0</v>
      </c>
      <c r="AC80" s="36">
        <f t="shared" si="54"/>
        <v>0</v>
      </c>
      <c r="AD80" s="36">
        <f t="shared" si="54"/>
        <v>0</v>
      </c>
      <c r="AE80" s="36">
        <f t="shared" si="54"/>
        <v>0</v>
      </c>
      <c r="AF80" s="95">
        <v>0</v>
      </c>
      <c r="AG80" s="36">
        <f t="shared" si="55"/>
        <v>0</v>
      </c>
      <c r="AH80" s="36">
        <f t="shared" si="55"/>
        <v>0</v>
      </c>
      <c r="AI80" s="36">
        <f t="shared" si="55"/>
        <v>0</v>
      </c>
      <c r="AJ80" s="36">
        <f t="shared" si="55"/>
        <v>0</v>
      </c>
      <c r="AK80" s="95">
        <v>0</v>
      </c>
      <c r="AL80" s="36">
        <f t="shared" si="56"/>
        <v>0</v>
      </c>
      <c r="AM80" s="36">
        <f t="shared" si="56"/>
        <v>0</v>
      </c>
      <c r="AN80" s="36">
        <f t="shared" si="56"/>
        <v>0</v>
      </c>
      <c r="AO80" s="36">
        <f t="shared" si="56"/>
        <v>0</v>
      </c>
      <c r="AP80" s="95">
        <v>0</v>
      </c>
    </row>
    <row r="81" spans="1:42">
      <c r="A81" s="93" t="s">
        <v>49</v>
      </c>
      <c r="B81" s="95">
        <v>0</v>
      </c>
      <c r="C81">
        <f t="shared" si="48"/>
        <v>0</v>
      </c>
      <c r="D81">
        <f t="shared" si="48"/>
        <v>0</v>
      </c>
      <c r="E81">
        <f t="shared" si="48"/>
        <v>0</v>
      </c>
      <c r="F81">
        <f t="shared" si="48"/>
        <v>0</v>
      </c>
      <c r="G81" s="95">
        <v>0</v>
      </c>
      <c r="H81">
        <f t="shared" si="50"/>
        <v>0</v>
      </c>
      <c r="I81" s="16">
        <f t="shared" si="50"/>
        <v>0</v>
      </c>
      <c r="J81">
        <f t="shared" si="50"/>
        <v>0</v>
      </c>
      <c r="K81">
        <f t="shared" si="50"/>
        <v>0</v>
      </c>
      <c r="L81" s="95">
        <v>0</v>
      </c>
      <c r="M81" s="36">
        <f t="shared" si="51"/>
        <v>0</v>
      </c>
      <c r="N81" s="36">
        <f t="shared" si="51"/>
        <v>0</v>
      </c>
      <c r="O81" s="36">
        <f t="shared" si="51"/>
        <v>0</v>
      </c>
      <c r="P81" s="36">
        <f t="shared" si="51"/>
        <v>0</v>
      </c>
      <c r="Q81" s="95">
        <v>0</v>
      </c>
      <c r="R81" s="36">
        <f t="shared" si="52"/>
        <v>0</v>
      </c>
      <c r="S81" s="36">
        <f t="shared" si="52"/>
        <v>0</v>
      </c>
      <c r="T81" s="36">
        <f t="shared" si="52"/>
        <v>0</v>
      </c>
      <c r="U81" s="36">
        <f t="shared" si="52"/>
        <v>0</v>
      </c>
      <c r="V81" s="95">
        <v>0</v>
      </c>
      <c r="W81" s="36">
        <f t="shared" si="53"/>
        <v>0</v>
      </c>
      <c r="X81" s="36">
        <f t="shared" si="53"/>
        <v>0</v>
      </c>
      <c r="Y81" s="36">
        <f t="shared" si="53"/>
        <v>0</v>
      </c>
      <c r="Z81" s="36">
        <f t="shared" si="53"/>
        <v>0</v>
      </c>
      <c r="AA81" s="95">
        <v>0</v>
      </c>
      <c r="AB81" s="36">
        <f t="shared" si="54"/>
        <v>0</v>
      </c>
      <c r="AC81" s="36">
        <f t="shared" si="54"/>
        <v>0</v>
      </c>
      <c r="AD81" s="36">
        <f t="shared" si="54"/>
        <v>0</v>
      </c>
      <c r="AE81" s="36">
        <f t="shared" si="54"/>
        <v>0</v>
      </c>
      <c r="AF81" s="95">
        <v>0</v>
      </c>
      <c r="AG81" s="36">
        <f t="shared" si="55"/>
        <v>0</v>
      </c>
      <c r="AH81" s="36">
        <f t="shared" si="55"/>
        <v>0</v>
      </c>
      <c r="AI81" s="36">
        <f t="shared" si="55"/>
        <v>0</v>
      </c>
      <c r="AJ81" s="36">
        <f t="shared" si="55"/>
        <v>0</v>
      </c>
      <c r="AK81" s="95">
        <v>0</v>
      </c>
      <c r="AL81" s="36">
        <f t="shared" si="56"/>
        <v>0</v>
      </c>
      <c r="AM81" s="36">
        <f t="shared" si="56"/>
        <v>0</v>
      </c>
      <c r="AN81" s="36">
        <f t="shared" si="56"/>
        <v>0</v>
      </c>
      <c r="AO81" s="36">
        <f t="shared" si="56"/>
        <v>0</v>
      </c>
      <c r="AP81" s="95">
        <v>0</v>
      </c>
    </row>
    <row r="82" spans="1:42">
      <c r="A82" s="93" t="s">
        <v>124</v>
      </c>
      <c r="B82" s="95">
        <v>0</v>
      </c>
      <c r="C82">
        <f t="shared" si="48"/>
        <v>0</v>
      </c>
      <c r="D82">
        <f t="shared" si="48"/>
        <v>0</v>
      </c>
      <c r="E82">
        <f t="shared" si="48"/>
        <v>0</v>
      </c>
      <c r="F82">
        <f t="shared" si="48"/>
        <v>0</v>
      </c>
      <c r="G82" s="95">
        <v>0</v>
      </c>
      <c r="H82">
        <f t="shared" si="50"/>
        <v>0</v>
      </c>
      <c r="I82" s="16">
        <f t="shared" si="50"/>
        <v>0</v>
      </c>
      <c r="J82">
        <f t="shared" si="50"/>
        <v>0</v>
      </c>
      <c r="K82">
        <f t="shared" si="50"/>
        <v>0</v>
      </c>
      <c r="L82" s="95">
        <v>0</v>
      </c>
      <c r="M82" s="36">
        <f t="shared" si="51"/>
        <v>0</v>
      </c>
      <c r="N82" s="36">
        <f t="shared" si="51"/>
        <v>0</v>
      </c>
      <c r="O82" s="36">
        <f t="shared" si="51"/>
        <v>0</v>
      </c>
      <c r="P82" s="36">
        <f t="shared" si="51"/>
        <v>0</v>
      </c>
      <c r="Q82" s="95">
        <v>0</v>
      </c>
      <c r="R82" s="36">
        <f t="shared" si="52"/>
        <v>0</v>
      </c>
      <c r="S82" s="36">
        <f t="shared" si="52"/>
        <v>0</v>
      </c>
      <c r="T82" s="36">
        <f t="shared" si="52"/>
        <v>0</v>
      </c>
      <c r="U82" s="36">
        <f t="shared" si="52"/>
        <v>0</v>
      </c>
      <c r="V82" s="95">
        <v>0</v>
      </c>
      <c r="W82" s="36">
        <f t="shared" si="53"/>
        <v>0</v>
      </c>
      <c r="X82" s="36">
        <f t="shared" si="53"/>
        <v>0</v>
      </c>
      <c r="Y82" s="36">
        <f t="shared" si="53"/>
        <v>0</v>
      </c>
      <c r="Z82" s="36">
        <f t="shared" si="53"/>
        <v>0</v>
      </c>
      <c r="AA82" s="95">
        <v>0</v>
      </c>
      <c r="AB82" s="36">
        <f t="shared" si="54"/>
        <v>0</v>
      </c>
      <c r="AC82" s="36">
        <f t="shared" si="54"/>
        <v>0</v>
      </c>
      <c r="AD82" s="36">
        <f t="shared" si="54"/>
        <v>0</v>
      </c>
      <c r="AE82" s="36">
        <f t="shared" si="54"/>
        <v>0</v>
      </c>
      <c r="AF82" s="95">
        <v>0</v>
      </c>
      <c r="AG82" s="36">
        <f t="shared" si="55"/>
        <v>0</v>
      </c>
      <c r="AH82" s="36">
        <f t="shared" si="55"/>
        <v>0</v>
      </c>
      <c r="AI82" s="36">
        <f t="shared" si="55"/>
        <v>0</v>
      </c>
      <c r="AJ82" s="36">
        <f t="shared" si="55"/>
        <v>0</v>
      </c>
      <c r="AK82" s="95">
        <v>0</v>
      </c>
      <c r="AL82" s="36">
        <f t="shared" si="56"/>
        <v>0</v>
      </c>
      <c r="AM82" s="36">
        <f t="shared" si="56"/>
        <v>0</v>
      </c>
      <c r="AN82" s="36">
        <f t="shared" si="56"/>
        <v>0</v>
      </c>
      <c r="AO82" s="36">
        <f t="shared" si="56"/>
        <v>0</v>
      </c>
      <c r="AP82" s="95">
        <v>0</v>
      </c>
    </row>
    <row r="83" spans="1:42">
      <c r="A83" s="93" t="s">
        <v>13</v>
      </c>
      <c r="B83" s="95">
        <v>0</v>
      </c>
      <c r="C83">
        <f t="shared" si="48"/>
        <v>0</v>
      </c>
      <c r="D83">
        <f t="shared" si="48"/>
        <v>0</v>
      </c>
      <c r="E83">
        <f t="shared" si="48"/>
        <v>0</v>
      </c>
      <c r="F83">
        <f t="shared" si="48"/>
        <v>0</v>
      </c>
      <c r="G83" s="95">
        <v>0</v>
      </c>
      <c r="H83">
        <f t="shared" si="50"/>
        <v>0</v>
      </c>
      <c r="I83" s="16">
        <f t="shared" si="50"/>
        <v>0</v>
      </c>
      <c r="J83">
        <f t="shared" si="50"/>
        <v>0</v>
      </c>
      <c r="K83">
        <f t="shared" si="50"/>
        <v>0</v>
      </c>
      <c r="L83" s="95">
        <v>0</v>
      </c>
      <c r="M83" s="36">
        <f t="shared" si="51"/>
        <v>0</v>
      </c>
      <c r="N83" s="36">
        <f t="shared" si="51"/>
        <v>0</v>
      </c>
      <c r="O83" s="36">
        <f t="shared" si="51"/>
        <v>0</v>
      </c>
      <c r="P83" s="36">
        <f t="shared" si="51"/>
        <v>0</v>
      </c>
      <c r="Q83" s="95">
        <v>0</v>
      </c>
      <c r="R83" s="36">
        <f t="shared" si="52"/>
        <v>0</v>
      </c>
      <c r="S83" s="36">
        <f t="shared" si="52"/>
        <v>0</v>
      </c>
      <c r="T83" s="36">
        <f t="shared" si="52"/>
        <v>0</v>
      </c>
      <c r="U83" s="36">
        <f t="shared" si="52"/>
        <v>0</v>
      </c>
      <c r="V83" s="95">
        <v>0</v>
      </c>
      <c r="W83" s="36">
        <f t="shared" si="53"/>
        <v>0</v>
      </c>
      <c r="X83" s="36">
        <f t="shared" si="53"/>
        <v>0</v>
      </c>
      <c r="Y83" s="36">
        <f t="shared" si="53"/>
        <v>0</v>
      </c>
      <c r="Z83" s="36">
        <f t="shared" si="53"/>
        <v>0</v>
      </c>
      <c r="AA83" s="95">
        <v>0</v>
      </c>
      <c r="AB83" s="36">
        <f t="shared" si="54"/>
        <v>0</v>
      </c>
      <c r="AC83" s="36">
        <f t="shared" si="54"/>
        <v>0</v>
      </c>
      <c r="AD83" s="36">
        <f t="shared" si="54"/>
        <v>0</v>
      </c>
      <c r="AE83" s="36">
        <f t="shared" si="54"/>
        <v>0</v>
      </c>
      <c r="AF83" s="95">
        <v>0</v>
      </c>
      <c r="AG83" s="36">
        <f t="shared" si="55"/>
        <v>0</v>
      </c>
      <c r="AH83" s="36">
        <f t="shared" si="55"/>
        <v>0</v>
      </c>
      <c r="AI83" s="36">
        <f t="shared" si="55"/>
        <v>0</v>
      </c>
      <c r="AJ83" s="36">
        <f t="shared" si="55"/>
        <v>0</v>
      </c>
      <c r="AK83" s="95">
        <v>0</v>
      </c>
      <c r="AL83" s="36">
        <f t="shared" si="56"/>
        <v>0</v>
      </c>
      <c r="AM83" s="36">
        <f t="shared" si="56"/>
        <v>0</v>
      </c>
      <c r="AN83" s="36">
        <f t="shared" si="56"/>
        <v>0</v>
      </c>
      <c r="AO83" s="36">
        <f t="shared" si="56"/>
        <v>0</v>
      </c>
      <c r="AP83" s="95">
        <v>0</v>
      </c>
    </row>
    <row r="84" spans="1:42">
      <c r="A84" s="93" t="s">
        <v>259</v>
      </c>
      <c r="B84" s="95">
        <v>0</v>
      </c>
      <c r="C84">
        <f t="shared" si="48"/>
        <v>0</v>
      </c>
      <c r="D84">
        <f t="shared" si="48"/>
        <v>0</v>
      </c>
      <c r="E84">
        <f t="shared" si="48"/>
        <v>0</v>
      </c>
      <c r="F84">
        <f t="shared" si="48"/>
        <v>0</v>
      </c>
      <c r="G84" s="95">
        <v>0</v>
      </c>
      <c r="H84">
        <f t="shared" si="50"/>
        <v>0</v>
      </c>
      <c r="I84" s="16">
        <f t="shared" si="50"/>
        <v>0</v>
      </c>
      <c r="J84">
        <f t="shared" si="50"/>
        <v>0</v>
      </c>
      <c r="K84">
        <f t="shared" si="50"/>
        <v>0</v>
      </c>
      <c r="L84" s="95">
        <v>0</v>
      </c>
      <c r="M84" s="36">
        <f t="shared" si="51"/>
        <v>0</v>
      </c>
      <c r="N84" s="36">
        <f t="shared" si="51"/>
        <v>0</v>
      </c>
      <c r="O84" s="36">
        <f t="shared" si="51"/>
        <v>0</v>
      </c>
      <c r="P84" s="36">
        <f t="shared" si="51"/>
        <v>0</v>
      </c>
      <c r="Q84" s="95">
        <v>0</v>
      </c>
      <c r="R84" s="36">
        <f t="shared" si="52"/>
        <v>0</v>
      </c>
      <c r="S84" s="36">
        <f t="shared" si="52"/>
        <v>0</v>
      </c>
      <c r="T84" s="36">
        <f t="shared" si="52"/>
        <v>0</v>
      </c>
      <c r="U84" s="36">
        <f t="shared" si="52"/>
        <v>0</v>
      </c>
      <c r="V84" s="95">
        <v>0</v>
      </c>
      <c r="W84" s="36">
        <f t="shared" si="53"/>
        <v>0</v>
      </c>
      <c r="X84" s="36">
        <f t="shared" si="53"/>
        <v>0</v>
      </c>
      <c r="Y84" s="36">
        <f t="shared" si="53"/>
        <v>0</v>
      </c>
      <c r="Z84" s="36">
        <f t="shared" si="53"/>
        <v>0</v>
      </c>
      <c r="AA84" s="95">
        <v>0</v>
      </c>
      <c r="AB84" s="36">
        <f t="shared" si="54"/>
        <v>0</v>
      </c>
      <c r="AC84" s="36">
        <f t="shared" si="54"/>
        <v>0</v>
      </c>
      <c r="AD84" s="36">
        <f t="shared" si="54"/>
        <v>0</v>
      </c>
      <c r="AE84" s="36">
        <f t="shared" si="54"/>
        <v>0</v>
      </c>
      <c r="AF84" s="95">
        <v>0</v>
      </c>
      <c r="AG84" s="36">
        <f t="shared" si="55"/>
        <v>0</v>
      </c>
      <c r="AH84" s="36">
        <f t="shared" si="55"/>
        <v>0</v>
      </c>
      <c r="AI84" s="36">
        <f t="shared" si="55"/>
        <v>0</v>
      </c>
      <c r="AJ84" s="36">
        <f t="shared" si="55"/>
        <v>0</v>
      </c>
      <c r="AK84" s="95">
        <v>0</v>
      </c>
      <c r="AL84" s="36">
        <f t="shared" si="56"/>
        <v>0</v>
      </c>
      <c r="AM84" s="36">
        <f t="shared" si="56"/>
        <v>0</v>
      </c>
      <c r="AN84" s="36">
        <f t="shared" si="56"/>
        <v>0</v>
      </c>
      <c r="AO84" s="36">
        <f t="shared" si="56"/>
        <v>0</v>
      </c>
      <c r="AP84" s="95">
        <v>0</v>
      </c>
    </row>
    <row r="85" spans="1:42">
      <c r="A85" s="93" t="s">
        <v>11</v>
      </c>
      <c r="B85" s="95">
        <v>0</v>
      </c>
      <c r="C85">
        <f t="shared" si="48"/>
        <v>0</v>
      </c>
      <c r="D85">
        <f t="shared" si="48"/>
        <v>0</v>
      </c>
      <c r="E85">
        <f t="shared" si="48"/>
        <v>0</v>
      </c>
      <c r="F85">
        <f t="shared" si="48"/>
        <v>0</v>
      </c>
      <c r="G85" s="95">
        <v>0</v>
      </c>
      <c r="H85">
        <f t="shared" si="50"/>
        <v>0</v>
      </c>
      <c r="I85" s="16">
        <f t="shared" si="50"/>
        <v>0</v>
      </c>
      <c r="J85">
        <f t="shared" si="50"/>
        <v>0</v>
      </c>
      <c r="K85">
        <f t="shared" si="50"/>
        <v>0</v>
      </c>
      <c r="L85" s="95">
        <v>0</v>
      </c>
      <c r="M85" s="36">
        <f t="shared" si="51"/>
        <v>0</v>
      </c>
      <c r="N85" s="36">
        <f t="shared" si="51"/>
        <v>0</v>
      </c>
      <c r="O85" s="36">
        <f t="shared" si="51"/>
        <v>0</v>
      </c>
      <c r="P85" s="36">
        <f t="shared" si="51"/>
        <v>0</v>
      </c>
      <c r="Q85" s="95">
        <v>0</v>
      </c>
      <c r="R85" s="36">
        <f t="shared" si="52"/>
        <v>0</v>
      </c>
      <c r="S85" s="36">
        <f t="shared" si="52"/>
        <v>0</v>
      </c>
      <c r="T85" s="36">
        <f t="shared" si="52"/>
        <v>0</v>
      </c>
      <c r="U85" s="36">
        <f t="shared" si="52"/>
        <v>0</v>
      </c>
      <c r="V85" s="95">
        <v>0</v>
      </c>
      <c r="W85" s="36">
        <f t="shared" si="53"/>
        <v>0</v>
      </c>
      <c r="X85" s="36">
        <f t="shared" si="53"/>
        <v>0</v>
      </c>
      <c r="Y85" s="36">
        <f t="shared" si="53"/>
        <v>0</v>
      </c>
      <c r="Z85" s="36">
        <f t="shared" si="53"/>
        <v>0</v>
      </c>
      <c r="AA85" s="95">
        <v>0</v>
      </c>
      <c r="AB85" s="36">
        <f t="shared" si="54"/>
        <v>0</v>
      </c>
      <c r="AC85" s="36">
        <f t="shared" si="54"/>
        <v>0</v>
      </c>
      <c r="AD85" s="36">
        <f t="shared" si="54"/>
        <v>0</v>
      </c>
      <c r="AE85" s="36">
        <f t="shared" si="54"/>
        <v>0</v>
      </c>
      <c r="AF85" s="95">
        <v>0</v>
      </c>
      <c r="AG85" s="36">
        <f t="shared" si="55"/>
        <v>0</v>
      </c>
      <c r="AH85" s="36">
        <f t="shared" si="55"/>
        <v>0</v>
      </c>
      <c r="AI85" s="36">
        <f t="shared" si="55"/>
        <v>0</v>
      </c>
      <c r="AJ85" s="36">
        <f t="shared" si="55"/>
        <v>0</v>
      </c>
      <c r="AK85" s="95">
        <v>0</v>
      </c>
      <c r="AL85" s="36">
        <f t="shared" si="56"/>
        <v>0</v>
      </c>
      <c r="AM85" s="36">
        <f t="shared" si="56"/>
        <v>0</v>
      </c>
      <c r="AN85" s="36">
        <f t="shared" si="56"/>
        <v>0</v>
      </c>
      <c r="AO85" s="36">
        <f t="shared" si="56"/>
        <v>0</v>
      </c>
      <c r="AP85" s="95">
        <v>0</v>
      </c>
    </row>
    <row r="86" spans="1:42">
      <c r="A86" s="93" t="s">
        <v>260</v>
      </c>
      <c r="B86" s="95">
        <v>0</v>
      </c>
      <c r="C86">
        <f t="shared" si="48"/>
        <v>0</v>
      </c>
      <c r="D86">
        <f t="shared" si="48"/>
        <v>0</v>
      </c>
      <c r="E86">
        <f t="shared" si="48"/>
        <v>0</v>
      </c>
      <c r="F86">
        <f t="shared" si="48"/>
        <v>0</v>
      </c>
      <c r="G86" s="95">
        <v>0</v>
      </c>
      <c r="H86">
        <f t="shared" si="50"/>
        <v>0</v>
      </c>
      <c r="I86" s="16">
        <f t="shared" si="50"/>
        <v>0</v>
      </c>
      <c r="J86">
        <f t="shared" si="50"/>
        <v>0</v>
      </c>
      <c r="K86">
        <f t="shared" si="50"/>
        <v>0</v>
      </c>
      <c r="L86" s="95">
        <v>0</v>
      </c>
      <c r="M86" s="36">
        <f t="shared" si="51"/>
        <v>0</v>
      </c>
      <c r="N86" s="36">
        <f t="shared" si="51"/>
        <v>0</v>
      </c>
      <c r="O86" s="36">
        <f t="shared" si="51"/>
        <v>0</v>
      </c>
      <c r="P86" s="36">
        <f t="shared" si="51"/>
        <v>0</v>
      </c>
      <c r="Q86" s="95">
        <v>0</v>
      </c>
      <c r="R86" s="36">
        <f t="shared" si="52"/>
        <v>0</v>
      </c>
      <c r="S86" s="36">
        <f t="shared" si="52"/>
        <v>0</v>
      </c>
      <c r="T86" s="36">
        <f t="shared" si="52"/>
        <v>0</v>
      </c>
      <c r="U86" s="36">
        <f t="shared" si="52"/>
        <v>0</v>
      </c>
      <c r="V86" s="95">
        <v>0</v>
      </c>
      <c r="W86" s="36">
        <f t="shared" si="53"/>
        <v>0</v>
      </c>
      <c r="X86" s="36">
        <f t="shared" si="53"/>
        <v>0</v>
      </c>
      <c r="Y86" s="36">
        <f t="shared" si="53"/>
        <v>0</v>
      </c>
      <c r="Z86" s="36">
        <f t="shared" si="53"/>
        <v>0</v>
      </c>
      <c r="AA86" s="95">
        <v>0</v>
      </c>
      <c r="AB86" s="36">
        <f t="shared" si="54"/>
        <v>0</v>
      </c>
      <c r="AC86" s="36">
        <f t="shared" si="54"/>
        <v>0</v>
      </c>
      <c r="AD86" s="36">
        <f t="shared" si="54"/>
        <v>0</v>
      </c>
      <c r="AE86" s="36">
        <f t="shared" si="54"/>
        <v>0</v>
      </c>
      <c r="AF86" s="95">
        <v>0</v>
      </c>
      <c r="AG86" s="36">
        <f t="shared" si="55"/>
        <v>0</v>
      </c>
      <c r="AH86" s="36">
        <f t="shared" si="55"/>
        <v>0</v>
      </c>
      <c r="AI86" s="36">
        <f t="shared" si="55"/>
        <v>0</v>
      </c>
      <c r="AJ86" s="36">
        <f t="shared" si="55"/>
        <v>0</v>
      </c>
      <c r="AK86" s="95">
        <v>0</v>
      </c>
      <c r="AL86" s="36">
        <f t="shared" si="56"/>
        <v>0</v>
      </c>
      <c r="AM86" s="36">
        <f t="shared" si="56"/>
        <v>0</v>
      </c>
      <c r="AN86" s="36">
        <f t="shared" si="56"/>
        <v>0</v>
      </c>
      <c r="AO86" s="36">
        <f t="shared" si="56"/>
        <v>0</v>
      </c>
      <c r="AP86" s="95">
        <v>0</v>
      </c>
    </row>
    <row r="87" spans="1:42">
      <c r="A87" s="93" t="s">
        <v>261</v>
      </c>
      <c r="B87" s="95">
        <v>0</v>
      </c>
      <c r="C87">
        <f t="shared" si="48"/>
        <v>0</v>
      </c>
      <c r="D87">
        <f t="shared" si="48"/>
        <v>0</v>
      </c>
      <c r="E87">
        <f t="shared" si="48"/>
        <v>0</v>
      </c>
      <c r="F87">
        <f t="shared" si="48"/>
        <v>0</v>
      </c>
      <c r="G87" s="95">
        <v>0</v>
      </c>
      <c r="H87">
        <f t="shared" si="50"/>
        <v>0</v>
      </c>
      <c r="I87" s="16">
        <f t="shared" si="50"/>
        <v>0</v>
      </c>
      <c r="J87">
        <f t="shared" si="50"/>
        <v>0</v>
      </c>
      <c r="K87">
        <f t="shared" si="50"/>
        <v>0</v>
      </c>
      <c r="L87" s="95">
        <v>0</v>
      </c>
      <c r="M87" s="36">
        <f t="shared" si="51"/>
        <v>0</v>
      </c>
      <c r="N87" s="36">
        <f t="shared" si="51"/>
        <v>0</v>
      </c>
      <c r="O87" s="36">
        <f t="shared" si="51"/>
        <v>0</v>
      </c>
      <c r="P87" s="36">
        <f t="shared" si="51"/>
        <v>0</v>
      </c>
      <c r="Q87" s="95">
        <v>0</v>
      </c>
      <c r="R87" s="36">
        <f t="shared" si="52"/>
        <v>0</v>
      </c>
      <c r="S87" s="36">
        <f t="shared" si="52"/>
        <v>0</v>
      </c>
      <c r="T87" s="36">
        <f t="shared" si="52"/>
        <v>0</v>
      </c>
      <c r="U87" s="36">
        <f t="shared" si="52"/>
        <v>0</v>
      </c>
      <c r="V87" s="95">
        <v>0</v>
      </c>
      <c r="W87" s="36">
        <f t="shared" si="53"/>
        <v>0</v>
      </c>
      <c r="X87" s="36">
        <f t="shared" si="53"/>
        <v>0</v>
      </c>
      <c r="Y87" s="36">
        <f t="shared" si="53"/>
        <v>0</v>
      </c>
      <c r="Z87" s="36">
        <f t="shared" si="53"/>
        <v>0</v>
      </c>
      <c r="AA87" s="95">
        <v>0</v>
      </c>
      <c r="AB87" s="36">
        <f t="shared" si="54"/>
        <v>0</v>
      </c>
      <c r="AC87" s="36">
        <f t="shared" si="54"/>
        <v>0</v>
      </c>
      <c r="AD87" s="36">
        <f t="shared" si="54"/>
        <v>0</v>
      </c>
      <c r="AE87" s="36">
        <f t="shared" si="54"/>
        <v>0</v>
      </c>
      <c r="AF87" s="95">
        <v>0</v>
      </c>
      <c r="AG87" s="36">
        <f t="shared" si="55"/>
        <v>0</v>
      </c>
      <c r="AH87" s="36">
        <f t="shared" si="55"/>
        <v>0</v>
      </c>
      <c r="AI87" s="36">
        <f t="shared" si="55"/>
        <v>0</v>
      </c>
      <c r="AJ87" s="36">
        <f t="shared" si="55"/>
        <v>0</v>
      </c>
      <c r="AK87" s="95">
        <v>0</v>
      </c>
      <c r="AL87" s="36">
        <f t="shared" si="56"/>
        <v>0</v>
      </c>
      <c r="AM87" s="36">
        <f t="shared" si="56"/>
        <v>0</v>
      </c>
      <c r="AN87" s="36">
        <f t="shared" si="56"/>
        <v>0</v>
      </c>
      <c r="AO87" s="36">
        <f t="shared" si="56"/>
        <v>0</v>
      </c>
      <c r="AP87" s="95">
        <v>0</v>
      </c>
    </row>
    <row r="88" spans="1:42">
      <c r="A88" s="93" t="s">
        <v>262</v>
      </c>
      <c r="B88" s="95">
        <v>0</v>
      </c>
      <c r="C88">
        <f t="shared" si="48"/>
        <v>0</v>
      </c>
      <c r="D88">
        <f t="shared" si="48"/>
        <v>0</v>
      </c>
      <c r="E88">
        <f t="shared" si="48"/>
        <v>0</v>
      </c>
      <c r="F88">
        <f t="shared" si="48"/>
        <v>0</v>
      </c>
      <c r="G88" s="95">
        <v>0</v>
      </c>
      <c r="H88">
        <f t="shared" si="50"/>
        <v>0</v>
      </c>
      <c r="I88" s="16">
        <f t="shared" si="50"/>
        <v>0</v>
      </c>
      <c r="J88">
        <f t="shared" si="50"/>
        <v>0</v>
      </c>
      <c r="K88">
        <f t="shared" si="50"/>
        <v>0</v>
      </c>
      <c r="L88" s="95">
        <v>0</v>
      </c>
      <c r="M88" s="36">
        <f t="shared" si="51"/>
        <v>0</v>
      </c>
      <c r="N88" s="36">
        <f t="shared" si="51"/>
        <v>0</v>
      </c>
      <c r="O88" s="36">
        <f t="shared" si="51"/>
        <v>0</v>
      </c>
      <c r="P88" s="36">
        <f t="shared" si="51"/>
        <v>0</v>
      </c>
      <c r="Q88" s="95">
        <v>0</v>
      </c>
      <c r="R88" s="36">
        <f t="shared" si="52"/>
        <v>0</v>
      </c>
      <c r="S88" s="36">
        <f t="shared" si="52"/>
        <v>0</v>
      </c>
      <c r="T88" s="36">
        <f t="shared" si="52"/>
        <v>0</v>
      </c>
      <c r="U88" s="36">
        <f t="shared" si="52"/>
        <v>0</v>
      </c>
      <c r="V88" s="95">
        <v>0</v>
      </c>
      <c r="W88" s="36">
        <f t="shared" si="53"/>
        <v>0</v>
      </c>
      <c r="X88" s="36">
        <f t="shared" si="53"/>
        <v>0</v>
      </c>
      <c r="Y88" s="36">
        <f t="shared" si="53"/>
        <v>0</v>
      </c>
      <c r="Z88" s="36">
        <f t="shared" si="53"/>
        <v>0</v>
      </c>
      <c r="AA88" s="95">
        <v>0</v>
      </c>
      <c r="AB88" s="36">
        <f t="shared" si="54"/>
        <v>0</v>
      </c>
      <c r="AC88" s="36">
        <f t="shared" si="54"/>
        <v>0</v>
      </c>
      <c r="AD88" s="36">
        <f t="shared" si="54"/>
        <v>0</v>
      </c>
      <c r="AE88" s="36">
        <f t="shared" si="54"/>
        <v>0</v>
      </c>
      <c r="AF88" s="95">
        <v>0</v>
      </c>
      <c r="AG88" s="36">
        <f t="shared" si="55"/>
        <v>0</v>
      </c>
      <c r="AH88" s="36">
        <f t="shared" si="55"/>
        <v>0</v>
      </c>
      <c r="AI88" s="36">
        <f t="shared" si="55"/>
        <v>0</v>
      </c>
      <c r="AJ88" s="36">
        <f t="shared" si="55"/>
        <v>0</v>
      </c>
      <c r="AK88" s="95">
        <v>0</v>
      </c>
      <c r="AL88" s="36">
        <f t="shared" si="56"/>
        <v>0</v>
      </c>
      <c r="AM88" s="36">
        <f t="shared" si="56"/>
        <v>0</v>
      </c>
      <c r="AN88" s="36">
        <f t="shared" si="56"/>
        <v>0</v>
      </c>
      <c r="AO88" s="36">
        <f t="shared" si="56"/>
        <v>0</v>
      </c>
      <c r="AP88" s="95">
        <v>0</v>
      </c>
    </row>
    <row r="89" spans="1:42">
      <c r="A89" s="94" t="s">
        <v>270</v>
      </c>
      <c r="B89" s="95"/>
      <c r="C89" s="36"/>
      <c r="D89" s="36"/>
      <c r="E89" s="36"/>
      <c r="F89" s="36"/>
      <c r="G89" s="95"/>
      <c r="L89" s="95"/>
      <c r="M89" s="36"/>
      <c r="N89" s="36"/>
      <c r="O89" s="36"/>
      <c r="P89" s="36"/>
      <c r="Q89" s="95"/>
      <c r="R89" s="36"/>
      <c r="S89" s="36"/>
      <c r="T89" s="36"/>
      <c r="U89" s="36"/>
      <c r="V89" s="95"/>
      <c r="W89" s="36"/>
      <c r="X89" s="36"/>
      <c r="Y89" s="36"/>
      <c r="Z89" s="36"/>
      <c r="AA89" s="95"/>
      <c r="AB89" s="36"/>
      <c r="AC89" s="36"/>
      <c r="AD89" s="36"/>
      <c r="AE89" s="36"/>
      <c r="AF89" s="95"/>
      <c r="AG89" s="36"/>
      <c r="AH89" s="36"/>
      <c r="AI89" s="36"/>
      <c r="AJ89" s="36"/>
      <c r="AK89" s="95"/>
      <c r="AL89" s="36"/>
      <c r="AM89" s="36"/>
      <c r="AN89" s="36"/>
      <c r="AO89" s="36"/>
      <c r="AP89" s="95"/>
    </row>
    <row r="90" spans="1:42">
      <c r="A90" s="93" t="s">
        <v>46</v>
      </c>
      <c r="B90" s="95"/>
      <c r="C90" s="36"/>
      <c r="D90" s="36"/>
      <c r="E90" s="36"/>
      <c r="F90" s="36"/>
      <c r="G90" s="95"/>
      <c r="H90">
        <f t="shared" si="50"/>
        <v>0</v>
      </c>
      <c r="I90" s="16">
        <f t="shared" si="50"/>
        <v>0</v>
      </c>
      <c r="J90">
        <f t="shared" si="50"/>
        <v>0</v>
      </c>
      <c r="K90">
        <f t="shared" si="50"/>
        <v>0</v>
      </c>
      <c r="L90" s="95"/>
      <c r="M90" s="36">
        <f t="shared" si="51"/>
        <v>0</v>
      </c>
      <c r="N90" s="36">
        <f t="shared" si="51"/>
        <v>0</v>
      </c>
      <c r="O90" s="36">
        <f t="shared" si="51"/>
        <v>0</v>
      </c>
      <c r="P90" s="36">
        <f t="shared" si="51"/>
        <v>0</v>
      </c>
      <c r="Q90" s="95"/>
      <c r="R90" s="36">
        <f t="shared" si="52"/>
        <v>0</v>
      </c>
      <c r="S90" s="36">
        <f t="shared" si="52"/>
        <v>0</v>
      </c>
      <c r="T90" s="36">
        <f t="shared" si="52"/>
        <v>0</v>
      </c>
      <c r="U90" s="36">
        <f t="shared" si="52"/>
        <v>0</v>
      </c>
      <c r="V90" s="95"/>
      <c r="W90" s="36">
        <f t="shared" si="53"/>
        <v>0</v>
      </c>
      <c r="X90" s="36">
        <f t="shared" si="53"/>
        <v>0</v>
      </c>
      <c r="Y90" s="36">
        <f t="shared" si="53"/>
        <v>0</v>
      </c>
      <c r="Z90" s="36">
        <f t="shared" si="53"/>
        <v>0</v>
      </c>
      <c r="AA90" s="95"/>
      <c r="AB90" s="36">
        <f t="shared" si="54"/>
        <v>0</v>
      </c>
      <c r="AC90" s="36">
        <f t="shared" si="54"/>
        <v>0</v>
      </c>
      <c r="AD90" s="36">
        <f t="shared" si="54"/>
        <v>0</v>
      </c>
      <c r="AE90" s="36">
        <f t="shared" si="54"/>
        <v>0</v>
      </c>
      <c r="AF90" s="95"/>
      <c r="AG90" s="36">
        <f t="shared" si="55"/>
        <v>0</v>
      </c>
      <c r="AH90" s="36">
        <f t="shared" si="55"/>
        <v>0</v>
      </c>
      <c r="AI90" s="36">
        <f t="shared" si="55"/>
        <v>0</v>
      </c>
      <c r="AJ90" s="36">
        <f t="shared" si="55"/>
        <v>0</v>
      </c>
      <c r="AK90" s="95"/>
      <c r="AL90" s="36">
        <f t="shared" si="56"/>
        <v>0</v>
      </c>
      <c r="AM90" s="36">
        <f t="shared" si="56"/>
        <v>0</v>
      </c>
      <c r="AN90" s="36">
        <f t="shared" si="56"/>
        <v>0</v>
      </c>
      <c r="AO90" s="36">
        <f t="shared" si="56"/>
        <v>0</v>
      </c>
      <c r="AP90" s="95"/>
    </row>
    <row r="91" spans="1:42">
      <c r="A91" s="93" t="s">
        <v>51</v>
      </c>
      <c r="B91" s="95"/>
      <c r="C91" s="36"/>
      <c r="D91" s="36"/>
      <c r="E91" s="36"/>
      <c r="F91" s="36"/>
      <c r="G91" s="95"/>
      <c r="H91">
        <f t="shared" si="50"/>
        <v>0</v>
      </c>
      <c r="I91" s="16">
        <f t="shared" si="50"/>
        <v>0</v>
      </c>
      <c r="J91">
        <f t="shared" si="50"/>
        <v>0</v>
      </c>
      <c r="K91">
        <f t="shared" si="50"/>
        <v>0</v>
      </c>
      <c r="L91" s="95"/>
      <c r="M91" s="36">
        <f t="shared" si="51"/>
        <v>0</v>
      </c>
      <c r="N91" s="36">
        <f t="shared" si="51"/>
        <v>0</v>
      </c>
      <c r="O91" s="36">
        <f t="shared" si="51"/>
        <v>0</v>
      </c>
      <c r="P91" s="36">
        <f t="shared" si="51"/>
        <v>0</v>
      </c>
      <c r="Q91" s="95"/>
      <c r="R91" s="36">
        <f t="shared" si="52"/>
        <v>0</v>
      </c>
      <c r="S91" s="36">
        <f t="shared" si="52"/>
        <v>0</v>
      </c>
      <c r="T91" s="36">
        <f t="shared" si="52"/>
        <v>0</v>
      </c>
      <c r="U91" s="36">
        <f t="shared" si="52"/>
        <v>0</v>
      </c>
      <c r="V91" s="95"/>
      <c r="W91" s="36">
        <f t="shared" si="53"/>
        <v>0</v>
      </c>
      <c r="X91" s="36">
        <f t="shared" si="53"/>
        <v>0</v>
      </c>
      <c r="Y91" s="36">
        <f t="shared" si="53"/>
        <v>0</v>
      </c>
      <c r="Z91" s="36">
        <f t="shared" si="53"/>
        <v>0</v>
      </c>
      <c r="AA91" s="95"/>
      <c r="AB91" s="36">
        <f t="shared" si="54"/>
        <v>0</v>
      </c>
      <c r="AC91" s="36">
        <f t="shared" si="54"/>
        <v>0</v>
      </c>
      <c r="AD91" s="36">
        <f t="shared" si="54"/>
        <v>0</v>
      </c>
      <c r="AE91" s="36">
        <f t="shared" si="54"/>
        <v>0</v>
      </c>
      <c r="AF91" s="95"/>
      <c r="AG91" s="36">
        <f t="shared" si="55"/>
        <v>0</v>
      </c>
      <c r="AH91" s="36">
        <f t="shared" si="55"/>
        <v>0</v>
      </c>
      <c r="AI91" s="36">
        <f t="shared" si="55"/>
        <v>0</v>
      </c>
      <c r="AJ91" s="36">
        <f t="shared" si="55"/>
        <v>0</v>
      </c>
      <c r="AK91" s="95"/>
      <c r="AL91" s="36">
        <f t="shared" si="56"/>
        <v>0</v>
      </c>
      <c r="AM91" s="36">
        <f t="shared" si="56"/>
        <v>0</v>
      </c>
      <c r="AN91" s="36">
        <f t="shared" si="56"/>
        <v>0</v>
      </c>
      <c r="AO91" s="36">
        <f t="shared" si="56"/>
        <v>0</v>
      </c>
      <c r="AP91" s="95"/>
    </row>
    <row r="92" spans="1:42">
      <c r="A92" s="93" t="s">
        <v>49</v>
      </c>
      <c r="B92" s="95"/>
      <c r="C92" s="36"/>
      <c r="D92" s="36"/>
      <c r="E92" s="36"/>
      <c r="F92" s="36"/>
      <c r="G92" s="95"/>
      <c r="H92">
        <f t="shared" si="50"/>
        <v>0</v>
      </c>
      <c r="I92" s="16">
        <f t="shared" si="50"/>
        <v>0</v>
      </c>
      <c r="J92">
        <f t="shared" si="50"/>
        <v>0</v>
      </c>
      <c r="K92">
        <f t="shared" si="50"/>
        <v>0</v>
      </c>
      <c r="L92" s="95"/>
      <c r="M92" s="36">
        <f t="shared" si="51"/>
        <v>0</v>
      </c>
      <c r="N92" s="36">
        <f t="shared" si="51"/>
        <v>0</v>
      </c>
      <c r="O92" s="36">
        <f t="shared" si="51"/>
        <v>0</v>
      </c>
      <c r="P92" s="36">
        <f t="shared" si="51"/>
        <v>0</v>
      </c>
      <c r="Q92" s="95"/>
      <c r="R92" s="36">
        <f t="shared" si="52"/>
        <v>0</v>
      </c>
      <c r="S92" s="36">
        <f t="shared" si="52"/>
        <v>0</v>
      </c>
      <c r="T92" s="36">
        <f t="shared" si="52"/>
        <v>0</v>
      </c>
      <c r="U92" s="36">
        <f t="shared" si="52"/>
        <v>0</v>
      </c>
      <c r="V92" s="95"/>
      <c r="W92" s="36">
        <f t="shared" si="53"/>
        <v>0</v>
      </c>
      <c r="X92" s="36">
        <f t="shared" si="53"/>
        <v>0</v>
      </c>
      <c r="Y92" s="36">
        <f t="shared" si="53"/>
        <v>0</v>
      </c>
      <c r="Z92" s="36">
        <f t="shared" si="53"/>
        <v>0</v>
      </c>
      <c r="AA92" s="95"/>
      <c r="AB92" s="36">
        <f t="shared" si="54"/>
        <v>0</v>
      </c>
      <c r="AC92" s="36">
        <f t="shared" si="54"/>
        <v>0</v>
      </c>
      <c r="AD92" s="36">
        <f t="shared" si="54"/>
        <v>0</v>
      </c>
      <c r="AE92" s="36">
        <f t="shared" si="54"/>
        <v>0</v>
      </c>
      <c r="AF92" s="95"/>
      <c r="AG92" s="36">
        <f t="shared" si="55"/>
        <v>0</v>
      </c>
      <c r="AH92" s="36">
        <f t="shared" si="55"/>
        <v>0</v>
      </c>
      <c r="AI92" s="36">
        <f t="shared" si="55"/>
        <v>0</v>
      </c>
      <c r="AJ92" s="36">
        <f t="shared" si="55"/>
        <v>0</v>
      </c>
      <c r="AK92" s="95"/>
      <c r="AL92" s="36">
        <f t="shared" si="56"/>
        <v>0</v>
      </c>
      <c r="AM92" s="36">
        <f t="shared" si="56"/>
        <v>0</v>
      </c>
      <c r="AN92" s="36">
        <f t="shared" si="56"/>
        <v>0</v>
      </c>
      <c r="AO92" s="36">
        <f t="shared" si="56"/>
        <v>0</v>
      </c>
      <c r="AP92" s="95"/>
    </row>
    <row r="93" spans="1:42">
      <c r="A93" s="93" t="s">
        <v>124</v>
      </c>
      <c r="B93" s="95"/>
      <c r="C93" s="36"/>
      <c r="D93" s="36"/>
      <c r="E93" s="36"/>
      <c r="F93" s="36"/>
      <c r="G93" s="95"/>
      <c r="H93">
        <f t="shared" si="50"/>
        <v>0</v>
      </c>
      <c r="I93" s="16">
        <f t="shared" si="50"/>
        <v>0</v>
      </c>
      <c r="J93">
        <f t="shared" si="50"/>
        <v>0</v>
      </c>
      <c r="K93">
        <f t="shared" si="50"/>
        <v>0</v>
      </c>
      <c r="L93" s="95"/>
      <c r="M93" s="36">
        <f t="shared" si="51"/>
        <v>0</v>
      </c>
      <c r="N93" s="36">
        <f t="shared" si="51"/>
        <v>0</v>
      </c>
      <c r="O93" s="36">
        <f t="shared" si="51"/>
        <v>0</v>
      </c>
      <c r="P93" s="36">
        <f t="shared" si="51"/>
        <v>0</v>
      </c>
      <c r="Q93" s="95"/>
      <c r="R93" s="36">
        <f t="shared" si="52"/>
        <v>0</v>
      </c>
      <c r="S93" s="36">
        <f t="shared" si="52"/>
        <v>0</v>
      </c>
      <c r="T93" s="36">
        <f t="shared" si="52"/>
        <v>0</v>
      </c>
      <c r="U93" s="36">
        <f t="shared" si="52"/>
        <v>0</v>
      </c>
      <c r="V93" s="95"/>
      <c r="W93" s="36">
        <f t="shared" si="53"/>
        <v>0</v>
      </c>
      <c r="X93" s="36">
        <f t="shared" si="53"/>
        <v>0</v>
      </c>
      <c r="Y93" s="36">
        <f t="shared" si="53"/>
        <v>0</v>
      </c>
      <c r="Z93" s="36">
        <f t="shared" si="53"/>
        <v>0</v>
      </c>
      <c r="AA93" s="95"/>
      <c r="AB93" s="36">
        <f t="shared" si="54"/>
        <v>0</v>
      </c>
      <c r="AC93" s="36">
        <f t="shared" si="54"/>
        <v>0</v>
      </c>
      <c r="AD93" s="36">
        <f t="shared" si="54"/>
        <v>0</v>
      </c>
      <c r="AE93" s="36">
        <f t="shared" si="54"/>
        <v>0</v>
      </c>
      <c r="AF93" s="95"/>
      <c r="AG93" s="36">
        <f t="shared" si="55"/>
        <v>0</v>
      </c>
      <c r="AH93" s="36">
        <f t="shared" si="55"/>
        <v>0</v>
      </c>
      <c r="AI93" s="36">
        <f t="shared" si="55"/>
        <v>0</v>
      </c>
      <c r="AJ93" s="36">
        <f t="shared" si="55"/>
        <v>0</v>
      </c>
      <c r="AK93" s="95"/>
      <c r="AL93" s="36">
        <f t="shared" si="56"/>
        <v>0</v>
      </c>
      <c r="AM93" s="36">
        <f t="shared" si="56"/>
        <v>0</v>
      </c>
      <c r="AN93" s="36">
        <f t="shared" si="56"/>
        <v>0</v>
      </c>
      <c r="AO93" s="36">
        <f t="shared" si="56"/>
        <v>0</v>
      </c>
      <c r="AP93" s="95"/>
    </row>
    <row r="94" spans="1:42">
      <c r="A94" s="93" t="s">
        <v>13</v>
      </c>
      <c r="B94" s="95">
        <f>B95*0.848/1000</f>
        <v>539.97475232269585</v>
      </c>
      <c r="C94">
        <f t="shared" ref="C94:F95" si="57">$B94+((C$1-$B$1)*($G94-$B94)/($G$1-$B$1))</f>
        <v>551.60501962820013</v>
      </c>
      <c r="D94">
        <f t="shared" si="57"/>
        <v>563.23528693370429</v>
      </c>
      <c r="E94">
        <f t="shared" si="57"/>
        <v>574.86555423920856</v>
      </c>
      <c r="F94">
        <f t="shared" si="57"/>
        <v>586.49582154471273</v>
      </c>
      <c r="G94" s="95">
        <f t="shared" ref="G94:AP94" si="58">G95*0.848/1000</f>
        <v>598.126088850217</v>
      </c>
      <c r="H94">
        <f t="shared" si="50"/>
        <v>605.85524894476634</v>
      </c>
      <c r="I94" s="16">
        <f t="shared" si="50"/>
        <v>613.58440903931569</v>
      </c>
      <c r="J94">
        <f t="shared" si="50"/>
        <v>621.31356913386503</v>
      </c>
      <c r="K94">
        <f t="shared" si="50"/>
        <v>629.04272922841437</v>
      </c>
      <c r="L94" s="95">
        <f t="shared" si="58"/>
        <v>636.77188932296372</v>
      </c>
      <c r="M94" s="36">
        <f t="shared" si="51"/>
        <v>643.95401848062886</v>
      </c>
      <c r="N94" s="36">
        <f t="shared" si="51"/>
        <v>651.13614763829401</v>
      </c>
      <c r="O94" s="36">
        <f t="shared" si="51"/>
        <v>658.31827679595915</v>
      </c>
      <c r="P94" s="36">
        <f t="shared" si="51"/>
        <v>665.50040595362429</v>
      </c>
      <c r="Q94" s="95">
        <f t="shared" si="58"/>
        <v>672.68253511128944</v>
      </c>
      <c r="R94" s="36">
        <f t="shared" si="52"/>
        <v>677.99895856499631</v>
      </c>
      <c r="S94" s="36">
        <f t="shared" si="52"/>
        <v>683.31538201870319</v>
      </c>
      <c r="T94" s="36">
        <f t="shared" si="52"/>
        <v>688.63180547241006</v>
      </c>
      <c r="U94" s="36">
        <f t="shared" si="52"/>
        <v>693.94822892611694</v>
      </c>
      <c r="V94" s="95">
        <f t="shared" si="58"/>
        <v>699.26465237982381</v>
      </c>
      <c r="W94" s="36">
        <f t="shared" si="53"/>
        <v>702.8812213852724</v>
      </c>
      <c r="X94" s="36">
        <f t="shared" si="53"/>
        <v>706.49779039072087</v>
      </c>
      <c r="Y94" s="36">
        <f t="shared" si="53"/>
        <v>710.11435939616945</v>
      </c>
      <c r="Z94" s="36">
        <f t="shared" si="53"/>
        <v>713.73092840161792</v>
      </c>
      <c r="AA94" s="95">
        <f t="shared" si="58"/>
        <v>717.3474974070665</v>
      </c>
      <c r="AB94" s="36">
        <f t="shared" si="54"/>
        <v>718.79689552593049</v>
      </c>
      <c r="AC94" s="36">
        <f t="shared" si="54"/>
        <v>720.24629364479449</v>
      </c>
      <c r="AD94" s="36">
        <f t="shared" si="54"/>
        <v>721.69569176365837</v>
      </c>
      <c r="AE94" s="36">
        <f t="shared" si="54"/>
        <v>723.14508988252237</v>
      </c>
      <c r="AF94" s="95">
        <f t="shared" si="58"/>
        <v>724.59448800138637</v>
      </c>
      <c r="AG94" s="36">
        <f t="shared" si="55"/>
        <v>725.08128849340483</v>
      </c>
      <c r="AH94" s="36">
        <f t="shared" si="55"/>
        <v>725.56808898542317</v>
      </c>
      <c r="AI94" s="36">
        <f t="shared" si="55"/>
        <v>726.05488947744163</v>
      </c>
      <c r="AJ94" s="36">
        <f t="shared" si="55"/>
        <v>726.54168996945998</v>
      </c>
      <c r="AK94" s="95">
        <f t="shared" si="58"/>
        <v>727.02849046147844</v>
      </c>
      <c r="AL94" s="36">
        <f t="shared" si="56"/>
        <v>725.48180143014076</v>
      </c>
      <c r="AM94" s="36">
        <f t="shared" si="56"/>
        <v>723.93511239880308</v>
      </c>
      <c r="AN94" s="36">
        <f t="shared" si="56"/>
        <v>722.38842336746541</v>
      </c>
      <c r="AO94" s="36">
        <f t="shared" si="56"/>
        <v>720.84173433612773</v>
      </c>
      <c r="AP94" s="95">
        <f t="shared" si="58"/>
        <v>719.29504530479005</v>
      </c>
    </row>
    <row r="95" spans="1:42">
      <c r="A95" s="2" t="s">
        <v>271</v>
      </c>
      <c r="B95" s="95">
        <v>636762.6796258206</v>
      </c>
      <c r="C95">
        <f t="shared" si="57"/>
        <v>650477.61748608504</v>
      </c>
      <c r="D95">
        <f t="shared" si="57"/>
        <v>664192.55534634949</v>
      </c>
      <c r="E95">
        <f t="shared" si="57"/>
        <v>677907.49320661393</v>
      </c>
      <c r="F95">
        <f t="shared" si="57"/>
        <v>691622.43106687837</v>
      </c>
      <c r="G95" s="95">
        <v>705337.36892714282</v>
      </c>
      <c r="H95">
        <f t="shared" si="50"/>
        <v>714451.94451033778</v>
      </c>
      <c r="I95" s="16">
        <f t="shared" si="50"/>
        <v>723566.52009353274</v>
      </c>
      <c r="J95">
        <f t="shared" si="50"/>
        <v>732681.09567672759</v>
      </c>
      <c r="K95">
        <f t="shared" si="50"/>
        <v>741795.67125992256</v>
      </c>
      <c r="L95" s="95">
        <v>750910.24684311752</v>
      </c>
      <c r="M95" s="36">
        <f t="shared" si="51"/>
        <v>759379.7387743264</v>
      </c>
      <c r="N95" s="36">
        <f t="shared" si="51"/>
        <v>767849.23070553539</v>
      </c>
      <c r="O95" s="36">
        <f t="shared" si="51"/>
        <v>776318.72263674426</v>
      </c>
      <c r="P95" s="36">
        <f t="shared" si="51"/>
        <v>784788.21456795326</v>
      </c>
      <c r="Q95" s="95">
        <v>793257.70649916213</v>
      </c>
      <c r="R95" s="36">
        <f t="shared" si="52"/>
        <v>799527.07377947681</v>
      </c>
      <c r="S95" s="36">
        <f t="shared" si="52"/>
        <v>805796.4410597916</v>
      </c>
      <c r="T95" s="36">
        <f t="shared" si="52"/>
        <v>812065.80834010628</v>
      </c>
      <c r="U95" s="36">
        <f t="shared" si="52"/>
        <v>818335.17562042107</v>
      </c>
      <c r="V95" s="95">
        <v>824604.54290073575</v>
      </c>
      <c r="W95" s="36">
        <f t="shared" si="53"/>
        <v>828869.36484112311</v>
      </c>
      <c r="X95" s="36">
        <f t="shared" si="53"/>
        <v>833134.18678151059</v>
      </c>
      <c r="Y95" s="36">
        <f t="shared" si="53"/>
        <v>837399.00872189796</v>
      </c>
      <c r="Z95" s="36">
        <f t="shared" si="53"/>
        <v>841663.83066228544</v>
      </c>
      <c r="AA95" s="95">
        <v>845928.65260267281</v>
      </c>
      <c r="AB95" s="36">
        <f t="shared" si="54"/>
        <v>847637.84849755955</v>
      </c>
      <c r="AC95" s="36">
        <f t="shared" si="54"/>
        <v>849347.04439244629</v>
      </c>
      <c r="AD95" s="36">
        <f t="shared" si="54"/>
        <v>851056.24028733314</v>
      </c>
      <c r="AE95" s="36">
        <f t="shared" si="54"/>
        <v>852765.43618221988</v>
      </c>
      <c r="AF95" s="95">
        <v>854474.63207710662</v>
      </c>
      <c r="AG95" s="36">
        <f t="shared" si="55"/>
        <v>855048.68926109059</v>
      </c>
      <c r="AH95" s="36">
        <f t="shared" si="55"/>
        <v>855622.74644507456</v>
      </c>
      <c r="AI95" s="36">
        <f t="shared" si="55"/>
        <v>856196.80362905865</v>
      </c>
      <c r="AJ95" s="36">
        <f t="shared" si="55"/>
        <v>856770.86081304261</v>
      </c>
      <c r="AK95" s="95">
        <v>857344.91799702658</v>
      </c>
      <c r="AL95" s="36">
        <f t="shared" si="56"/>
        <v>855520.99225252459</v>
      </c>
      <c r="AM95" s="36">
        <f t="shared" si="56"/>
        <v>853697.0665080226</v>
      </c>
      <c r="AN95" s="36">
        <f t="shared" si="56"/>
        <v>851873.1407635205</v>
      </c>
      <c r="AO95" s="36">
        <f t="shared" si="56"/>
        <v>850049.21501901851</v>
      </c>
      <c r="AP95" s="95">
        <v>848225.28927451652</v>
      </c>
    </row>
    <row r="96" spans="1:42">
      <c r="A96" s="93" t="s">
        <v>259</v>
      </c>
      <c r="B96" s="95"/>
      <c r="C96" s="36"/>
      <c r="D96" s="36"/>
      <c r="E96" s="36"/>
      <c r="F96" s="36"/>
      <c r="G96" s="95"/>
      <c r="H96">
        <f t="shared" si="50"/>
        <v>0</v>
      </c>
      <c r="I96" s="16">
        <f t="shared" si="50"/>
        <v>0</v>
      </c>
      <c r="J96">
        <f t="shared" si="50"/>
        <v>0</v>
      </c>
      <c r="K96">
        <f t="shared" si="50"/>
        <v>0</v>
      </c>
      <c r="L96" s="95"/>
      <c r="M96" s="36">
        <f t="shared" si="51"/>
        <v>0</v>
      </c>
      <c r="N96" s="36">
        <f t="shared" si="51"/>
        <v>0</v>
      </c>
      <c r="O96" s="36">
        <f t="shared" si="51"/>
        <v>0</v>
      </c>
      <c r="P96" s="36">
        <f t="shared" si="51"/>
        <v>0</v>
      </c>
      <c r="Q96" s="95"/>
      <c r="R96" s="36">
        <f t="shared" si="52"/>
        <v>0</v>
      </c>
      <c r="S96" s="36">
        <f t="shared" si="52"/>
        <v>0</v>
      </c>
      <c r="T96" s="36">
        <f t="shared" si="52"/>
        <v>0</v>
      </c>
      <c r="U96" s="36">
        <f t="shared" si="52"/>
        <v>0</v>
      </c>
      <c r="V96" s="95"/>
      <c r="W96" s="36">
        <f t="shared" si="53"/>
        <v>0</v>
      </c>
      <c r="X96" s="36">
        <f t="shared" si="53"/>
        <v>0</v>
      </c>
      <c r="Y96" s="36">
        <f t="shared" si="53"/>
        <v>0</v>
      </c>
      <c r="Z96" s="36">
        <f t="shared" si="53"/>
        <v>0</v>
      </c>
      <c r="AA96" s="95"/>
      <c r="AB96" s="36">
        <f t="shared" si="54"/>
        <v>0</v>
      </c>
      <c r="AC96" s="36">
        <f t="shared" si="54"/>
        <v>0</v>
      </c>
      <c r="AD96" s="36">
        <f t="shared" si="54"/>
        <v>0</v>
      </c>
      <c r="AE96" s="36">
        <f t="shared" si="54"/>
        <v>0</v>
      </c>
      <c r="AF96" s="95"/>
      <c r="AG96" s="36">
        <f t="shared" si="55"/>
        <v>0</v>
      </c>
      <c r="AH96" s="36">
        <f t="shared" si="55"/>
        <v>0</v>
      </c>
      <c r="AI96" s="36">
        <f t="shared" si="55"/>
        <v>0</v>
      </c>
      <c r="AJ96" s="36">
        <f t="shared" si="55"/>
        <v>0</v>
      </c>
      <c r="AK96" s="95"/>
      <c r="AL96" s="36">
        <f t="shared" si="56"/>
        <v>0</v>
      </c>
      <c r="AM96" s="36">
        <f t="shared" si="56"/>
        <v>0</v>
      </c>
      <c r="AN96" s="36">
        <f t="shared" si="56"/>
        <v>0</v>
      </c>
      <c r="AO96" s="36">
        <f t="shared" si="56"/>
        <v>0</v>
      </c>
      <c r="AP96" s="95"/>
    </row>
    <row r="97" spans="1:42">
      <c r="A97" s="93" t="s">
        <v>11</v>
      </c>
      <c r="B97" s="95"/>
      <c r="C97" s="36"/>
      <c r="D97" s="36"/>
      <c r="E97" s="36"/>
      <c r="F97" s="36"/>
      <c r="G97" s="95"/>
      <c r="H97">
        <f t="shared" si="50"/>
        <v>0</v>
      </c>
      <c r="I97" s="16">
        <f t="shared" si="50"/>
        <v>0</v>
      </c>
      <c r="J97">
        <f t="shared" si="50"/>
        <v>0</v>
      </c>
      <c r="K97">
        <f t="shared" si="50"/>
        <v>0</v>
      </c>
      <c r="L97" s="95"/>
      <c r="M97" s="36">
        <f t="shared" si="51"/>
        <v>0</v>
      </c>
      <c r="N97" s="36">
        <f t="shared" si="51"/>
        <v>0</v>
      </c>
      <c r="O97" s="36">
        <f t="shared" si="51"/>
        <v>0</v>
      </c>
      <c r="P97" s="36">
        <f t="shared" si="51"/>
        <v>0</v>
      </c>
      <c r="Q97" s="95"/>
      <c r="R97" s="36">
        <f t="shared" si="52"/>
        <v>0</v>
      </c>
      <c r="S97" s="36">
        <f t="shared" si="52"/>
        <v>0</v>
      </c>
      <c r="T97" s="36">
        <f t="shared" si="52"/>
        <v>0</v>
      </c>
      <c r="U97" s="36">
        <f t="shared" si="52"/>
        <v>0</v>
      </c>
      <c r="V97" s="95"/>
      <c r="W97" s="36">
        <f t="shared" si="53"/>
        <v>0</v>
      </c>
      <c r="X97" s="36">
        <f t="shared" si="53"/>
        <v>0</v>
      </c>
      <c r="Y97" s="36">
        <f t="shared" si="53"/>
        <v>0</v>
      </c>
      <c r="Z97" s="36">
        <f t="shared" si="53"/>
        <v>0</v>
      </c>
      <c r="AA97" s="95"/>
      <c r="AB97" s="36">
        <f t="shared" si="54"/>
        <v>0</v>
      </c>
      <c r="AC97" s="36">
        <f t="shared" si="54"/>
        <v>0</v>
      </c>
      <c r="AD97" s="36">
        <f t="shared" si="54"/>
        <v>0</v>
      </c>
      <c r="AE97" s="36">
        <f t="shared" si="54"/>
        <v>0</v>
      </c>
      <c r="AF97" s="95"/>
      <c r="AG97" s="36">
        <f t="shared" si="55"/>
        <v>0</v>
      </c>
      <c r="AH97" s="36">
        <f t="shared" si="55"/>
        <v>0</v>
      </c>
      <c r="AI97" s="36">
        <f t="shared" si="55"/>
        <v>0</v>
      </c>
      <c r="AJ97" s="36">
        <f t="shared" si="55"/>
        <v>0</v>
      </c>
      <c r="AK97" s="95"/>
      <c r="AL97" s="36">
        <f t="shared" si="56"/>
        <v>0</v>
      </c>
      <c r="AM97" s="36">
        <f t="shared" si="56"/>
        <v>0</v>
      </c>
      <c r="AN97" s="36">
        <f t="shared" si="56"/>
        <v>0</v>
      </c>
      <c r="AO97" s="36">
        <f t="shared" si="56"/>
        <v>0</v>
      </c>
      <c r="AP97" s="95"/>
    </row>
    <row r="98" spans="1:42">
      <c r="A98" s="93" t="s">
        <v>260</v>
      </c>
      <c r="B98" s="95"/>
      <c r="C98" s="36"/>
      <c r="D98" s="36"/>
      <c r="E98" s="36"/>
      <c r="F98" s="36"/>
      <c r="G98" s="95"/>
      <c r="H98">
        <f t="shared" si="50"/>
        <v>0</v>
      </c>
      <c r="I98" s="16">
        <f t="shared" si="50"/>
        <v>0</v>
      </c>
      <c r="J98">
        <f t="shared" si="50"/>
        <v>0</v>
      </c>
      <c r="K98">
        <f t="shared" si="50"/>
        <v>0</v>
      </c>
      <c r="L98" s="95"/>
      <c r="M98" s="36">
        <f t="shared" si="51"/>
        <v>0</v>
      </c>
      <c r="N98" s="36">
        <f t="shared" si="51"/>
        <v>0</v>
      </c>
      <c r="O98" s="36">
        <f t="shared" si="51"/>
        <v>0</v>
      </c>
      <c r="P98" s="36">
        <f t="shared" si="51"/>
        <v>0</v>
      </c>
      <c r="Q98" s="95"/>
      <c r="R98" s="36">
        <f t="shared" si="52"/>
        <v>0</v>
      </c>
      <c r="S98" s="36">
        <f t="shared" si="52"/>
        <v>0</v>
      </c>
      <c r="T98" s="36">
        <f t="shared" si="52"/>
        <v>0</v>
      </c>
      <c r="U98" s="36">
        <f t="shared" si="52"/>
        <v>0</v>
      </c>
      <c r="V98" s="95"/>
      <c r="W98" s="36">
        <f t="shared" si="53"/>
        <v>0</v>
      </c>
      <c r="X98" s="36">
        <f t="shared" si="53"/>
        <v>0</v>
      </c>
      <c r="Y98" s="36">
        <f t="shared" si="53"/>
        <v>0</v>
      </c>
      <c r="Z98" s="36">
        <f t="shared" si="53"/>
        <v>0</v>
      </c>
      <c r="AA98" s="95"/>
      <c r="AB98" s="36">
        <f t="shared" si="54"/>
        <v>0</v>
      </c>
      <c r="AC98" s="36">
        <f t="shared" si="54"/>
        <v>0</v>
      </c>
      <c r="AD98" s="36">
        <f t="shared" si="54"/>
        <v>0</v>
      </c>
      <c r="AE98" s="36">
        <f t="shared" si="54"/>
        <v>0</v>
      </c>
      <c r="AF98" s="95"/>
      <c r="AG98" s="36">
        <f t="shared" si="55"/>
        <v>0</v>
      </c>
      <c r="AH98" s="36">
        <f t="shared" si="55"/>
        <v>0</v>
      </c>
      <c r="AI98" s="36">
        <f t="shared" si="55"/>
        <v>0</v>
      </c>
      <c r="AJ98" s="36">
        <f t="shared" si="55"/>
        <v>0</v>
      </c>
      <c r="AK98" s="95"/>
      <c r="AL98" s="36">
        <f t="shared" si="56"/>
        <v>0</v>
      </c>
      <c r="AM98" s="36">
        <f t="shared" si="56"/>
        <v>0</v>
      </c>
      <c r="AN98" s="36">
        <f t="shared" si="56"/>
        <v>0</v>
      </c>
      <c r="AO98" s="36">
        <f t="shared" si="56"/>
        <v>0</v>
      </c>
      <c r="AP98" s="95"/>
    </row>
    <row r="99" spans="1:42">
      <c r="A99" s="93" t="s">
        <v>261</v>
      </c>
      <c r="B99" s="95"/>
      <c r="C99" s="36"/>
      <c r="D99" s="36"/>
      <c r="E99" s="36"/>
      <c r="F99" s="36"/>
      <c r="G99" s="95"/>
      <c r="H99">
        <f t="shared" si="50"/>
        <v>0</v>
      </c>
      <c r="I99" s="16">
        <f t="shared" si="50"/>
        <v>0</v>
      </c>
      <c r="J99">
        <f t="shared" si="50"/>
        <v>0</v>
      </c>
      <c r="K99">
        <f t="shared" si="50"/>
        <v>0</v>
      </c>
      <c r="L99" s="95"/>
      <c r="M99" s="36">
        <f t="shared" si="51"/>
        <v>0</v>
      </c>
      <c r="N99" s="36">
        <f t="shared" si="51"/>
        <v>0</v>
      </c>
      <c r="O99" s="36">
        <f t="shared" si="51"/>
        <v>0</v>
      </c>
      <c r="P99" s="36">
        <f t="shared" si="51"/>
        <v>0</v>
      </c>
      <c r="Q99" s="95"/>
      <c r="R99" s="36">
        <f t="shared" si="52"/>
        <v>0</v>
      </c>
      <c r="S99" s="36">
        <f t="shared" si="52"/>
        <v>0</v>
      </c>
      <c r="T99" s="36">
        <f t="shared" si="52"/>
        <v>0</v>
      </c>
      <c r="U99" s="36">
        <f t="shared" si="52"/>
        <v>0</v>
      </c>
      <c r="V99" s="95"/>
      <c r="W99" s="36">
        <f t="shared" si="53"/>
        <v>0</v>
      </c>
      <c r="X99" s="36">
        <f t="shared" si="53"/>
        <v>0</v>
      </c>
      <c r="Y99" s="36">
        <f t="shared" si="53"/>
        <v>0</v>
      </c>
      <c r="Z99" s="36">
        <f t="shared" si="53"/>
        <v>0</v>
      </c>
      <c r="AA99" s="95"/>
      <c r="AB99" s="36">
        <f t="shared" si="54"/>
        <v>0</v>
      </c>
      <c r="AC99" s="36">
        <f t="shared" si="54"/>
        <v>0</v>
      </c>
      <c r="AD99" s="36">
        <f t="shared" si="54"/>
        <v>0</v>
      </c>
      <c r="AE99" s="36">
        <f t="shared" si="54"/>
        <v>0</v>
      </c>
      <c r="AF99" s="95"/>
      <c r="AG99" s="36">
        <f t="shared" si="55"/>
        <v>0</v>
      </c>
      <c r="AH99" s="36">
        <f t="shared" si="55"/>
        <v>0</v>
      </c>
      <c r="AI99" s="36">
        <f t="shared" si="55"/>
        <v>0</v>
      </c>
      <c r="AJ99" s="36">
        <f t="shared" si="55"/>
        <v>0</v>
      </c>
      <c r="AK99" s="95"/>
      <c r="AL99" s="36">
        <f t="shared" si="56"/>
        <v>0</v>
      </c>
      <c r="AM99" s="36">
        <f t="shared" si="56"/>
        <v>0</v>
      </c>
      <c r="AN99" s="36">
        <f t="shared" si="56"/>
        <v>0</v>
      </c>
      <c r="AO99" s="36">
        <f t="shared" si="56"/>
        <v>0</v>
      </c>
      <c r="AP99" s="95"/>
    </row>
    <row r="100" spans="1:42">
      <c r="A100" s="93" t="s">
        <v>262</v>
      </c>
      <c r="B100" s="95"/>
      <c r="C100" s="36"/>
      <c r="D100" s="36"/>
      <c r="E100" s="36"/>
      <c r="F100" s="36"/>
      <c r="G100" s="95"/>
      <c r="H100">
        <f t="shared" si="50"/>
        <v>0</v>
      </c>
      <c r="I100" s="16">
        <f t="shared" si="50"/>
        <v>0</v>
      </c>
      <c r="J100">
        <f t="shared" si="50"/>
        <v>0</v>
      </c>
      <c r="K100">
        <f t="shared" si="50"/>
        <v>0</v>
      </c>
      <c r="L100" s="95"/>
      <c r="M100" s="36">
        <f t="shared" si="51"/>
        <v>0</v>
      </c>
      <c r="N100" s="36">
        <f t="shared" si="51"/>
        <v>0</v>
      </c>
      <c r="O100" s="36">
        <f t="shared" si="51"/>
        <v>0</v>
      </c>
      <c r="P100" s="36">
        <f t="shared" si="51"/>
        <v>0</v>
      </c>
      <c r="Q100" s="95"/>
      <c r="R100" s="36">
        <f t="shared" si="52"/>
        <v>0</v>
      </c>
      <c r="S100" s="36">
        <f t="shared" si="52"/>
        <v>0</v>
      </c>
      <c r="T100" s="36">
        <f t="shared" si="52"/>
        <v>0</v>
      </c>
      <c r="U100" s="36">
        <f t="shared" si="52"/>
        <v>0</v>
      </c>
      <c r="V100" s="95"/>
      <c r="W100" s="36">
        <f t="shared" si="53"/>
        <v>0</v>
      </c>
      <c r="X100" s="36">
        <f t="shared" si="53"/>
        <v>0</v>
      </c>
      <c r="Y100" s="36">
        <f t="shared" si="53"/>
        <v>0</v>
      </c>
      <c r="Z100" s="36">
        <f t="shared" si="53"/>
        <v>0</v>
      </c>
      <c r="AA100" s="95"/>
      <c r="AB100" s="36">
        <f t="shared" si="54"/>
        <v>0</v>
      </c>
      <c r="AC100" s="36">
        <f t="shared" si="54"/>
        <v>0</v>
      </c>
      <c r="AD100" s="36">
        <f t="shared" si="54"/>
        <v>0</v>
      </c>
      <c r="AE100" s="36">
        <f t="shared" si="54"/>
        <v>0</v>
      </c>
      <c r="AF100" s="95"/>
      <c r="AG100" s="36">
        <f t="shared" si="55"/>
        <v>0</v>
      </c>
      <c r="AH100" s="36">
        <f t="shared" si="55"/>
        <v>0</v>
      </c>
      <c r="AI100" s="36">
        <f t="shared" si="55"/>
        <v>0</v>
      </c>
      <c r="AJ100" s="36">
        <f t="shared" si="55"/>
        <v>0</v>
      </c>
      <c r="AK100" s="95"/>
      <c r="AL100" s="36">
        <f t="shared" si="56"/>
        <v>0</v>
      </c>
      <c r="AM100" s="36">
        <f t="shared" si="56"/>
        <v>0</v>
      </c>
      <c r="AN100" s="36">
        <f t="shared" si="56"/>
        <v>0</v>
      </c>
      <c r="AO100" s="36">
        <f t="shared" si="56"/>
        <v>0</v>
      </c>
      <c r="AP100" s="95"/>
    </row>
    <row r="101" spans="1:42">
      <c r="B101" s="95"/>
      <c r="C101" s="36"/>
      <c r="D101" s="36"/>
      <c r="E101" s="36"/>
      <c r="F101" s="36"/>
      <c r="G101" s="95"/>
      <c r="L101" s="95"/>
      <c r="M101" s="36"/>
      <c r="N101" s="36"/>
      <c r="O101" s="36"/>
      <c r="P101" s="36"/>
      <c r="Q101" s="95"/>
      <c r="R101" s="36"/>
      <c r="S101" s="36"/>
      <c r="T101" s="36"/>
      <c r="U101" s="36"/>
      <c r="V101" s="95"/>
      <c r="W101" s="36"/>
      <c r="X101" s="36"/>
      <c r="Y101" s="36"/>
      <c r="Z101" s="36"/>
      <c r="AA101" s="95"/>
      <c r="AB101" s="36"/>
      <c r="AC101" s="36"/>
      <c r="AD101" s="36"/>
      <c r="AE101" s="36"/>
      <c r="AF101" s="95"/>
      <c r="AG101" s="36"/>
      <c r="AH101" s="36"/>
      <c r="AI101" s="36"/>
      <c r="AJ101" s="36"/>
      <c r="AK101" s="95"/>
      <c r="AL101" s="36"/>
      <c r="AM101" s="36"/>
      <c r="AN101" s="36"/>
      <c r="AO101" s="36"/>
      <c r="AP101" s="95"/>
    </row>
    <row r="102" spans="1:42">
      <c r="A102" s="1" t="s">
        <v>53</v>
      </c>
      <c r="B102" s="95"/>
      <c r="C102" s="36"/>
      <c r="D102" s="36"/>
      <c r="E102" s="36"/>
      <c r="F102" s="36"/>
      <c r="G102" s="95"/>
      <c r="J102" s="92">
        <f>(J103-I103)/I103</f>
        <v>2.1348314606741546E-2</v>
      </c>
      <c r="K102" s="92">
        <f t="shared" ref="K102:AP102" si="59">(K103-J103)/J103</f>
        <v>2.0902090209020757E-2</v>
      </c>
      <c r="L102" s="92">
        <f t="shared" si="59"/>
        <v>2.0474137931034461E-2</v>
      </c>
      <c r="M102" s="92">
        <f t="shared" si="59"/>
        <v>2.0063357972544743E-2</v>
      </c>
      <c r="N102" s="92">
        <f t="shared" si="59"/>
        <v>1.9668737060041276E-2</v>
      </c>
      <c r="O102" s="92">
        <f t="shared" si="59"/>
        <v>1.9289340101522827E-2</v>
      </c>
      <c r="P102" s="92">
        <f t="shared" si="59"/>
        <v>1.892430278884439E-2</v>
      </c>
      <c r="Q102" s="92">
        <f t="shared" si="59"/>
        <v>1.8572825024437918E-2</v>
      </c>
      <c r="R102" s="92">
        <f t="shared" si="59"/>
        <v>1.8234165067178492E-2</v>
      </c>
      <c r="S102" s="92">
        <f t="shared" si="59"/>
        <v>1.7907634307257295E-2</v>
      </c>
      <c r="T102" s="92">
        <f t="shared" si="59"/>
        <v>1.7592592592592583E-2</v>
      </c>
      <c r="U102" s="92">
        <f t="shared" si="59"/>
        <v>1.7288444040036387E-2</v>
      </c>
      <c r="V102" s="92">
        <f t="shared" si="59"/>
        <v>1.6994633273703031E-2</v>
      </c>
      <c r="W102" s="92">
        <f t="shared" si="59"/>
        <v>1.6710642040457337E-2</v>
      </c>
      <c r="X102" s="92">
        <f t="shared" si="59"/>
        <v>1.6435986159169542E-2</v>
      </c>
      <c r="Y102" s="92">
        <f t="shared" si="59"/>
        <v>1.6170212765957252E-2</v>
      </c>
      <c r="Z102" s="92">
        <f t="shared" si="59"/>
        <v>1.5912897822445555E-2</v>
      </c>
      <c r="AA102" s="92">
        <f t="shared" si="59"/>
        <v>1.5663643858202798E-2</v>
      </c>
      <c r="AB102" s="92">
        <f t="shared" si="59"/>
        <v>1.5422077922077917E-2</v>
      </c>
      <c r="AC102" s="92">
        <f t="shared" si="59"/>
        <v>1.5187849720223643E-2</v>
      </c>
      <c r="AD102" s="92">
        <f t="shared" si="59"/>
        <v>1.4960629921259841E-2</v>
      </c>
      <c r="AE102" s="92">
        <f t="shared" si="59"/>
        <v>1.4740108611326439E-2</v>
      </c>
      <c r="AF102" s="92">
        <f t="shared" si="59"/>
        <v>1.4525993883792049E-2</v>
      </c>
      <c r="AG102" s="92">
        <f t="shared" si="59"/>
        <v>1.4318010550113038E-2</v>
      </c>
      <c r="AH102" s="92">
        <f t="shared" si="59"/>
        <v>1.4115898959881129E-2</v>
      </c>
      <c r="AI102" s="92">
        <f t="shared" si="59"/>
        <v>1.3919413919413761E-2</v>
      </c>
      <c r="AJ102" s="92">
        <f t="shared" si="59"/>
        <v>1.3728323699421969E-2</v>
      </c>
      <c r="AK102" s="92">
        <f t="shared" si="59"/>
        <v>1.3542409123307201E-2</v>
      </c>
      <c r="AL102" s="92">
        <f t="shared" si="59"/>
        <v>1.3361462728551338E-2</v>
      </c>
      <c r="AM102" s="92">
        <f t="shared" si="59"/>
        <v>1.3185287994448151E-2</v>
      </c>
      <c r="AN102" s="92">
        <f t="shared" si="59"/>
        <v>1.301369863013699E-2</v>
      </c>
      <c r="AO102" s="92">
        <f t="shared" si="59"/>
        <v>1.284651791751169E-2</v>
      </c>
      <c r="AP102" s="92">
        <f t="shared" si="59"/>
        <v>1.2683578104138858E-2</v>
      </c>
    </row>
    <row r="103" spans="1:42">
      <c r="A103" s="93" t="s">
        <v>46</v>
      </c>
      <c r="B103" s="95">
        <f>Agriculture!B30</f>
        <v>1656.5403225806363</v>
      </c>
      <c r="C103">
        <f t="shared" ref="C103:F112" si="60">$B103+((C$1-$B$1)*($G103-$B103)/($G$1-$B$1))</f>
        <v>1680.0713164777615</v>
      </c>
      <c r="D103">
        <f t="shared" si="60"/>
        <v>1703.6023103748867</v>
      </c>
      <c r="E103">
        <f t="shared" si="60"/>
        <v>1727.1333042720121</v>
      </c>
      <c r="F103">
        <f t="shared" si="60"/>
        <v>1750.6642981691373</v>
      </c>
      <c r="G103" s="95">
        <f>Agriculture!G30</f>
        <v>1774.1952920662625</v>
      </c>
      <c r="H103">
        <f t="shared" si="50"/>
        <v>1813.7606800348763</v>
      </c>
      <c r="I103" s="16">
        <f t="shared" si="50"/>
        <v>1853.3260680034898</v>
      </c>
      <c r="J103">
        <f t="shared" si="50"/>
        <v>1892.8914559721036</v>
      </c>
      <c r="K103">
        <f t="shared" si="50"/>
        <v>1932.4568439407171</v>
      </c>
      <c r="L103" s="95">
        <f>Agriculture!L30</f>
        <v>1972.0222319093309</v>
      </c>
      <c r="M103" s="36">
        <f t="shared" si="51"/>
        <v>2011.5876198779445</v>
      </c>
      <c r="N103" s="36">
        <f t="shared" si="51"/>
        <v>2051.153007846558</v>
      </c>
      <c r="O103" s="36">
        <f t="shared" si="51"/>
        <v>2090.7183958151718</v>
      </c>
      <c r="P103" s="36">
        <f t="shared" si="51"/>
        <v>2130.2837837837851</v>
      </c>
      <c r="Q103" s="95">
        <f>Agriculture!Q30</f>
        <v>2169.8491717523989</v>
      </c>
      <c r="R103" s="36">
        <f t="shared" si="52"/>
        <v>2209.4145597210127</v>
      </c>
      <c r="S103" s="36">
        <f t="shared" si="52"/>
        <v>2248.9799476896264</v>
      </c>
      <c r="T103" s="36">
        <f t="shared" si="52"/>
        <v>2288.5453356582402</v>
      </c>
      <c r="U103" s="36">
        <f t="shared" si="52"/>
        <v>2328.110723626854</v>
      </c>
      <c r="V103" s="95">
        <f>Agriculture!V30</f>
        <v>2367.6761115954678</v>
      </c>
      <c r="W103" s="36">
        <f t="shared" si="53"/>
        <v>2407.2414995640816</v>
      </c>
      <c r="X103" s="36">
        <f t="shared" si="53"/>
        <v>2446.8068875326953</v>
      </c>
      <c r="Y103" s="36">
        <f t="shared" si="53"/>
        <v>2486.3722755013086</v>
      </c>
      <c r="Z103" s="36">
        <f t="shared" si="53"/>
        <v>2525.9376634699224</v>
      </c>
      <c r="AA103" s="95">
        <f>Agriculture!AA30</f>
        <v>2565.5030514385362</v>
      </c>
      <c r="AB103" s="36">
        <f t="shared" si="54"/>
        <v>2605.06843940715</v>
      </c>
      <c r="AC103" s="36">
        <f t="shared" si="54"/>
        <v>2644.6338273757633</v>
      </c>
      <c r="AD103" s="36">
        <f t="shared" si="54"/>
        <v>2684.1992153443771</v>
      </c>
      <c r="AE103" s="36">
        <f t="shared" si="54"/>
        <v>2723.7646033129904</v>
      </c>
      <c r="AF103" s="95">
        <f>Agriculture!AF30</f>
        <v>2763.3299912816042</v>
      </c>
      <c r="AG103" s="36">
        <f t="shared" si="55"/>
        <v>2802.895379250218</v>
      </c>
      <c r="AH103" s="36">
        <f t="shared" si="55"/>
        <v>2842.4607672188317</v>
      </c>
      <c r="AI103" s="36">
        <f t="shared" si="55"/>
        <v>2882.0261551874451</v>
      </c>
      <c r="AJ103" s="36">
        <f t="shared" si="55"/>
        <v>2921.5915431560588</v>
      </c>
      <c r="AK103" s="95">
        <f>Agriculture!AK30</f>
        <v>2961.1569311246726</v>
      </c>
      <c r="AL103" s="36">
        <f t="shared" si="56"/>
        <v>3000.7223190932864</v>
      </c>
      <c r="AM103" s="36">
        <f t="shared" si="56"/>
        <v>3040.2877070618997</v>
      </c>
      <c r="AN103" s="36">
        <f t="shared" si="56"/>
        <v>3079.8530950305135</v>
      </c>
      <c r="AO103" s="36">
        <f t="shared" si="56"/>
        <v>3119.4184829991268</v>
      </c>
      <c r="AP103" s="95">
        <f>Agriculture!AP30</f>
        <v>3158.9838709677406</v>
      </c>
    </row>
    <row r="104" spans="1:42">
      <c r="A104" s="93" t="s">
        <v>51</v>
      </c>
      <c r="B104" s="95">
        <v>0</v>
      </c>
      <c r="C104">
        <f t="shared" si="60"/>
        <v>0</v>
      </c>
      <c r="D104">
        <f t="shared" si="60"/>
        <v>0</v>
      </c>
      <c r="E104">
        <f t="shared" si="60"/>
        <v>0</v>
      </c>
      <c r="F104">
        <f t="shared" si="60"/>
        <v>0</v>
      </c>
      <c r="G104" s="95">
        <v>0</v>
      </c>
      <c r="H104">
        <f t="shared" si="50"/>
        <v>0</v>
      </c>
      <c r="I104" s="16">
        <f t="shared" si="50"/>
        <v>0</v>
      </c>
      <c r="J104">
        <f t="shared" si="50"/>
        <v>0</v>
      </c>
      <c r="K104">
        <f t="shared" si="50"/>
        <v>0</v>
      </c>
      <c r="L104" s="95">
        <v>0</v>
      </c>
      <c r="M104" s="36">
        <f t="shared" si="51"/>
        <v>0</v>
      </c>
      <c r="N104" s="36">
        <f t="shared" si="51"/>
        <v>0</v>
      </c>
      <c r="O104" s="36">
        <f t="shared" si="51"/>
        <v>0</v>
      </c>
      <c r="P104" s="36">
        <f t="shared" si="51"/>
        <v>0</v>
      </c>
      <c r="Q104" s="95">
        <v>0</v>
      </c>
      <c r="R104" s="36">
        <f t="shared" si="52"/>
        <v>0</v>
      </c>
      <c r="S104" s="36">
        <f t="shared" si="52"/>
        <v>0</v>
      </c>
      <c r="T104" s="36">
        <f t="shared" si="52"/>
        <v>0</v>
      </c>
      <c r="U104" s="36">
        <f t="shared" si="52"/>
        <v>0</v>
      </c>
      <c r="V104" s="95">
        <v>0</v>
      </c>
      <c r="W104" s="36">
        <f t="shared" si="53"/>
        <v>0</v>
      </c>
      <c r="X104" s="36">
        <f t="shared" si="53"/>
        <v>0</v>
      </c>
      <c r="Y104" s="36">
        <f t="shared" si="53"/>
        <v>0</v>
      </c>
      <c r="Z104" s="36">
        <f t="shared" si="53"/>
        <v>0</v>
      </c>
      <c r="AA104" s="95">
        <v>0</v>
      </c>
      <c r="AB104" s="36">
        <f t="shared" si="54"/>
        <v>0</v>
      </c>
      <c r="AC104" s="36">
        <f t="shared" si="54"/>
        <v>0</v>
      </c>
      <c r="AD104" s="36">
        <f t="shared" si="54"/>
        <v>0</v>
      </c>
      <c r="AE104" s="36">
        <f t="shared" si="54"/>
        <v>0</v>
      </c>
      <c r="AF104" s="95">
        <v>0</v>
      </c>
      <c r="AG104" s="36">
        <f t="shared" si="55"/>
        <v>0</v>
      </c>
      <c r="AH104" s="36">
        <f t="shared" si="55"/>
        <v>0</v>
      </c>
      <c r="AI104" s="36">
        <f t="shared" si="55"/>
        <v>0</v>
      </c>
      <c r="AJ104" s="36">
        <f t="shared" si="55"/>
        <v>0</v>
      </c>
      <c r="AK104" s="95">
        <v>0</v>
      </c>
      <c r="AL104" s="36">
        <f t="shared" si="56"/>
        <v>0</v>
      </c>
      <c r="AM104" s="36">
        <f t="shared" si="56"/>
        <v>0</v>
      </c>
      <c r="AN104" s="36">
        <f t="shared" si="56"/>
        <v>0</v>
      </c>
      <c r="AO104" s="36">
        <f t="shared" si="56"/>
        <v>0</v>
      </c>
      <c r="AP104" s="95">
        <v>0</v>
      </c>
    </row>
    <row r="105" spans="1:42">
      <c r="A105" s="93" t="s">
        <v>49</v>
      </c>
      <c r="B105" s="95">
        <v>0</v>
      </c>
      <c r="C105">
        <f t="shared" si="60"/>
        <v>0</v>
      </c>
      <c r="D105">
        <f t="shared" si="60"/>
        <v>0</v>
      </c>
      <c r="E105">
        <f t="shared" si="60"/>
        <v>0</v>
      </c>
      <c r="F105">
        <f t="shared" si="60"/>
        <v>0</v>
      </c>
      <c r="G105" s="95">
        <v>0</v>
      </c>
      <c r="H105">
        <f t="shared" si="50"/>
        <v>0</v>
      </c>
      <c r="I105" s="16">
        <f t="shared" si="50"/>
        <v>0</v>
      </c>
      <c r="J105">
        <f t="shared" si="50"/>
        <v>0</v>
      </c>
      <c r="K105">
        <f t="shared" si="50"/>
        <v>0</v>
      </c>
      <c r="L105" s="95">
        <v>0</v>
      </c>
      <c r="M105" s="36">
        <f t="shared" si="51"/>
        <v>0</v>
      </c>
      <c r="N105" s="36">
        <f t="shared" si="51"/>
        <v>0</v>
      </c>
      <c r="O105" s="36">
        <f t="shared" si="51"/>
        <v>0</v>
      </c>
      <c r="P105" s="36">
        <f t="shared" si="51"/>
        <v>0</v>
      </c>
      <c r="Q105" s="95">
        <v>0</v>
      </c>
      <c r="R105" s="36">
        <f t="shared" si="52"/>
        <v>0</v>
      </c>
      <c r="S105" s="36">
        <f t="shared" si="52"/>
        <v>0</v>
      </c>
      <c r="T105" s="36">
        <f t="shared" si="52"/>
        <v>0</v>
      </c>
      <c r="U105" s="36">
        <f t="shared" si="52"/>
        <v>0</v>
      </c>
      <c r="V105" s="95">
        <v>0</v>
      </c>
      <c r="W105" s="36">
        <f t="shared" si="53"/>
        <v>0</v>
      </c>
      <c r="X105" s="36">
        <f t="shared" si="53"/>
        <v>0</v>
      </c>
      <c r="Y105" s="36">
        <f t="shared" si="53"/>
        <v>0</v>
      </c>
      <c r="Z105" s="36">
        <f t="shared" si="53"/>
        <v>0</v>
      </c>
      <c r="AA105" s="95">
        <v>0</v>
      </c>
      <c r="AB105" s="36">
        <f t="shared" si="54"/>
        <v>0</v>
      </c>
      <c r="AC105" s="36">
        <f t="shared" si="54"/>
        <v>0</v>
      </c>
      <c r="AD105" s="36">
        <f t="shared" si="54"/>
        <v>0</v>
      </c>
      <c r="AE105" s="36">
        <f t="shared" si="54"/>
        <v>0</v>
      </c>
      <c r="AF105" s="95">
        <v>0</v>
      </c>
      <c r="AG105" s="36">
        <f t="shared" si="55"/>
        <v>0</v>
      </c>
      <c r="AH105" s="36">
        <f t="shared" si="55"/>
        <v>0</v>
      </c>
      <c r="AI105" s="36">
        <f t="shared" si="55"/>
        <v>0</v>
      </c>
      <c r="AJ105" s="36">
        <f t="shared" si="55"/>
        <v>0</v>
      </c>
      <c r="AK105" s="95">
        <v>0</v>
      </c>
      <c r="AL105" s="36">
        <f t="shared" si="56"/>
        <v>0</v>
      </c>
      <c r="AM105" s="36">
        <f t="shared" si="56"/>
        <v>0</v>
      </c>
      <c r="AN105" s="36">
        <f t="shared" si="56"/>
        <v>0</v>
      </c>
      <c r="AO105" s="36">
        <f t="shared" si="56"/>
        <v>0</v>
      </c>
      <c r="AP105" s="95">
        <v>0</v>
      </c>
    </row>
    <row r="106" spans="1:42">
      <c r="A106" s="93" t="s">
        <v>124</v>
      </c>
      <c r="B106" s="95">
        <f>Agriculture!B31</f>
        <v>2696.6935483871061</v>
      </c>
      <c r="C106">
        <f t="shared" si="60"/>
        <v>2832.2570619006156</v>
      </c>
      <c r="D106">
        <f t="shared" si="60"/>
        <v>2967.820575414125</v>
      </c>
      <c r="E106">
        <f t="shared" si="60"/>
        <v>3103.3840889276348</v>
      </c>
      <c r="F106">
        <f t="shared" si="60"/>
        <v>3238.9476024411442</v>
      </c>
      <c r="G106" s="95">
        <f>Agriculture!G31</f>
        <v>3374.5111159546536</v>
      </c>
      <c r="H106">
        <f t="shared" si="50"/>
        <v>3463.0126416739217</v>
      </c>
      <c r="I106" s="16">
        <f t="shared" si="50"/>
        <v>3551.5141673931898</v>
      </c>
      <c r="J106">
        <f t="shared" si="50"/>
        <v>3640.0156931124575</v>
      </c>
      <c r="K106">
        <f t="shared" si="50"/>
        <v>3728.5172188317256</v>
      </c>
      <c r="L106" s="95">
        <f>Agriculture!L31</f>
        <v>3817.0187445509937</v>
      </c>
      <c r="M106" s="36">
        <f t="shared" si="51"/>
        <v>3905.5202702702618</v>
      </c>
      <c r="N106" s="36">
        <f t="shared" si="51"/>
        <v>3994.0217959895303</v>
      </c>
      <c r="O106" s="36">
        <f t="shared" si="51"/>
        <v>4082.5233217087984</v>
      </c>
      <c r="P106" s="36">
        <f t="shared" si="51"/>
        <v>4171.024847428067</v>
      </c>
      <c r="Q106" s="95">
        <f>Agriculture!Q31</f>
        <v>4259.5263731473351</v>
      </c>
      <c r="R106" s="36">
        <f t="shared" si="52"/>
        <v>4348.0278988666032</v>
      </c>
      <c r="S106" s="36">
        <f t="shared" si="52"/>
        <v>4436.5294245858713</v>
      </c>
      <c r="T106" s="36">
        <f t="shared" si="52"/>
        <v>4525.0309503051385</v>
      </c>
      <c r="U106" s="36">
        <f t="shared" si="52"/>
        <v>4613.5324760244066</v>
      </c>
      <c r="V106" s="95">
        <f>Agriculture!V31</f>
        <v>4702.0340017436747</v>
      </c>
      <c r="W106" s="36">
        <f t="shared" si="53"/>
        <v>4790.5355274629428</v>
      </c>
      <c r="X106" s="36">
        <f t="shared" si="53"/>
        <v>4879.0370531822109</v>
      </c>
      <c r="Y106" s="36">
        <f t="shared" si="53"/>
        <v>4967.5385789014781</v>
      </c>
      <c r="Z106" s="36">
        <f t="shared" si="53"/>
        <v>5056.0401046207462</v>
      </c>
      <c r="AA106" s="95">
        <f>Agriculture!AA31</f>
        <v>5144.5416303400143</v>
      </c>
      <c r="AB106" s="36">
        <f t="shared" si="54"/>
        <v>5233.0431560592824</v>
      </c>
      <c r="AC106" s="36">
        <f t="shared" si="54"/>
        <v>5321.5446817785505</v>
      </c>
      <c r="AD106" s="36">
        <f t="shared" si="54"/>
        <v>5410.0462074978186</v>
      </c>
      <c r="AE106" s="36">
        <f t="shared" si="54"/>
        <v>5498.5477332170867</v>
      </c>
      <c r="AF106" s="95">
        <f>Agriculture!AF31</f>
        <v>5587.0492589363548</v>
      </c>
      <c r="AG106" s="36">
        <f t="shared" si="55"/>
        <v>5675.5507846556229</v>
      </c>
      <c r="AH106" s="36">
        <f t="shared" si="55"/>
        <v>5764.052310374891</v>
      </c>
      <c r="AI106" s="36">
        <f t="shared" si="55"/>
        <v>5852.55383609416</v>
      </c>
      <c r="AJ106" s="36">
        <f t="shared" si="55"/>
        <v>5941.0553618134281</v>
      </c>
      <c r="AK106" s="95">
        <f>Agriculture!AK31</f>
        <v>6029.5568875326962</v>
      </c>
      <c r="AL106" s="36">
        <f t="shared" si="56"/>
        <v>6118.0584132519643</v>
      </c>
      <c r="AM106" s="36">
        <f t="shared" si="56"/>
        <v>6206.5599389712324</v>
      </c>
      <c r="AN106" s="36">
        <f t="shared" si="56"/>
        <v>6295.0614646904996</v>
      </c>
      <c r="AO106" s="36">
        <f t="shared" si="56"/>
        <v>6383.5629904097677</v>
      </c>
      <c r="AP106" s="95">
        <f>Agriculture!AP31</f>
        <v>6472.0645161290358</v>
      </c>
    </row>
    <row r="107" spans="1:42">
      <c r="A107" s="93" t="s">
        <v>13</v>
      </c>
      <c r="B107" s="95">
        <f>Agriculture!B32</f>
        <v>5239.2903225806358</v>
      </c>
      <c r="C107">
        <f t="shared" si="60"/>
        <v>5406.0896687009517</v>
      </c>
      <c r="D107">
        <f t="shared" si="60"/>
        <v>5572.8890148212677</v>
      </c>
      <c r="E107">
        <f t="shared" si="60"/>
        <v>5739.6883609415827</v>
      </c>
      <c r="F107">
        <f t="shared" si="60"/>
        <v>5906.4877070618986</v>
      </c>
      <c r="G107" s="95">
        <f>Agriculture!G32</f>
        <v>6073.2870531822145</v>
      </c>
      <c r="H107">
        <f t="shared" si="50"/>
        <v>6124.3055797733214</v>
      </c>
      <c r="I107" s="16">
        <f t="shared" si="50"/>
        <v>6175.3241063644282</v>
      </c>
      <c r="J107">
        <f t="shared" si="50"/>
        <v>6226.3426329555359</v>
      </c>
      <c r="K107">
        <f t="shared" si="50"/>
        <v>6277.3611595466427</v>
      </c>
      <c r="L107" s="95">
        <f>Agriculture!L32</f>
        <v>6328.3796861377496</v>
      </c>
      <c r="M107" s="36">
        <f t="shared" si="51"/>
        <v>6379.3982127288573</v>
      </c>
      <c r="N107" s="36">
        <f t="shared" si="51"/>
        <v>6430.4167393199641</v>
      </c>
      <c r="O107" s="36">
        <f t="shared" si="51"/>
        <v>6481.4352659110718</v>
      </c>
      <c r="P107" s="36">
        <f t="shared" si="51"/>
        <v>6532.4537925021787</v>
      </c>
      <c r="Q107" s="95">
        <f>Agriculture!Q32</f>
        <v>6583.4723190932864</v>
      </c>
      <c r="R107" s="36">
        <f t="shared" si="52"/>
        <v>6634.4908456843932</v>
      </c>
      <c r="S107" s="36">
        <f t="shared" si="52"/>
        <v>6685.5093722755009</v>
      </c>
      <c r="T107" s="36">
        <f t="shared" si="52"/>
        <v>6736.5278988666078</v>
      </c>
      <c r="U107" s="36">
        <f t="shared" si="52"/>
        <v>6787.5464254577155</v>
      </c>
      <c r="V107" s="95">
        <f>Agriculture!V32</f>
        <v>6838.5649520488223</v>
      </c>
      <c r="W107" s="36">
        <f t="shared" si="53"/>
        <v>6889.5834786399291</v>
      </c>
      <c r="X107" s="36">
        <f t="shared" si="53"/>
        <v>6940.6020052310369</v>
      </c>
      <c r="Y107" s="36">
        <f t="shared" si="53"/>
        <v>6991.6205318221437</v>
      </c>
      <c r="Z107" s="36">
        <f t="shared" si="53"/>
        <v>7042.6390584132514</v>
      </c>
      <c r="AA107" s="95">
        <f>Agriculture!AA32</f>
        <v>7093.6575850043582</v>
      </c>
      <c r="AB107" s="36">
        <f t="shared" si="54"/>
        <v>7144.676111595465</v>
      </c>
      <c r="AC107" s="36">
        <f t="shared" si="54"/>
        <v>7195.6946381865728</v>
      </c>
      <c r="AD107" s="36">
        <f t="shared" si="54"/>
        <v>7246.7131647776796</v>
      </c>
      <c r="AE107" s="36">
        <f t="shared" si="54"/>
        <v>7297.7316913687873</v>
      </c>
      <c r="AF107" s="95">
        <f>Agriculture!AF32</f>
        <v>7348.7502179598941</v>
      </c>
      <c r="AG107" s="36">
        <f t="shared" si="55"/>
        <v>7399.768744551001</v>
      </c>
      <c r="AH107" s="36">
        <f t="shared" si="55"/>
        <v>7450.7872711421087</v>
      </c>
      <c r="AI107" s="36">
        <f t="shared" si="55"/>
        <v>7501.8057977332155</v>
      </c>
      <c r="AJ107" s="36">
        <f t="shared" si="55"/>
        <v>7552.8243243243232</v>
      </c>
      <c r="AK107" s="95">
        <f>Agriculture!AK32</f>
        <v>7603.8428509154301</v>
      </c>
      <c r="AL107" s="36">
        <f t="shared" si="56"/>
        <v>7654.8613775065369</v>
      </c>
      <c r="AM107" s="36">
        <f t="shared" si="56"/>
        <v>7705.8799040976437</v>
      </c>
      <c r="AN107" s="36">
        <f t="shared" si="56"/>
        <v>7756.8984306887514</v>
      </c>
      <c r="AO107" s="36">
        <f t="shared" si="56"/>
        <v>7807.9169572798583</v>
      </c>
      <c r="AP107" s="95">
        <f>Agriculture!AP32</f>
        <v>7858.9354838709651</v>
      </c>
    </row>
    <row r="108" spans="1:42">
      <c r="A108" s="93" t="s">
        <v>259</v>
      </c>
      <c r="B108" s="95">
        <v>0</v>
      </c>
      <c r="C108">
        <f t="shared" si="60"/>
        <v>0</v>
      </c>
      <c r="D108">
        <f t="shared" si="60"/>
        <v>0</v>
      </c>
      <c r="E108">
        <f t="shared" si="60"/>
        <v>0</v>
      </c>
      <c r="F108">
        <f t="shared" si="60"/>
        <v>0</v>
      </c>
      <c r="G108" s="95">
        <v>0</v>
      </c>
      <c r="H108">
        <f t="shared" si="50"/>
        <v>0</v>
      </c>
      <c r="I108" s="16">
        <f t="shared" si="50"/>
        <v>0</v>
      </c>
      <c r="J108">
        <f t="shared" si="50"/>
        <v>0</v>
      </c>
      <c r="K108">
        <f t="shared" si="50"/>
        <v>0</v>
      </c>
      <c r="L108" s="95">
        <v>0</v>
      </c>
      <c r="M108" s="36">
        <f t="shared" si="51"/>
        <v>0</v>
      </c>
      <c r="N108" s="36">
        <f t="shared" si="51"/>
        <v>0</v>
      </c>
      <c r="O108" s="36">
        <f t="shared" si="51"/>
        <v>0</v>
      </c>
      <c r="P108" s="36">
        <f t="shared" si="51"/>
        <v>0</v>
      </c>
      <c r="Q108" s="95">
        <v>0</v>
      </c>
      <c r="R108" s="36">
        <f t="shared" si="52"/>
        <v>0</v>
      </c>
      <c r="S108" s="36">
        <f t="shared" si="52"/>
        <v>0</v>
      </c>
      <c r="T108" s="36">
        <f t="shared" si="52"/>
        <v>0</v>
      </c>
      <c r="U108" s="36">
        <f t="shared" si="52"/>
        <v>0</v>
      </c>
      <c r="V108" s="95">
        <v>0</v>
      </c>
      <c r="W108" s="36">
        <f t="shared" si="53"/>
        <v>0</v>
      </c>
      <c r="X108" s="36">
        <f t="shared" si="53"/>
        <v>0</v>
      </c>
      <c r="Y108" s="36">
        <f t="shared" si="53"/>
        <v>0</v>
      </c>
      <c r="Z108" s="36">
        <f t="shared" si="53"/>
        <v>0</v>
      </c>
      <c r="AA108" s="95">
        <v>0</v>
      </c>
      <c r="AB108" s="36">
        <f t="shared" si="54"/>
        <v>0</v>
      </c>
      <c r="AC108" s="36">
        <f t="shared" si="54"/>
        <v>0</v>
      </c>
      <c r="AD108" s="36">
        <f t="shared" si="54"/>
        <v>0</v>
      </c>
      <c r="AE108" s="36">
        <f t="shared" si="54"/>
        <v>0</v>
      </c>
      <c r="AF108" s="95">
        <v>0</v>
      </c>
      <c r="AG108" s="36">
        <f t="shared" si="55"/>
        <v>0</v>
      </c>
      <c r="AH108" s="36">
        <f t="shared" si="55"/>
        <v>0</v>
      </c>
      <c r="AI108" s="36">
        <f t="shared" si="55"/>
        <v>0</v>
      </c>
      <c r="AJ108" s="36">
        <f t="shared" si="55"/>
        <v>0</v>
      </c>
      <c r="AK108" s="95">
        <v>0</v>
      </c>
      <c r="AL108" s="36">
        <f t="shared" si="56"/>
        <v>0</v>
      </c>
      <c r="AM108" s="36">
        <f t="shared" si="56"/>
        <v>0</v>
      </c>
      <c r="AN108" s="36">
        <f t="shared" si="56"/>
        <v>0</v>
      </c>
      <c r="AO108" s="36">
        <f t="shared" si="56"/>
        <v>0</v>
      </c>
      <c r="AP108" s="95">
        <v>0</v>
      </c>
    </row>
    <row r="109" spans="1:42">
      <c r="A109" s="93" t="s">
        <v>11</v>
      </c>
      <c r="B109" s="95">
        <v>0</v>
      </c>
      <c r="C109">
        <f t="shared" si="60"/>
        <v>0</v>
      </c>
      <c r="D109">
        <f t="shared" si="60"/>
        <v>0</v>
      </c>
      <c r="E109">
        <f t="shared" si="60"/>
        <v>0</v>
      </c>
      <c r="F109">
        <f t="shared" si="60"/>
        <v>0</v>
      </c>
      <c r="G109" s="95">
        <v>0</v>
      </c>
      <c r="H109">
        <f t="shared" si="50"/>
        <v>0</v>
      </c>
      <c r="I109" s="16">
        <f t="shared" si="50"/>
        <v>0</v>
      </c>
      <c r="J109">
        <f t="shared" si="50"/>
        <v>0</v>
      </c>
      <c r="K109">
        <f t="shared" si="50"/>
        <v>0</v>
      </c>
      <c r="L109" s="95">
        <v>0</v>
      </c>
      <c r="M109" s="36">
        <f t="shared" si="51"/>
        <v>0</v>
      </c>
      <c r="N109" s="36">
        <f t="shared" si="51"/>
        <v>0</v>
      </c>
      <c r="O109" s="36">
        <f t="shared" si="51"/>
        <v>0</v>
      </c>
      <c r="P109" s="36">
        <f t="shared" si="51"/>
        <v>0</v>
      </c>
      <c r="Q109" s="95">
        <v>0</v>
      </c>
      <c r="R109" s="36">
        <f t="shared" si="52"/>
        <v>0</v>
      </c>
      <c r="S109" s="36">
        <f t="shared" si="52"/>
        <v>0</v>
      </c>
      <c r="T109" s="36">
        <f t="shared" si="52"/>
        <v>0</v>
      </c>
      <c r="U109" s="36">
        <f t="shared" si="52"/>
        <v>0</v>
      </c>
      <c r="V109" s="95">
        <v>0</v>
      </c>
      <c r="W109" s="36">
        <f t="shared" si="53"/>
        <v>0</v>
      </c>
      <c r="X109" s="36">
        <f t="shared" si="53"/>
        <v>0</v>
      </c>
      <c r="Y109" s="36">
        <f t="shared" si="53"/>
        <v>0</v>
      </c>
      <c r="Z109" s="36">
        <f t="shared" si="53"/>
        <v>0</v>
      </c>
      <c r="AA109" s="95">
        <v>0</v>
      </c>
      <c r="AB109" s="36">
        <f t="shared" si="54"/>
        <v>0</v>
      </c>
      <c r="AC109" s="36">
        <f t="shared" si="54"/>
        <v>0</v>
      </c>
      <c r="AD109" s="36">
        <f t="shared" si="54"/>
        <v>0</v>
      </c>
      <c r="AE109" s="36">
        <f t="shared" si="54"/>
        <v>0</v>
      </c>
      <c r="AF109" s="95">
        <v>0</v>
      </c>
      <c r="AG109" s="36">
        <f t="shared" si="55"/>
        <v>0</v>
      </c>
      <c r="AH109" s="36">
        <f t="shared" si="55"/>
        <v>0</v>
      </c>
      <c r="AI109" s="36">
        <f t="shared" si="55"/>
        <v>0</v>
      </c>
      <c r="AJ109" s="36">
        <f t="shared" si="55"/>
        <v>0</v>
      </c>
      <c r="AK109" s="95">
        <v>0</v>
      </c>
      <c r="AL109" s="36">
        <f t="shared" si="56"/>
        <v>0</v>
      </c>
      <c r="AM109" s="36">
        <f t="shared" si="56"/>
        <v>0</v>
      </c>
      <c r="AN109" s="36">
        <f t="shared" si="56"/>
        <v>0</v>
      </c>
      <c r="AO109" s="36">
        <f t="shared" si="56"/>
        <v>0</v>
      </c>
      <c r="AP109" s="95">
        <v>0</v>
      </c>
    </row>
    <row r="110" spans="1:42">
      <c r="A110" s="93" t="s">
        <v>260</v>
      </c>
      <c r="B110" s="95">
        <v>0</v>
      </c>
      <c r="C110">
        <f t="shared" si="60"/>
        <v>0</v>
      </c>
      <c r="D110">
        <f t="shared" si="60"/>
        <v>0</v>
      </c>
      <c r="E110">
        <f t="shared" si="60"/>
        <v>0</v>
      </c>
      <c r="F110">
        <f t="shared" si="60"/>
        <v>0</v>
      </c>
      <c r="G110" s="95">
        <v>0</v>
      </c>
      <c r="H110">
        <f t="shared" si="50"/>
        <v>0</v>
      </c>
      <c r="I110" s="16">
        <f t="shared" si="50"/>
        <v>0</v>
      </c>
      <c r="J110">
        <f t="shared" si="50"/>
        <v>0</v>
      </c>
      <c r="K110">
        <f t="shared" si="50"/>
        <v>0</v>
      </c>
      <c r="L110" s="95">
        <v>0</v>
      </c>
      <c r="M110" s="36">
        <f t="shared" si="51"/>
        <v>0</v>
      </c>
      <c r="N110" s="36">
        <f t="shared" si="51"/>
        <v>0</v>
      </c>
      <c r="O110" s="36">
        <f t="shared" si="51"/>
        <v>0</v>
      </c>
      <c r="P110" s="36">
        <f t="shared" si="51"/>
        <v>0</v>
      </c>
      <c r="Q110" s="95">
        <v>0</v>
      </c>
      <c r="R110" s="36">
        <f t="shared" si="52"/>
        <v>0</v>
      </c>
      <c r="S110" s="36">
        <f t="shared" si="52"/>
        <v>0</v>
      </c>
      <c r="T110" s="36">
        <f t="shared" si="52"/>
        <v>0</v>
      </c>
      <c r="U110" s="36">
        <f t="shared" si="52"/>
        <v>0</v>
      </c>
      <c r="V110" s="95">
        <v>0</v>
      </c>
      <c r="W110" s="36">
        <f t="shared" si="53"/>
        <v>0</v>
      </c>
      <c r="X110" s="36">
        <f t="shared" si="53"/>
        <v>0</v>
      </c>
      <c r="Y110" s="36">
        <f t="shared" si="53"/>
        <v>0</v>
      </c>
      <c r="Z110" s="36">
        <f t="shared" si="53"/>
        <v>0</v>
      </c>
      <c r="AA110" s="95">
        <v>0</v>
      </c>
      <c r="AB110" s="36">
        <f t="shared" si="54"/>
        <v>0</v>
      </c>
      <c r="AC110" s="36">
        <f t="shared" si="54"/>
        <v>0</v>
      </c>
      <c r="AD110" s="36">
        <f t="shared" si="54"/>
        <v>0</v>
      </c>
      <c r="AE110" s="36">
        <f t="shared" si="54"/>
        <v>0</v>
      </c>
      <c r="AF110" s="95">
        <v>0</v>
      </c>
      <c r="AG110" s="36">
        <f t="shared" si="55"/>
        <v>0</v>
      </c>
      <c r="AH110" s="36">
        <f t="shared" si="55"/>
        <v>0</v>
      </c>
      <c r="AI110" s="36">
        <f t="shared" si="55"/>
        <v>0</v>
      </c>
      <c r="AJ110" s="36">
        <f t="shared" si="55"/>
        <v>0</v>
      </c>
      <c r="AK110" s="95">
        <v>0</v>
      </c>
      <c r="AL110" s="36">
        <f t="shared" si="56"/>
        <v>0</v>
      </c>
      <c r="AM110" s="36">
        <f t="shared" si="56"/>
        <v>0</v>
      </c>
      <c r="AN110" s="36">
        <f t="shared" si="56"/>
        <v>0</v>
      </c>
      <c r="AO110" s="36">
        <f t="shared" si="56"/>
        <v>0</v>
      </c>
      <c r="AP110" s="95">
        <v>0</v>
      </c>
    </row>
    <row r="111" spans="1:42">
      <c r="A111" s="93" t="s">
        <v>261</v>
      </c>
      <c r="B111" s="95">
        <v>0</v>
      </c>
      <c r="C111">
        <f t="shared" si="60"/>
        <v>0</v>
      </c>
      <c r="D111">
        <f t="shared" si="60"/>
        <v>0</v>
      </c>
      <c r="E111">
        <f t="shared" si="60"/>
        <v>0</v>
      </c>
      <c r="F111">
        <f t="shared" si="60"/>
        <v>0</v>
      </c>
      <c r="G111" s="95">
        <v>0</v>
      </c>
      <c r="H111">
        <f t="shared" si="50"/>
        <v>0</v>
      </c>
      <c r="I111" s="16">
        <f t="shared" si="50"/>
        <v>0</v>
      </c>
      <c r="J111">
        <f t="shared" si="50"/>
        <v>0</v>
      </c>
      <c r="K111">
        <f t="shared" si="50"/>
        <v>0</v>
      </c>
      <c r="L111" s="95">
        <v>0</v>
      </c>
      <c r="M111" s="36">
        <f t="shared" si="51"/>
        <v>0</v>
      </c>
      <c r="N111" s="36">
        <f t="shared" si="51"/>
        <v>0</v>
      </c>
      <c r="O111" s="36">
        <f t="shared" si="51"/>
        <v>0</v>
      </c>
      <c r="P111" s="36">
        <f t="shared" si="51"/>
        <v>0</v>
      </c>
      <c r="Q111" s="95">
        <v>0</v>
      </c>
      <c r="R111" s="36">
        <f t="shared" si="52"/>
        <v>0</v>
      </c>
      <c r="S111" s="36">
        <f t="shared" si="52"/>
        <v>0</v>
      </c>
      <c r="T111" s="36">
        <f t="shared" si="52"/>
        <v>0</v>
      </c>
      <c r="U111" s="36">
        <f t="shared" si="52"/>
        <v>0</v>
      </c>
      <c r="V111" s="95">
        <v>0</v>
      </c>
      <c r="W111" s="36">
        <f t="shared" si="53"/>
        <v>0</v>
      </c>
      <c r="X111" s="36">
        <f t="shared" si="53"/>
        <v>0</v>
      </c>
      <c r="Y111" s="36">
        <f t="shared" si="53"/>
        <v>0</v>
      </c>
      <c r="Z111" s="36">
        <f t="shared" si="53"/>
        <v>0</v>
      </c>
      <c r="AA111" s="95">
        <v>0</v>
      </c>
      <c r="AB111" s="36">
        <f t="shared" si="54"/>
        <v>0</v>
      </c>
      <c r="AC111" s="36">
        <f t="shared" si="54"/>
        <v>0</v>
      </c>
      <c r="AD111" s="36">
        <f t="shared" si="54"/>
        <v>0</v>
      </c>
      <c r="AE111" s="36">
        <f t="shared" si="54"/>
        <v>0</v>
      </c>
      <c r="AF111" s="95">
        <v>0</v>
      </c>
      <c r="AG111" s="36">
        <f t="shared" si="55"/>
        <v>0</v>
      </c>
      <c r="AH111" s="36">
        <f t="shared" si="55"/>
        <v>0</v>
      </c>
      <c r="AI111" s="36">
        <f t="shared" si="55"/>
        <v>0</v>
      </c>
      <c r="AJ111" s="36">
        <f t="shared" si="55"/>
        <v>0</v>
      </c>
      <c r="AK111" s="95">
        <v>0</v>
      </c>
      <c r="AL111" s="36">
        <f t="shared" si="56"/>
        <v>0</v>
      </c>
      <c r="AM111" s="36">
        <f t="shared" si="56"/>
        <v>0</v>
      </c>
      <c r="AN111" s="36">
        <f t="shared" si="56"/>
        <v>0</v>
      </c>
      <c r="AO111" s="36">
        <f t="shared" si="56"/>
        <v>0</v>
      </c>
      <c r="AP111" s="95">
        <v>0</v>
      </c>
    </row>
    <row r="112" spans="1:42">
      <c r="A112" s="93" t="s">
        <v>262</v>
      </c>
      <c r="B112" s="95">
        <v>0</v>
      </c>
      <c r="C112">
        <f t="shared" si="60"/>
        <v>0</v>
      </c>
      <c r="D112">
        <f t="shared" si="60"/>
        <v>0</v>
      </c>
      <c r="E112">
        <f t="shared" si="60"/>
        <v>0</v>
      </c>
      <c r="F112">
        <f t="shared" si="60"/>
        <v>0</v>
      </c>
      <c r="G112" s="95">
        <v>0</v>
      </c>
      <c r="H112">
        <f t="shared" si="50"/>
        <v>0</v>
      </c>
      <c r="I112" s="16">
        <f t="shared" si="50"/>
        <v>0</v>
      </c>
      <c r="J112">
        <f t="shared" si="50"/>
        <v>0</v>
      </c>
      <c r="K112">
        <f t="shared" si="50"/>
        <v>0</v>
      </c>
      <c r="L112" s="95">
        <v>0</v>
      </c>
      <c r="M112" s="36">
        <f t="shared" si="51"/>
        <v>0</v>
      </c>
      <c r="N112" s="36">
        <f t="shared" si="51"/>
        <v>0</v>
      </c>
      <c r="O112" s="36">
        <f t="shared" si="51"/>
        <v>0</v>
      </c>
      <c r="P112" s="36">
        <f t="shared" si="51"/>
        <v>0</v>
      </c>
      <c r="Q112" s="95">
        <v>0</v>
      </c>
      <c r="R112" s="36">
        <f t="shared" si="52"/>
        <v>0</v>
      </c>
      <c r="S112" s="36">
        <f t="shared" si="52"/>
        <v>0</v>
      </c>
      <c r="T112" s="36">
        <f t="shared" si="52"/>
        <v>0</v>
      </c>
      <c r="U112" s="36">
        <f t="shared" si="52"/>
        <v>0</v>
      </c>
      <c r="V112" s="95">
        <v>0</v>
      </c>
      <c r="W112" s="36">
        <f t="shared" si="53"/>
        <v>0</v>
      </c>
      <c r="X112" s="36">
        <f t="shared" si="53"/>
        <v>0</v>
      </c>
      <c r="Y112" s="36">
        <f t="shared" si="53"/>
        <v>0</v>
      </c>
      <c r="Z112" s="36">
        <f t="shared" si="53"/>
        <v>0</v>
      </c>
      <c r="AA112" s="95">
        <v>0</v>
      </c>
      <c r="AB112" s="36">
        <f t="shared" si="54"/>
        <v>0</v>
      </c>
      <c r="AC112" s="36">
        <f t="shared" si="54"/>
        <v>0</v>
      </c>
      <c r="AD112" s="36">
        <f t="shared" si="54"/>
        <v>0</v>
      </c>
      <c r="AE112" s="36">
        <f t="shared" si="54"/>
        <v>0</v>
      </c>
      <c r="AF112" s="95">
        <v>0</v>
      </c>
      <c r="AG112" s="36">
        <f t="shared" si="55"/>
        <v>0</v>
      </c>
      <c r="AH112" s="36">
        <f t="shared" si="55"/>
        <v>0</v>
      </c>
      <c r="AI112" s="36">
        <f t="shared" si="55"/>
        <v>0</v>
      </c>
      <c r="AJ112" s="36">
        <f t="shared" si="55"/>
        <v>0</v>
      </c>
      <c r="AK112" s="95">
        <v>0</v>
      </c>
      <c r="AL112" s="36">
        <f t="shared" si="56"/>
        <v>0</v>
      </c>
      <c r="AM112" s="36">
        <f t="shared" si="56"/>
        <v>0</v>
      </c>
      <c r="AN112" s="36">
        <f t="shared" si="56"/>
        <v>0</v>
      </c>
      <c r="AO112" s="36">
        <f t="shared" si="56"/>
        <v>0</v>
      </c>
      <c r="AP112" s="95">
        <v>0</v>
      </c>
    </row>
    <row r="113" spans="1:42">
      <c r="B113" s="95"/>
      <c r="C113" s="36"/>
      <c r="D113" s="36"/>
      <c r="E113" s="36"/>
      <c r="F113" s="36"/>
      <c r="G113" s="95"/>
      <c r="L113" s="95"/>
      <c r="M113" s="36"/>
      <c r="N113" s="36"/>
      <c r="O113" s="36"/>
      <c r="P113" s="36"/>
      <c r="Q113" s="95"/>
      <c r="R113" s="36"/>
      <c r="S113" s="36"/>
      <c r="T113" s="36"/>
      <c r="U113" s="36"/>
      <c r="V113" s="95"/>
      <c r="W113" s="36"/>
      <c r="X113" s="36"/>
      <c r="Y113" s="36"/>
      <c r="Z113" s="36"/>
      <c r="AA113" s="95"/>
      <c r="AB113" s="36"/>
      <c r="AC113" s="36"/>
      <c r="AD113" s="36"/>
      <c r="AE113" s="36"/>
      <c r="AF113" s="95"/>
      <c r="AG113" s="36"/>
      <c r="AH113" s="36"/>
      <c r="AI113" s="36"/>
      <c r="AJ113" s="36"/>
      <c r="AK113" s="95"/>
      <c r="AL113" s="36"/>
      <c r="AM113" s="36"/>
      <c r="AN113" s="36"/>
      <c r="AO113" s="36"/>
      <c r="AP113" s="95"/>
    </row>
    <row r="114" spans="1:42">
      <c r="A114" s="1" t="s">
        <v>272</v>
      </c>
      <c r="B114" s="95"/>
      <c r="C114" s="36"/>
      <c r="D114" s="36"/>
      <c r="E114" s="36"/>
      <c r="F114" s="36"/>
      <c r="G114" s="95"/>
      <c r="H114">
        <f t="shared" si="50"/>
        <v>0</v>
      </c>
      <c r="I114" s="16">
        <f t="shared" si="50"/>
        <v>0</v>
      </c>
      <c r="J114">
        <f t="shared" si="50"/>
        <v>0</v>
      </c>
      <c r="K114">
        <f t="shared" si="50"/>
        <v>0</v>
      </c>
      <c r="L114" s="95"/>
      <c r="M114" s="36">
        <f t="shared" si="51"/>
        <v>0</v>
      </c>
      <c r="N114" s="36">
        <f t="shared" si="51"/>
        <v>0</v>
      </c>
      <c r="O114" s="36">
        <f t="shared" si="51"/>
        <v>0</v>
      </c>
      <c r="P114" s="36">
        <f t="shared" si="51"/>
        <v>0</v>
      </c>
      <c r="Q114" s="95"/>
      <c r="R114" s="36">
        <f t="shared" si="52"/>
        <v>0</v>
      </c>
      <c r="S114" s="36">
        <f t="shared" si="52"/>
        <v>0</v>
      </c>
      <c r="T114" s="36">
        <f t="shared" si="52"/>
        <v>0</v>
      </c>
      <c r="U114" s="36">
        <f t="shared" si="52"/>
        <v>0</v>
      </c>
      <c r="V114" s="95"/>
      <c r="W114" s="36">
        <f t="shared" si="53"/>
        <v>0</v>
      </c>
      <c r="X114" s="36">
        <f t="shared" si="53"/>
        <v>0</v>
      </c>
      <c r="Y114" s="36">
        <f t="shared" si="53"/>
        <v>0</v>
      </c>
      <c r="Z114" s="36">
        <f t="shared" si="53"/>
        <v>0</v>
      </c>
      <c r="AA114" s="95"/>
      <c r="AB114" s="36">
        <f t="shared" si="54"/>
        <v>0</v>
      </c>
      <c r="AC114" s="36">
        <f t="shared" si="54"/>
        <v>0</v>
      </c>
      <c r="AD114" s="36">
        <f t="shared" si="54"/>
        <v>0</v>
      </c>
      <c r="AE114" s="36">
        <f t="shared" si="54"/>
        <v>0</v>
      </c>
      <c r="AF114" s="95"/>
      <c r="AG114" s="36">
        <f t="shared" si="55"/>
        <v>0</v>
      </c>
      <c r="AH114" s="36">
        <f t="shared" si="55"/>
        <v>0</v>
      </c>
      <c r="AI114" s="36">
        <f t="shared" si="55"/>
        <v>0</v>
      </c>
      <c r="AJ114" s="36">
        <f t="shared" si="55"/>
        <v>0</v>
      </c>
      <c r="AK114" s="95"/>
      <c r="AL114" s="36">
        <f t="shared" si="56"/>
        <v>0</v>
      </c>
      <c r="AM114" s="36">
        <f t="shared" si="56"/>
        <v>0</v>
      </c>
      <c r="AN114" s="36">
        <f t="shared" si="56"/>
        <v>0</v>
      </c>
      <c r="AO114" s="36">
        <f t="shared" si="56"/>
        <v>0</v>
      </c>
      <c r="AP114" s="95"/>
    </row>
    <row r="115" spans="1:42">
      <c r="A115" s="93" t="s">
        <v>46</v>
      </c>
      <c r="B115" s="95">
        <f>B170+B183+B201+B219+B249+B263+B277+B290</f>
        <v>12664.135026806511</v>
      </c>
      <c r="C115">
        <f t="shared" ref="C115:F124" si="61">$B115+((C$1-$B$1)*($G115-$B115)/($G$1-$B$1))</f>
        <v>12779.935584374072</v>
      </c>
      <c r="D115">
        <f t="shared" si="61"/>
        <v>12895.736141941634</v>
      </c>
      <c r="E115">
        <f t="shared" si="61"/>
        <v>13011.536699509195</v>
      </c>
      <c r="F115">
        <f t="shared" si="61"/>
        <v>13127.337257076757</v>
      </c>
      <c r="G115" s="95">
        <f>G170+G183+G201+G219+G249+G263+G277+G290</f>
        <v>13243.137814644318</v>
      </c>
      <c r="H115">
        <f t="shared" si="50"/>
        <v>13583.240176358002</v>
      </c>
      <c r="I115" s="16">
        <f t="shared" si="50"/>
        <v>13923.342538071687</v>
      </c>
      <c r="J115">
        <f t="shared" si="50"/>
        <v>14263.444899785371</v>
      </c>
      <c r="K115">
        <f t="shared" si="50"/>
        <v>14603.547261499056</v>
      </c>
      <c r="L115" s="95">
        <f>L170+L183+L201+L219+L249+L263+L277+L290</f>
        <v>14943.649623212739</v>
      </c>
      <c r="M115" s="36">
        <f t="shared" si="51"/>
        <v>15471.34444872251</v>
      </c>
      <c r="N115" s="36">
        <f t="shared" si="51"/>
        <v>15999.039274232282</v>
      </c>
      <c r="O115" s="36">
        <f t="shared" si="51"/>
        <v>16526.734099742054</v>
      </c>
      <c r="P115" s="36">
        <f t="shared" si="51"/>
        <v>17054.428925251825</v>
      </c>
      <c r="Q115" s="95">
        <f>Q170+Q183+Q201+Q219+Q249+Q263+Q277+Q290</f>
        <v>17582.123750761595</v>
      </c>
      <c r="R115" s="36">
        <f t="shared" si="52"/>
        <v>17845.460515514118</v>
      </c>
      <c r="S115" s="36">
        <f t="shared" si="52"/>
        <v>18108.797280266645</v>
      </c>
      <c r="T115" s="36">
        <f t="shared" si="52"/>
        <v>18372.134045019167</v>
      </c>
      <c r="U115" s="36">
        <f t="shared" si="52"/>
        <v>18635.470809771694</v>
      </c>
      <c r="V115" s="95">
        <f>V170+V183+V201+V219+V249+V263+V277+V290</f>
        <v>18898.807574524217</v>
      </c>
      <c r="W115" s="36">
        <f t="shared" si="53"/>
        <v>19161.446503371204</v>
      </c>
      <c r="X115" s="36">
        <f t="shared" si="53"/>
        <v>19424.085432218195</v>
      </c>
      <c r="Y115" s="36">
        <f t="shared" si="53"/>
        <v>19686.724361065182</v>
      </c>
      <c r="Z115" s="36">
        <f t="shared" si="53"/>
        <v>19949.363289912173</v>
      </c>
      <c r="AA115" s="95">
        <f>AA170+AA183+AA201+AA219+AA249+AA263+AA277+AA290</f>
        <v>20212.00221875916</v>
      </c>
      <c r="AB115" s="36">
        <f t="shared" si="54"/>
        <v>20494.063120460825</v>
      </c>
      <c r="AC115" s="36">
        <f t="shared" si="54"/>
        <v>20776.12402216249</v>
      </c>
      <c r="AD115" s="36">
        <f t="shared" si="54"/>
        <v>21058.184923864159</v>
      </c>
      <c r="AE115" s="36">
        <f t="shared" si="54"/>
        <v>21340.245825565824</v>
      </c>
      <c r="AF115" s="95">
        <f>AF170+AF183+AF201+AF219+AF249+AF263+AF277+AF290</f>
        <v>21622.306727267489</v>
      </c>
      <c r="AG115" s="36">
        <f t="shared" si="55"/>
        <v>21917.350860768332</v>
      </c>
      <c r="AH115" s="36">
        <f t="shared" si="55"/>
        <v>22212.394994269176</v>
      </c>
      <c r="AI115" s="36">
        <f t="shared" si="55"/>
        <v>22507.439127770016</v>
      </c>
      <c r="AJ115" s="36">
        <f t="shared" si="55"/>
        <v>22802.48326127086</v>
      </c>
      <c r="AK115" s="95">
        <f>AK170+AK183+AK201+AK219+AK249+AK263+AK277+AK290</f>
        <v>23097.527394771703</v>
      </c>
      <c r="AL115" s="36">
        <f t="shared" si="56"/>
        <v>23208.216462283417</v>
      </c>
      <c r="AM115" s="36">
        <f t="shared" si="56"/>
        <v>23318.905529795134</v>
      </c>
      <c r="AN115" s="36">
        <f t="shared" si="56"/>
        <v>23429.594597306848</v>
      </c>
      <c r="AO115" s="36">
        <f t="shared" si="56"/>
        <v>23540.283664818566</v>
      </c>
      <c r="AP115" s="95">
        <f>AP170+AP183+AP201+AP219+AP249+AP263+AP277+AP290</f>
        <v>23650.97273233028</v>
      </c>
    </row>
    <row r="116" spans="1:42">
      <c r="A116" s="93" t="s">
        <v>51</v>
      </c>
      <c r="B116" s="95">
        <f>B171+B185+B203+B220+B250+B264+B278+B292</f>
        <v>1239.8288750993672</v>
      </c>
      <c r="C116">
        <f t="shared" si="61"/>
        <v>1244.7812223439912</v>
      </c>
      <c r="D116">
        <f t="shared" si="61"/>
        <v>1249.7335695886152</v>
      </c>
      <c r="E116">
        <f t="shared" si="61"/>
        <v>1254.6859168332392</v>
      </c>
      <c r="F116">
        <f t="shared" si="61"/>
        <v>1259.6382640778631</v>
      </c>
      <c r="G116" s="95">
        <f>G171+G185+G203+G220+G250+G264+G278+G292</f>
        <v>1264.5906113224871</v>
      </c>
      <c r="H116">
        <f t="shared" si="50"/>
        <v>1261.8116774612758</v>
      </c>
      <c r="I116" s="16">
        <f t="shared" si="50"/>
        <v>1259.0327436000646</v>
      </c>
      <c r="J116">
        <f t="shared" si="50"/>
        <v>1256.2538097388533</v>
      </c>
      <c r="K116">
        <f t="shared" si="50"/>
        <v>1253.474875877642</v>
      </c>
      <c r="L116" s="95">
        <f>L171+L185+L203+L220+L250+L264+L278+L292</f>
        <v>1250.6959420164308</v>
      </c>
      <c r="M116" s="36">
        <f t="shared" si="51"/>
        <v>1199.8447536131446</v>
      </c>
      <c r="N116" s="36">
        <f t="shared" si="51"/>
        <v>1148.9935652098584</v>
      </c>
      <c r="O116" s="36">
        <f t="shared" si="51"/>
        <v>1098.1423768065724</v>
      </c>
      <c r="P116" s="36">
        <f t="shared" si="51"/>
        <v>1047.2911884032862</v>
      </c>
      <c r="Q116" s="95">
        <f>Q171+Q185+Q203+Q220+Q250+Q264+Q278+Q292</f>
        <v>996.44</v>
      </c>
      <c r="R116" s="36">
        <f t="shared" si="52"/>
        <v>1008.1600000000001</v>
      </c>
      <c r="S116" s="36">
        <f t="shared" si="52"/>
        <v>1019.88</v>
      </c>
      <c r="T116" s="36">
        <f t="shared" si="52"/>
        <v>1031.5999999999999</v>
      </c>
      <c r="U116" s="36">
        <f t="shared" si="52"/>
        <v>1043.32</v>
      </c>
      <c r="V116" s="95">
        <f>V171+V185+V203+V220+V250+V264+V278+V292</f>
        <v>1055.04</v>
      </c>
      <c r="W116" s="36">
        <f t="shared" si="53"/>
        <v>1068.24</v>
      </c>
      <c r="X116" s="36">
        <f t="shared" si="53"/>
        <v>1081.44</v>
      </c>
      <c r="Y116" s="36">
        <f t="shared" si="53"/>
        <v>1094.6399999999999</v>
      </c>
      <c r="Z116" s="36">
        <f t="shared" si="53"/>
        <v>1107.8399999999999</v>
      </c>
      <c r="AA116" s="95">
        <f>AA171+AA185+AA203+AA220+AA250+AA264+AA278+AA292</f>
        <v>1121.04</v>
      </c>
      <c r="AB116" s="36">
        <f t="shared" si="54"/>
        <v>1136.1849999999999</v>
      </c>
      <c r="AC116" s="36">
        <f t="shared" si="54"/>
        <v>1151.33</v>
      </c>
      <c r="AD116" s="36">
        <f t="shared" si="54"/>
        <v>1166.4749999999999</v>
      </c>
      <c r="AE116" s="36">
        <f t="shared" si="54"/>
        <v>1181.6199999999999</v>
      </c>
      <c r="AF116" s="95">
        <f>AF171+AF185+AF203+AF220+AF250+AF264+AF278+AF292</f>
        <v>1196.7649999999999</v>
      </c>
      <c r="AG116" s="36" t="e">
        <f t="shared" si="55"/>
        <v>#REF!</v>
      </c>
      <c r="AH116" s="36" t="e">
        <f t="shared" si="55"/>
        <v>#REF!</v>
      </c>
      <c r="AI116" s="36" t="e">
        <f t="shared" si="55"/>
        <v>#REF!</v>
      </c>
      <c r="AJ116" s="36" t="e">
        <f t="shared" si="55"/>
        <v>#REF!</v>
      </c>
      <c r="AK116" s="95" t="e">
        <f>AK171+AK185+AK203+AK220+AK250+AK264+#REF!+AK292</f>
        <v>#REF!</v>
      </c>
      <c r="AL116" s="36" t="e">
        <f t="shared" si="56"/>
        <v>#REF!</v>
      </c>
      <c r="AM116" s="36" t="e">
        <f t="shared" si="56"/>
        <v>#REF!</v>
      </c>
      <c r="AN116" s="36" t="e">
        <f t="shared" si="56"/>
        <v>#REF!</v>
      </c>
      <c r="AO116" s="36" t="e">
        <f t="shared" si="56"/>
        <v>#REF!</v>
      </c>
      <c r="AP116" s="95" t="e">
        <f>AP171+AP185+AP203+AP220+AP250+AP264+#REF!+AP292</f>
        <v>#REF!</v>
      </c>
    </row>
    <row r="117" spans="1:42">
      <c r="A117" s="93" t="s">
        <v>49</v>
      </c>
      <c r="B117" s="95">
        <f>B172+B187+B205+B221+B251+B266+B280+B294</f>
        <v>5648.1450756589493</v>
      </c>
      <c r="C117">
        <f t="shared" si="61"/>
        <v>5733.6082295798333</v>
      </c>
      <c r="D117">
        <f t="shared" si="61"/>
        <v>5819.0713835007182</v>
      </c>
      <c r="E117">
        <f t="shared" si="61"/>
        <v>5904.5345374216022</v>
      </c>
      <c r="F117">
        <f t="shared" si="61"/>
        <v>5989.9976913424871</v>
      </c>
      <c r="G117" s="95">
        <f>G172+G187+G205+G221+G251+G266+G280+G294</f>
        <v>6075.4608452633711</v>
      </c>
      <c r="H117">
        <f t="shared" si="50"/>
        <v>6083.9851989382541</v>
      </c>
      <c r="I117" s="16">
        <f t="shared" si="50"/>
        <v>6092.5095526131372</v>
      </c>
      <c r="J117">
        <f t="shared" si="50"/>
        <v>6101.0339062880194</v>
      </c>
      <c r="K117">
        <f t="shared" si="50"/>
        <v>6109.5582599629024</v>
      </c>
      <c r="L117" s="95">
        <f>L172+L187+L205+L221+L251+L266+L280+L294</f>
        <v>6118.0826136377855</v>
      </c>
      <c r="M117" s="36">
        <f t="shared" si="51"/>
        <v>6116.7441133155944</v>
      </c>
      <c r="N117" s="36">
        <f t="shared" si="51"/>
        <v>6115.4056129934033</v>
      </c>
      <c r="O117" s="36">
        <f t="shared" si="51"/>
        <v>6114.0671126712114</v>
      </c>
      <c r="P117" s="36">
        <f t="shared" si="51"/>
        <v>6112.7286123490203</v>
      </c>
      <c r="Q117" s="95">
        <f>Q172+Q187+Q205+Q221+Q251+Q266+Q280+Q294</f>
        <v>6111.3901120268292</v>
      </c>
      <c r="R117" s="36">
        <f t="shared" si="52"/>
        <v>6263.1455392005073</v>
      </c>
      <c r="S117" s="36">
        <f t="shared" si="52"/>
        <v>6414.9009663741863</v>
      </c>
      <c r="T117" s="36">
        <f t="shared" si="52"/>
        <v>6566.6563935478644</v>
      </c>
      <c r="U117" s="36">
        <f t="shared" si="52"/>
        <v>6718.4118207215433</v>
      </c>
      <c r="V117" s="95">
        <f>V172+V187+V205+V221+V251+V266+V280+V294</f>
        <v>6870.1672478952214</v>
      </c>
      <c r="W117" s="36">
        <f t="shared" si="53"/>
        <v>6984.8183863643817</v>
      </c>
      <c r="X117" s="36">
        <f t="shared" si="53"/>
        <v>7099.4695248335411</v>
      </c>
      <c r="Y117" s="36">
        <f t="shared" si="53"/>
        <v>7214.1206633027014</v>
      </c>
      <c r="Z117" s="36">
        <f t="shared" si="53"/>
        <v>7328.7718017718607</v>
      </c>
      <c r="AA117" s="95">
        <f>AA172+AA187+AA205+AA221+AA251+AA266+AA280+AA294</f>
        <v>7443.422940241021</v>
      </c>
      <c r="AB117" s="36">
        <f t="shared" si="54"/>
        <v>7520.1294287465798</v>
      </c>
      <c r="AC117" s="36">
        <f t="shared" si="54"/>
        <v>7596.8359172521396</v>
      </c>
      <c r="AD117" s="36">
        <f t="shared" si="54"/>
        <v>7673.5424057576984</v>
      </c>
      <c r="AE117" s="36">
        <f t="shared" si="54"/>
        <v>7750.2488942632581</v>
      </c>
      <c r="AF117" s="95">
        <f>AF172+AF187+AF205+AF221+AF251+AF266+AF280+AF294</f>
        <v>7826.9553827688169</v>
      </c>
      <c r="AG117" s="36">
        <f t="shared" si="55"/>
        <v>7930.1568327674377</v>
      </c>
      <c r="AH117" s="36">
        <f t="shared" si="55"/>
        <v>8033.3582827660575</v>
      </c>
      <c r="AI117" s="36">
        <f t="shared" si="55"/>
        <v>8136.5597327646783</v>
      </c>
      <c r="AJ117" s="36">
        <f t="shared" si="55"/>
        <v>8239.7611827632991</v>
      </c>
      <c r="AK117" s="95">
        <f>AK172+AK187+AK205+AK221+AK251+AK266+AK280+AK294</f>
        <v>8342.9626327619189</v>
      </c>
      <c r="AL117" s="36">
        <f t="shared" si="56"/>
        <v>7902.4709567459258</v>
      </c>
      <c r="AM117" s="36">
        <f t="shared" si="56"/>
        <v>7461.9792807299327</v>
      </c>
      <c r="AN117" s="36">
        <f t="shared" si="56"/>
        <v>7021.4876047139405</v>
      </c>
      <c r="AO117" s="36">
        <f t="shared" si="56"/>
        <v>6580.9959286979474</v>
      </c>
      <c r="AP117" s="95">
        <f>AP172+AP187+AP205+AP221+AP251+AP266+AP278+AP294</f>
        <v>6140.5042526819543</v>
      </c>
    </row>
    <row r="118" spans="1:42">
      <c r="A118" s="93" t="s">
        <v>124</v>
      </c>
      <c r="B118" s="95">
        <f>B174+B189+B207+B223+B253+B267+B281+B296</f>
        <v>16670.029687723014</v>
      </c>
      <c r="C118">
        <f t="shared" si="61"/>
        <v>17108.245705367011</v>
      </c>
      <c r="D118">
        <f t="shared" si="61"/>
        <v>17546.461723011009</v>
      </c>
      <c r="E118">
        <f t="shared" si="61"/>
        <v>17984.677740655003</v>
      </c>
      <c r="F118">
        <f t="shared" si="61"/>
        <v>18422.893758299</v>
      </c>
      <c r="G118" s="95">
        <f>G174+G189+G207+G223+G253+G267+G281+G296</f>
        <v>18861.109775942998</v>
      </c>
      <c r="H118">
        <f t="shared" si="50"/>
        <v>19479.069863152807</v>
      </c>
      <c r="I118" s="16">
        <f t="shared" si="50"/>
        <v>20097.029950362612</v>
      </c>
      <c r="J118">
        <f t="shared" si="50"/>
        <v>20714.990037572421</v>
      </c>
      <c r="K118">
        <f t="shared" si="50"/>
        <v>21332.950124782226</v>
      </c>
      <c r="L118" s="95">
        <f>L174+L189+L207+L223+L253+L267+L281+L296</f>
        <v>21950.910211992035</v>
      </c>
      <c r="M118" s="36">
        <f t="shared" si="51"/>
        <v>22350.861799558319</v>
      </c>
      <c r="N118" s="36">
        <f t="shared" si="51"/>
        <v>22750.813387124603</v>
      </c>
      <c r="O118" s="36">
        <f t="shared" si="51"/>
        <v>23150.764974690886</v>
      </c>
      <c r="P118" s="36">
        <f t="shared" si="51"/>
        <v>23550.71656225717</v>
      </c>
      <c r="Q118" s="95">
        <f>Q174+Q189+Q207+Q223+Q253+Q267+Q281+Q296</f>
        <v>23950.668149823454</v>
      </c>
      <c r="R118" s="36">
        <f t="shared" ref="R118:U180" si="62">$Q118+((R$1-$Q$1)*($V118-$Q118)/($V$1-$Q$1))</f>
        <v>24344.685121929881</v>
      </c>
      <c r="S118" s="36">
        <f t="shared" si="62"/>
        <v>24738.702094036304</v>
      </c>
      <c r="T118" s="36">
        <f t="shared" si="62"/>
        <v>25132.71906614273</v>
      </c>
      <c r="U118" s="36">
        <f t="shared" si="62"/>
        <v>25526.736038249153</v>
      </c>
      <c r="V118" s="95">
        <f>V174+V189+V207+V223+V253+V267+V281+V296</f>
        <v>25920.75301035558</v>
      </c>
      <c r="W118" s="36">
        <f t="shared" ref="W118:Z180" si="63">$V118+((W$1-$V$1)*($AA118-$V118)/($AA$1-$V$1))</f>
        <v>26353.948305845799</v>
      </c>
      <c r="X118" s="36">
        <f t="shared" si="63"/>
        <v>26787.143601336018</v>
      </c>
      <c r="Y118" s="36">
        <f t="shared" si="63"/>
        <v>27220.338896826237</v>
      </c>
      <c r="Z118" s="36">
        <f t="shared" si="63"/>
        <v>27653.534192316456</v>
      </c>
      <c r="AA118" s="95">
        <f>AA174+AA189+AA207+AA223+AA253+AA267+AA281+AA296</f>
        <v>28086.729487806675</v>
      </c>
      <c r="AB118" s="36">
        <f t="shared" ref="AB118:AE180" si="64">$AA118+((AB$1-$AA$1)*($AF118-$AA118)/($AF$1-$AA$1))</f>
        <v>28503.215500805985</v>
      </c>
      <c r="AC118" s="36">
        <f t="shared" si="64"/>
        <v>28919.701513805296</v>
      </c>
      <c r="AD118" s="36">
        <f t="shared" si="64"/>
        <v>29336.187526804606</v>
      </c>
      <c r="AE118" s="36">
        <f t="shared" si="64"/>
        <v>29752.673539803916</v>
      </c>
      <c r="AF118" s="95">
        <f>AF174+AF189+AF207+AF223+AF253+AF267+AF281+AF296</f>
        <v>30169.159552803227</v>
      </c>
      <c r="AG118" s="36">
        <f t="shared" ref="AG118:AJ180" si="65">$AF118+((AG$1-$AF$1)*($AK118-$AF118)/($AK$1-$AF$1))</f>
        <v>29571.02619266996</v>
      </c>
      <c r="AH118" s="36">
        <f t="shared" si="65"/>
        <v>28972.892832536694</v>
      </c>
      <c r="AI118" s="36">
        <f t="shared" si="65"/>
        <v>28374.759472403424</v>
      </c>
      <c r="AJ118" s="36">
        <f t="shared" si="65"/>
        <v>27776.626112270158</v>
      </c>
      <c r="AK118" s="95">
        <f>AK174+AK189+AK207+AK223+AK252+AK267+AK281+AK296</f>
        <v>27178.492752136892</v>
      </c>
      <c r="AL118" s="36">
        <f t="shared" ref="AL118:AO180" si="66">$AK118+((AL$1-$AK$1)*($AP118-$AK118)/($AP$1-$AK$1))</f>
        <v>27500.517446750931</v>
      </c>
      <c r="AM118" s="36">
        <f t="shared" si="66"/>
        <v>27822.542141364967</v>
      </c>
      <c r="AN118" s="36">
        <f t="shared" si="66"/>
        <v>28144.566835979007</v>
      </c>
      <c r="AO118" s="36">
        <f t="shared" si="66"/>
        <v>28466.591530593043</v>
      </c>
      <c r="AP118" s="95">
        <f>AP174+AP189+AP207+AP223+AP252+AP267+AP281+AP296</f>
        <v>28788.616225207083</v>
      </c>
    </row>
    <row r="119" spans="1:42">
      <c r="A119" s="93" t="s">
        <v>13</v>
      </c>
      <c r="B119" s="95">
        <f>B175+B191+B209+B228+B254+B268+B282+B298</f>
        <v>1707.6100000000001</v>
      </c>
      <c r="C119">
        <f t="shared" si="61"/>
        <v>1780.4647075186456</v>
      </c>
      <c r="D119">
        <f t="shared" si="61"/>
        <v>1853.319415037291</v>
      </c>
      <c r="E119">
        <f t="shared" si="61"/>
        <v>1926.1741225559363</v>
      </c>
      <c r="F119">
        <f t="shared" si="61"/>
        <v>1999.0288300745817</v>
      </c>
      <c r="G119" s="95">
        <f>G175+G191+G209+G228+G254+G268+G282+G298</f>
        <v>2071.8835375932272</v>
      </c>
      <c r="H119">
        <f t="shared" si="50"/>
        <v>2091.9437604112072</v>
      </c>
      <c r="I119" s="16">
        <f t="shared" si="50"/>
        <v>2112.0039832291877</v>
      </c>
      <c r="J119">
        <f t="shared" si="50"/>
        <v>2132.0642060471678</v>
      </c>
      <c r="K119">
        <f t="shared" si="50"/>
        <v>2152.1244288651483</v>
      </c>
      <c r="L119" s="95">
        <f>L175+L191+L209+L228+L254+L268+L282+L298</f>
        <v>2172.1846516831283</v>
      </c>
      <c r="M119" s="36">
        <f t="shared" si="51"/>
        <v>2190.2912162467246</v>
      </c>
      <c r="N119" s="36">
        <f t="shared" si="51"/>
        <v>2208.3977808103205</v>
      </c>
      <c r="O119" s="36">
        <f t="shared" si="51"/>
        <v>2226.5043453739167</v>
      </c>
      <c r="P119" s="36">
        <f t="shared" si="51"/>
        <v>2244.6109099375126</v>
      </c>
      <c r="Q119" s="95">
        <f>Q175+Q191+Q209+Q228+Q254+Q268+Q282+Q298</f>
        <v>2262.7174745011089</v>
      </c>
      <c r="R119" s="36">
        <f t="shared" si="62"/>
        <v>2289.2838973190892</v>
      </c>
      <c r="S119" s="36">
        <f t="shared" si="62"/>
        <v>2315.8503201370695</v>
      </c>
      <c r="T119" s="36">
        <f t="shared" si="62"/>
        <v>2342.4167429550494</v>
      </c>
      <c r="U119" s="36">
        <f t="shared" si="62"/>
        <v>2368.9831657730297</v>
      </c>
      <c r="V119" s="95">
        <f>V175+V191+V209+V228+V254+V268+V282+V298</f>
        <v>2395.54958859101</v>
      </c>
      <c r="W119" s="36">
        <f t="shared" si="63"/>
        <v>2427.376553154606</v>
      </c>
      <c r="X119" s="36">
        <f t="shared" si="63"/>
        <v>2459.203517718202</v>
      </c>
      <c r="Y119" s="36">
        <f t="shared" si="63"/>
        <v>2491.030482281798</v>
      </c>
      <c r="Z119" s="36">
        <f t="shared" si="63"/>
        <v>2522.857446845394</v>
      </c>
      <c r="AA119" s="95">
        <f>AA175+AA191+AA209+AA228+AA254+AA268+AA282+AA298</f>
        <v>2554.6844114089899</v>
      </c>
      <c r="AB119" s="36">
        <f t="shared" si="64"/>
        <v>2590.43283422697</v>
      </c>
      <c r="AC119" s="36">
        <f t="shared" si="64"/>
        <v>2626.1812570449506</v>
      </c>
      <c r="AD119" s="36">
        <f t="shared" si="64"/>
        <v>2661.9296798629307</v>
      </c>
      <c r="AE119" s="36">
        <f t="shared" si="64"/>
        <v>2697.6781026809113</v>
      </c>
      <c r="AF119" s="95">
        <f>AF175+AF191+AF209+AF228+AF254+AF268+AF282+AF298</f>
        <v>2733.4265254988914</v>
      </c>
      <c r="AG119" s="36">
        <f t="shared" si="65"/>
        <v>3838.0905926077148</v>
      </c>
      <c r="AH119" s="36">
        <f t="shared" si="65"/>
        <v>4942.7546597165383</v>
      </c>
      <c r="AI119" s="36">
        <f t="shared" si="65"/>
        <v>6047.4187268253618</v>
      </c>
      <c r="AJ119" s="36">
        <f t="shared" si="65"/>
        <v>7152.0827939341843</v>
      </c>
      <c r="AK119" s="95">
        <f>AK175+AK191+AK209+AK228+AK253+AK268+AK282+AK298</f>
        <v>8256.7468610430078</v>
      </c>
      <c r="AL119" s="36">
        <f t="shared" si="66"/>
        <v>8377.5203162245616</v>
      </c>
      <c r="AM119" s="36">
        <f t="shared" si="66"/>
        <v>8498.2937714061154</v>
      </c>
      <c r="AN119" s="36">
        <f t="shared" si="66"/>
        <v>8619.0672265876692</v>
      </c>
      <c r="AO119" s="36">
        <f t="shared" si="66"/>
        <v>8739.840681769223</v>
      </c>
      <c r="AP119" s="95">
        <f>AP175+AP191+AP209+AP228+AP253+AP268+AP282+AP298</f>
        <v>8860.6141369507768</v>
      </c>
    </row>
    <row r="120" spans="1:42">
      <c r="A120" s="93" t="s">
        <v>259</v>
      </c>
      <c r="B120" s="95">
        <f>B176+B192+B210+B229+B255+B269+B283+B300</f>
        <v>0</v>
      </c>
      <c r="C120">
        <f t="shared" si="61"/>
        <v>0</v>
      </c>
      <c r="D120">
        <f t="shared" si="61"/>
        <v>0</v>
      </c>
      <c r="E120">
        <f t="shared" si="61"/>
        <v>0</v>
      </c>
      <c r="F120">
        <f t="shared" si="61"/>
        <v>0</v>
      </c>
      <c r="G120" s="95">
        <f>G176+G192+G210+G229+G255+G269+G283+G300</f>
        <v>0</v>
      </c>
      <c r="H120">
        <f t="shared" si="50"/>
        <v>0</v>
      </c>
      <c r="I120" s="16">
        <f t="shared" si="50"/>
        <v>0</v>
      </c>
      <c r="J120">
        <f t="shared" si="50"/>
        <v>0</v>
      </c>
      <c r="K120">
        <f t="shared" si="50"/>
        <v>0</v>
      </c>
      <c r="L120" s="95">
        <f>L176+L192+L210+L229+L255+L269+L283+L300</f>
        <v>0</v>
      </c>
      <c r="M120" s="36">
        <f t="shared" si="51"/>
        <v>0</v>
      </c>
      <c r="N120" s="36">
        <f t="shared" si="51"/>
        <v>0</v>
      </c>
      <c r="O120" s="36">
        <f t="shared" si="51"/>
        <v>0</v>
      </c>
      <c r="P120" s="36">
        <f t="shared" si="51"/>
        <v>0</v>
      </c>
      <c r="Q120" s="95">
        <f>Q176+Q192+Q210+Q229+Q255+Q269+Q283+Q300</f>
        <v>0</v>
      </c>
      <c r="R120" s="36">
        <f t="shared" si="62"/>
        <v>0</v>
      </c>
      <c r="S120" s="36">
        <f t="shared" si="62"/>
        <v>0</v>
      </c>
      <c r="T120" s="36">
        <f t="shared" si="62"/>
        <v>0</v>
      </c>
      <c r="U120" s="36">
        <f t="shared" si="62"/>
        <v>0</v>
      </c>
      <c r="V120" s="95">
        <f>V176+V192+V210+V229+V255+V269+V283+V300</f>
        <v>0</v>
      </c>
      <c r="W120" s="36">
        <f t="shared" si="63"/>
        <v>0</v>
      </c>
      <c r="X120" s="36">
        <f t="shared" si="63"/>
        <v>0</v>
      </c>
      <c r="Y120" s="36">
        <f t="shared" si="63"/>
        <v>0</v>
      </c>
      <c r="Z120" s="36">
        <f t="shared" si="63"/>
        <v>0</v>
      </c>
      <c r="AA120" s="95">
        <f>AA176+AA192+AA210+AA229+AA255+AA269+AA283+AA300</f>
        <v>0</v>
      </c>
      <c r="AB120" s="36">
        <f t="shared" si="64"/>
        <v>0</v>
      </c>
      <c r="AC120" s="36">
        <f t="shared" si="64"/>
        <v>0</v>
      </c>
      <c r="AD120" s="36">
        <f t="shared" si="64"/>
        <v>0</v>
      </c>
      <c r="AE120" s="36">
        <f t="shared" si="64"/>
        <v>0</v>
      </c>
      <c r="AF120" s="95">
        <f>AF176+AF192+AF210+AF229+AF255+AF269+AF283+AF300</f>
        <v>0</v>
      </c>
      <c r="AG120" s="36">
        <f t="shared" si="65"/>
        <v>0</v>
      </c>
      <c r="AH120" s="36">
        <f t="shared" si="65"/>
        <v>0</v>
      </c>
      <c r="AI120" s="36">
        <f t="shared" si="65"/>
        <v>0</v>
      </c>
      <c r="AJ120" s="36">
        <f t="shared" si="65"/>
        <v>0</v>
      </c>
      <c r="AK120" s="95">
        <f>AK176+AK192+AK210+AK229+AK254+AK269+AK283+AK300</f>
        <v>0</v>
      </c>
      <c r="AL120" s="36">
        <f t="shared" si="66"/>
        <v>0</v>
      </c>
      <c r="AM120" s="36">
        <f t="shared" si="66"/>
        <v>0</v>
      </c>
      <c r="AN120" s="36">
        <f t="shared" si="66"/>
        <v>0</v>
      </c>
      <c r="AO120" s="36">
        <f t="shared" si="66"/>
        <v>0</v>
      </c>
      <c r="AP120" s="95">
        <f>AP176+AP192+AP210+AP229+AP254+AP269+AP283+AP300</f>
        <v>0</v>
      </c>
    </row>
    <row r="121" spans="1:42">
      <c r="A121" s="93" t="s">
        <v>11</v>
      </c>
      <c r="B121" s="95">
        <f>B177+B193+B211+B230+B256+B270+B284+B302</f>
        <v>0</v>
      </c>
      <c r="C121">
        <f t="shared" si="61"/>
        <v>0</v>
      </c>
      <c r="D121">
        <f t="shared" si="61"/>
        <v>0</v>
      </c>
      <c r="E121">
        <f t="shared" si="61"/>
        <v>0</v>
      </c>
      <c r="F121">
        <f t="shared" si="61"/>
        <v>0</v>
      </c>
      <c r="G121" s="95">
        <f>G177+G193+G211+G230+G256+G270+G284+G302</f>
        <v>0</v>
      </c>
      <c r="H121">
        <f t="shared" si="50"/>
        <v>0</v>
      </c>
      <c r="I121" s="16">
        <f t="shared" si="50"/>
        <v>0</v>
      </c>
      <c r="J121">
        <f t="shared" si="50"/>
        <v>0</v>
      </c>
      <c r="K121">
        <f t="shared" si="50"/>
        <v>0</v>
      </c>
      <c r="L121" s="95">
        <f>L177+L193+L211+L230+L256+L270+L284+L302</f>
        <v>0</v>
      </c>
      <c r="M121" s="36">
        <f t="shared" si="51"/>
        <v>0</v>
      </c>
      <c r="N121" s="36">
        <f t="shared" si="51"/>
        <v>0</v>
      </c>
      <c r="O121" s="36">
        <f t="shared" si="51"/>
        <v>0</v>
      </c>
      <c r="P121" s="36">
        <f t="shared" si="51"/>
        <v>0</v>
      </c>
      <c r="Q121" s="95">
        <f>Q177+Q193+Q211+Q230+Q256+Q270+Q284+Q302</f>
        <v>0</v>
      </c>
      <c r="R121" s="36">
        <f t="shared" si="62"/>
        <v>0</v>
      </c>
      <c r="S121" s="36">
        <f t="shared" si="62"/>
        <v>0</v>
      </c>
      <c r="T121" s="36">
        <f t="shared" si="62"/>
        <v>0</v>
      </c>
      <c r="U121" s="36">
        <f t="shared" si="62"/>
        <v>0</v>
      </c>
      <c r="V121" s="95">
        <f>V177+V193+V211+V230+V256+V270+V284+V302</f>
        <v>0</v>
      </c>
      <c r="W121" s="36">
        <f t="shared" si="63"/>
        <v>0</v>
      </c>
      <c r="X121" s="36">
        <f t="shared" si="63"/>
        <v>0</v>
      </c>
      <c r="Y121" s="36">
        <f t="shared" si="63"/>
        <v>0</v>
      </c>
      <c r="Z121" s="36">
        <f t="shared" si="63"/>
        <v>0</v>
      </c>
      <c r="AA121" s="95">
        <f>AA177+AA193+AA211+AA230+AA256+AA270+AA284+AA302</f>
        <v>0</v>
      </c>
      <c r="AB121" s="36">
        <f t="shared" si="64"/>
        <v>0</v>
      </c>
      <c r="AC121" s="36">
        <f t="shared" si="64"/>
        <v>0</v>
      </c>
      <c r="AD121" s="36">
        <f t="shared" si="64"/>
        <v>0</v>
      </c>
      <c r="AE121" s="36">
        <f t="shared" si="64"/>
        <v>0</v>
      </c>
      <c r="AF121" s="95">
        <f>AF177+AF193+AF211+AF230+AF256+AF270+AF284+AF302</f>
        <v>0</v>
      </c>
      <c r="AG121" s="36">
        <f t="shared" si="65"/>
        <v>0</v>
      </c>
      <c r="AH121" s="36">
        <f t="shared" si="65"/>
        <v>0</v>
      </c>
      <c r="AI121" s="36">
        <f t="shared" si="65"/>
        <v>0</v>
      </c>
      <c r="AJ121" s="36">
        <f t="shared" si="65"/>
        <v>0</v>
      </c>
      <c r="AK121" s="95">
        <f>AK177+AK193+AK211+AK230+AK255+AK270+AK284+AK302</f>
        <v>0</v>
      </c>
      <c r="AL121" s="36">
        <f t="shared" si="66"/>
        <v>0</v>
      </c>
      <c r="AM121" s="36">
        <f t="shared" si="66"/>
        <v>0</v>
      </c>
      <c r="AN121" s="36">
        <f t="shared" si="66"/>
        <v>0</v>
      </c>
      <c r="AO121" s="36">
        <f t="shared" si="66"/>
        <v>0</v>
      </c>
      <c r="AP121" s="95">
        <f>AP177+AP193+AP211+AP230+AP255+AP270+AP284+AP302</f>
        <v>0</v>
      </c>
    </row>
    <row r="122" spans="1:42">
      <c r="A122" s="93" t="s">
        <v>260</v>
      </c>
      <c r="B122" s="95">
        <f>B178+B195+B213+B231+B258+B271+B285+B304</f>
        <v>3229.1824609709215</v>
      </c>
      <c r="C122">
        <f t="shared" si="61"/>
        <v>3171.1345583232142</v>
      </c>
      <c r="D122">
        <f t="shared" si="61"/>
        <v>3113.0866556755068</v>
      </c>
      <c r="E122">
        <f t="shared" si="61"/>
        <v>3055.0387530277999</v>
      </c>
      <c r="F122">
        <f t="shared" si="61"/>
        <v>2996.9908503800925</v>
      </c>
      <c r="G122" s="95">
        <f>G178+G195+G213+G231+G258+G271+G285+G304</f>
        <v>2938.9429477323852</v>
      </c>
      <c r="H122">
        <f t="shared" si="50"/>
        <v>3058.0307996420534</v>
      </c>
      <c r="I122" s="16">
        <f t="shared" si="50"/>
        <v>3177.1186515517215</v>
      </c>
      <c r="J122">
        <f t="shared" si="50"/>
        <v>3296.2065034613897</v>
      </c>
      <c r="K122">
        <f t="shared" si="50"/>
        <v>3415.2943553710579</v>
      </c>
      <c r="L122" s="95">
        <f>L178+L195+L213+L231+L258+L271+L285+L304</f>
        <v>3534.3822072807261</v>
      </c>
      <c r="M122" s="36">
        <f t="shared" si="51"/>
        <v>3498.6989792568547</v>
      </c>
      <c r="N122" s="36">
        <f t="shared" si="51"/>
        <v>3463.0157512329829</v>
      </c>
      <c r="O122" s="36">
        <f t="shared" si="51"/>
        <v>3427.3325232091115</v>
      </c>
      <c r="P122" s="36">
        <f t="shared" si="51"/>
        <v>3391.6492951852397</v>
      </c>
      <c r="Q122" s="95">
        <f>Q178+Q195+Q213+Q231+Q258+Q271+Q285+Q304</f>
        <v>3355.9660671613683</v>
      </c>
      <c r="R122" s="36">
        <f t="shared" si="62"/>
        <v>3398.3916142968505</v>
      </c>
      <c r="S122" s="36">
        <f t="shared" si="62"/>
        <v>3440.8171614323328</v>
      </c>
      <c r="T122" s="36">
        <f t="shared" si="62"/>
        <v>3483.2427085678155</v>
      </c>
      <c r="U122" s="36">
        <f t="shared" si="62"/>
        <v>3525.6682557032977</v>
      </c>
      <c r="V122" s="95">
        <f>V178+V195+V213+V231+V258+V271+V285+V304</f>
        <v>3568.09380283878</v>
      </c>
      <c r="W122" s="36">
        <f t="shared" si="63"/>
        <v>3652.9015211701035</v>
      </c>
      <c r="X122" s="36">
        <f t="shared" si="63"/>
        <v>3737.7092395014265</v>
      </c>
      <c r="Y122" s="36">
        <f t="shared" si="63"/>
        <v>3822.51695783275</v>
      </c>
      <c r="Z122" s="36">
        <f t="shared" si="63"/>
        <v>3907.324676164073</v>
      </c>
      <c r="AA122" s="95">
        <f>AA178+AA195+AA213+AA231+AA258+AA271+AA285+AA304</f>
        <v>3992.1323944953965</v>
      </c>
      <c r="AB122" s="36">
        <f t="shared" si="64"/>
        <v>4135.9591444398484</v>
      </c>
      <c r="AC122" s="36">
        <f t="shared" si="64"/>
        <v>4279.7858943842994</v>
      </c>
      <c r="AD122" s="36">
        <f t="shared" si="64"/>
        <v>4423.6126443287512</v>
      </c>
      <c r="AE122" s="36">
        <f t="shared" si="64"/>
        <v>4567.4393942732022</v>
      </c>
      <c r="AF122" s="95">
        <f>AF178+AF195+AF213+AF231+AF258+AF271+AF285+AF304</f>
        <v>4711.2661442176541</v>
      </c>
      <c r="AG122" s="36">
        <f t="shared" si="65"/>
        <v>4370.6001027293441</v>
      </c>
      <c r="AH122" s="36">
        <f t="shared" si="65"/>
        <v>4029.9340612410347</v>
      </c>
      <c r="AI122" s="36">
        <f t="shared" si="65"/>
        <v>3689.2680197527252</v>
      </c>
      <c r="AJ122" s="36">
        <f t="shared" si="65"/>
        <v>3348.6019782644153</v>
      </c>
      <c r="AK122" s="95">
        <f>AK178+AK195+AK213+AK231+AK256+AK271+AK285+AK304</f>
        <v>3007.9359367761058</v>
      </c>
      <c r="AL122" s="36">
        <f t="shared" si="66"/>
        <v>3015.8801665135429</v>
      </c>
      <c r="AM122" s="36">
        <f t="shared" si="66"/>
        <v>3023.82439625098</v>
      </c>
      <c r="AN122" s="36">
        <f t="shared" si="66"/>
        <v>3031.7686259884167</v>
      </c>
      <c r="AO122" s="36">
        <f t="shared" si="66"/>
        <v>3039.7128557258538</v>
      </c>
      <c r="AP122" s="95">
        <f>AP178+AP195+AP213+AP231+AP256+AP271+AP285+AP304</f>
        <v>3047.657085463291</v>
      </c>
    </row>
    <row r="123" spans="1:42">
      <c r="A123" s="93" t="s">
        <v>261</v>
      </c>
      <c r="B123" s="95">
        <f>B179+B197+B215+B232+B259+B272+B286+B306</f>
        <v>415.72805406910493</v>
      </c>
      <c r="C123">
        <f t="shared" si="61"/>
        <v>431.92279425715441</v>
      </c>
      <c r="D123">
        <f t="shared" si="61"/>
        <v>448.11753444520389</v>
      </c>
      <c r="E123">
        <f t="shared" si="61"/>
        <v>464.31227463325331</v>
      </c>
      <c r="F123">
        <f t="shared" si="61"/>
        <v>480.50701482130279</v>
      </c>
      <c r="G123" s="95">
        <f>G179+G197+G215+G232+G259+G272+G286+G306</f>
        <v>496.70175500935227</v>
      </c>
      <c r="H123">
        <f t="shared" si="50"/>
        <v>503.13532001971851</v>
      </c>
      <c r="I123" s="16">
        <f t="shared" si="50"/>
        <v>509.56888503008469</v>
      </c>
      <c r="J123">
        <f t="shared" si="50"/>
        <v>516.00245004045087</v>
      </c>
      <c r="K123">
        <f t="shared" si="50"/>
        <v>522.4360150508171</v>
      </c>
      <c r="L123" s="95">
        <f>L179+L197+L215+L232+L259+L272+L286+L306</f>
        <v>528.86958006118334</v>
      </c>
      <c r="M123" s="36">
        <f t="shared" si="51"/>
        <v>539.50830086591577</v>
      </c>
      <c r="N123" s="36">
        <f t="shared" si="51"/>
        <v>550.14702167064809</v>
      </c>
      <c r="O123" s="36">
        <f t="shared" si="51"/>
        <v>560.78574247538052</v>
      </c>
      <c r="P123" s="36">
        <f t="shared" si="51"/>
        <v>571.42446328011283</v>
      </c>
      <c r="Q123" s="95">
        <f>Q179+Q197+Q215+Q232+Q259+Q272+Q286+Q306</f>
        <v>582.06318408484526</v>
      </c>
      <c r="R123" s="36">
        <f t="shared" si="62"/>
        <v>589.94237057420116</v>
      </c>
      <c r="S123" s="36">
        <f t="shared" si="62"/>
        <v>597.82155706355707</v>
      </c>
      <c r="T123" s="36">
        <f t="shared" si="62"/>
        <v>605.70074355291285</v>
      </c>
      <c r="U123" s="36">
        <f t="shared" si="62"/>
        <v>613.57993004226876</v>
      </c>
      <c r="V123" s="95">
        <f>V179+V197+V215+V232+V259+V272+V286+V306</f>
        <v>621.45911653162466</v>
      </c>
      <c r="W123" s="36">
        <f t="shared" si="63"/>
        <v>629.85204380379309</v>
      </c>
      <c r="X123" s="36">
        <f t="shared" si="63"/>
        <v>638.24497107596142</v>
      </c>
      <c r="Y123" s="36">
        <f t="shared" si="63"/>
        <v>646.63789834812985</v>
      </c>
      <c r="Z123" s="36">
        <f t="shared" si="63"/>
        <v>655.03082562029817</v>
      </c>
      <c r="AA123" s="95">
        <f>AA179+AA197+AA215+AA232+AA259+AA272+AA286+AA306</f>
        <v>663.42375289246661</v>
      </c>
      <c r="AB123" s="36">
        <f t="shared" si="64"/>
        <v>673.59178813091785</v>
      </c>
      <c r="AC123" s="36">
        <f t="shared" si="64"/>
        <v>683.75982336936909</v>
      </c>
      <c r="AD123" s="36">
        <f t="shared" si="64"/>
        <v>693.92785860782044</v>
      </c>
      <c r="AE123" s="36">
        <f t="shared" si="64"/>
        <v>704.09589384627168</v>
      </c>
      <c r="AF123" s="95">
        <f>AF179+AF197+AF215+AF232+AF259+AF272+AF286+AF306</f>
        <v>714.26392908472292</v>
      </c>
      <c r="AG123" s="36">
        <f t="shared" si="65"/>
        <v>1135.1927486396128</v>
      </c>
      <c r="AH123" s="36">
        <f t="shared" si="65"/>
        <v>1556.1215681945027</v>
      </c>
      <c r="AI123" s="36">
        <f t="shared" si="65"/>
        <v>1977.0503877493925</v>
      </c>
      <c r="AJ123" s="36">
        <f t="shared" si="65"/>
        <v>2397.9792073042827</v>
      </c>
      <c r="AK123" s="95">
        <f>AK179+AK197+AK215+AK232+AK258+AK272+AK286+AK306</f>
        <v>2818.9080268591724</v>
      </c>
      <c r="AL123" s="36">
        <f t="shared" si="66"/>
        <v>2888.6944270913796</v>
      </c>
      <c r="AM123" s="36">
        <f t="shared" si="66"/>
        <v>2958.4808273235867</v>
      </c>
      <c r="AN123" s="36">
        <f t="shared" si="66"/>
        <v>3028.2672275557943</v>
      </c>
      <c r="AO123" s="36">
        <f t="shared" si="66"/>
        <v>3098.0536277880014</v>
      </c>
      <c r="AP123" s="95">
        <f>AP179+AP197+AP215+AP232+AP258+AP272+AP286+AP306</f>
        <v>3167.8400280202086</v>
      </c>
    </row>
    <row r="124" spans="1:42">
      <c r="A124" s="93" t="s">
        <v>262</v>
      </c>
      <c r="B124" s="95">
        <f>B180+B198+B216+B233+B260+B273+B287+B308</f>
        <v>0</v>
      </c>
      <c r="C124">
        <f t="shared" si="61"/>
        <v>0</v>
      </c>
      <c r="D124">
        <f t="shared" si="61"/>
        <v>0</v>
      </c>
      <c r="E124">
        <f t="shared" si="61"/>
        <v>0</v>
      </c>
      <c r="F124">
        <f t="shared" si="61"/>
        <v>0</v>
      </c>
      <c r="G124" s="95">
        <f>G180+G198+G216+G233+G260+G273+G287+G308</f>
        <v>0</v>
      </c>
      <c r="H124">
        <f t="shared" si="50"/>
        <v>0</v>
      </c>
      <c r="I124" s="16">
        <f t="shared" si="50"/>
        <v>0</v>
      </c>
      <c r="J124">
        <f t="shared" si="50"/>
        <v>0</v>
      </c>
      <c r="K124">
        <f t="shared" si="50"/>
        <v>0</v>
      </c>
      <c r="L124" s="95">
        <f>L180+L198+L216+L233+L260+L273+L287+L308</f>
        <v>0</v>
      </c>
      <c r="M124" s="36">
        <f t="shared" si="51"/>
        <v>0</v>
      </c>
      <c r="N124" s="36">
        <f t="shared" si="51"/>
        <v>0</v>
      </c>
      <c r="O124" s="36">
        <f t="shared" si="51"/>
        <v>0</v>
      </c>
      <c r="P124" s="36">
        <f t="shared" si="51"/>
        <v>0</v>
      </c>
      <c r="Q124" s="95">
        <f>Q180+Q198+Q216+Q233+Q260+Q273+Q287+Q308</f>
        <v>0</v>
      </c>
      <c r="R124" s="36">
        <f t="shared" si="62"/>
        <v>0</v>
      </c>
      <c r="S124" s="36">
        <f t="shared" si="62"/>
        <v>0</v>
      </c>
      <c r="T124" s="36">
        <f t="shared" si="62"/>
        <v>0</v>
      </c>
      <c r="U124" s="36">
        <f t="shared" si="62"/>
        <v>0</v>
      </c>
      <c r="V124" s="95">
        <f>V180+V198+V216+V233+V260+V273+V287+V308</f>
        <v>0</v>
      </c>
      <c r="W124" s="36">
        <f t="shared" si="63"/>
        <v>0</v>
      </c>
      <c r="X124" s="36">
        <f t="shared" si="63"/>
        <v>0</v>
      </c>
      <c r="Y124" s="36">
        <f t="shared" si="63"/>
        <v>0</v>
      </c>
      <c r="Z124" s="36">
        <f t="shared" si="63"/>
        <v>0</v>
      </c>
      <c r="AA124" s="95">
        <f>AA180+AA198+AA216+AA233+AA260+AA273+AA287+AA308</f>
        <v>0</v>
      </c>
      <c r="AB124" s="36">
        <f t="shared" si="64"/>
        <v>0</v>
      </c>
      <c r="AC124" s="36">
        <f t="shared" si="64"/>
        <v>0</v>
      </c>
      <c r="AD124" s="36">
        <f t="shared" si="64"/>
        <v>0</v>
      </c>
      <c r="AE124" s="36">
        <f t="shared" si="64"/>
        <v>0</v>
      </c>
      <c r="AF124" s="95">
        <f>AF180+AF198+AF216+AF233+AF260+AF273+AF287+AF308</f>
        <v>0</v>
      </c>
      <c r="AG124" s="36" t="e">
        <f t="shared" si="65"/>
        <v>#REF!</v>
      </c>
      <c r="AH124" s="36" t="e">
        <f t="shared" si="65"/>
        <v>#REF!</v>
      </c>
      <c r="AI124" s="36" t="e">
        <f t="shared" si="65"/>
        <v>#REF!</v>
      </c>
      <c r="AJ124" s="36" t="e">
        <f t="shared" si="65"/>
        <v>#REF!</v>
      </c>
      <c r="AK124" s="95" t="e">
        <f>AK180+AK198+AK216+AK233+AK259+AK273+#REF!+AK308</f>
        <v>#REF!</v>
      </c>
      <c r="AL124" s="36" t="e">
        <f t="shared" si="66"/>
        <v>#REF!</v>
      </c>
      <c r="AM124" s="36" t="e">
        <f t="shared" si="66"/>
        <v>#REF!</v>
      </c>
      <c r="AN124" s="36" t="e">
        <f t="shared" si="66"/>
        <v>#REF!</v>
      </c>
      <c r="AO124" s="36" t="e">
        <f t="shared" si="66"/>
        <v>#REF!</v>
      </c>
      <c r="AP124" s="95" t="e">
        <f>AP180+AP198+AP216+AP233+AP259+AP273+#REF!+AP308</f>
        <v>#REF!</v>
      </c>
    </row>
    <row r="125" spans="1:42">
      <c r="B125" s="95"/>
      <c r="C125" s="36"/>
      <c r="D125" s="36"/>
      <c r="E125" s="36"/>
      <c r="F125" s="36"/>
      <c r="G125" s="95"/>
      <c r="L125" s="95"/>
      <c r="M125" s="36"/>
      <c r="N125" s="36"/>
      <c r="O125" s="36"/>
      <c r="P125" s="36"/>
      <c r="Q125" s="95"/>
      <c r="R125" s="36"/>
      <c r="S125" s="36"/>
      <c r="T125" s="36"/>
      <c r="U125" s="36"/>
      <c r="V125" s="95"/>
      <c r="W125" s="36"/>
      <c r="X125" s="36"/>
      <c r="Y125" s="36"/>
      <c r="Z125" s="36"/>
      <c r="AA125" s="95"/>
      <c r="AB125" s="36"/>
      <c r="AC125" s="36"/>
      <c r="AD125" s="36"/>
      <c r="AE125" s="36"/>
      <c r="AF125" s="95"/>
      <c r="AG125" s="36"/>
      <c r="AH125" s="36"/>
      <c r="AI125" s="36"/>
      <c r="AJ125" s="36"/>
      <c r="AK125" s="95"/>
      <c r="AL125" s="36"/>
      <c r="AM125" s="36"/>
      <c r="AN125" s="36"/>
      <c r="AO125" s="36"/>
      <c r="AP125" s="95"/>
    </row>
    <row r="126" spans="1:42">
      <c r="A126" s="1" t="s">
        <v>273</v>
      </c>
      <c r="B126" s="95"/>
      <c r="C126" s="36"/>
      <c r="D126" s="36"/>
      <c r="E126" s="36"/>
      <c r="F126" s="36"/>
      <c r="G126" s="95"/>
      <c r="L126" s="95"/>
      <c r="M126" s="36"/>
      <c r="N126" s="36"/>
      <c r="O126" s="36"/>
      <c r="P126" s="36"/>
      <c r="Q126" s="95"/>
      <c r="R126" s="36"/>
      <c r="S126" s="36"/>
      <c r="T126" s="36"/>
      <c r="U126" s="36"/>
      <c r="V126" s="95"/>
      <c r="W126" s="36"/>
      <c r="X126" s="36"/>
      <c r="Y126" s="36"/>
      <c r="Z126" s="36"/>
      <c r="AA126" s="95"/>
      <c r="AB126" s="36"/>
      <c r="AC126" s="36"/>
      <c r="AD126" s="36"/>
      <c r="AE126" s="36"/>
      <c r="AF126" s="95"/>
      <c r="AG126" s="36"/>
      <c r="AH126" s="36"/>
      <c r="AI126" s="36"/>
      <c r="AJ126" s="36"/>
      <c r="AK126" s="95"/>
      <c r="AL126" s="36"/>
      <c r="AM126" s="36"/>
      <c r="AN126" s="36"/>
      <c r="AO126" s="36"/>
      <c r="AP126" s="95"/>
    </row>
    <row r="127" spans="1:42">
      <c r="A127" s="94" t="s">
        <v>274</v>
      </c>
      <c r="B127" s="95"/>
      <c r="C127" s="36"/>
      <c r="D127" s="36"/>
      <c r="E127" s="36"/>
      <c r="F127" s="36"/>
      <c r="G127" s="95"/>
      <c r="L127" s="95"/>
      <c r="M127" s="36"/>
      <c r="N127" s="36"/>
      <c r="O127" s="36"/>
      <c r="P127" s="36"/>
      <c r="Q127" s="95"/>
      <c r="R127" s="36"/>
      <c r="S127" s="36"/>
      <c r="T127" s="36"/>
      <c r="U127" s="36"/>
      <c r="V127" s="95"/>
      <c r="W127" s="36"/>
      <c r="X127" s="36"/>
      <c r="Y127" s="36"/>
      <c r="Z127" s="36"/>
      <c r="AA127" s="95"/>
      <c r="AB127" s="36"/>
      <c r="AC127" s="36"/>
      <c r="AD127" s="36"/>
      <c r="AE127" s="36"/>
      <c r="AF127" s="95"/>
      <c r="AG127" s="36"/>
      <c r="AH127" s="36"/>
      <c r="AI127" s="36"/>
      <c r="AJ127" s="36"/>
      <c r="AK127" s="95"/>
      <c r="AL127" s="36"/>
      <c r="AM127" s="36"/>
      <c r="AN127" s="36"/>
      <c r="AO127" s="36"/>
      <c r="AP127" s="95"/>
    </row>
    <row r="128" spans="1:42">
      <c r="A128" t="s">
        <v>275</v>
      </c>
      <c r="B128" s="95"/>
      <c r="C128" s="36"/>
      <c r="D128" s="36"/>
      <c r="E128" s="36"/>
      <c r="F128" s="36"/>
      <c r="G128" s="95"/>
      <c r="L128" s="95"/>
      <c r="M128" s="36"/>
      <c r="N128" s="36"/>
      <c r="O128" s="36"/>
      <c r="P128" s="36"/>
      <c r="Q128" s="95"/>
      <c r="R128" s="36"/>
      <c r="S128" s="36"/>
      <c r="T128" s="36"/>
      <c r="U128" s="36"/>
      <c r="V128" s="95"/>
      <c r="W128" s="36"/>
      <c r="X128" s="36"/>
      <c r="Y128" s="36"/>
      <c r="Z128" s="36"/>
      <c r="AA128" s="95"/>
      <c r="AB128" s="36"/>
      <c r="AC128" s="36"/>
      <c r="AD128" s="36"/>
      <c r="AE128" s="36"/>
      <c r="AF128" s="95"/>
      <c r="AG128" s="36"/>
      <c r="AH128" s="36"/>
      <c r="AI128" s="36"/>
      <c r="AJ128" s="36"/>
      <c r="AK128" s="95"/>
      <c r="AL128" s="36"/>
      <c r="AM128" s="36"/>
      <c r="AN128" s="36"/>
      <c r="AO128" s="36"/>
      <c r="AP128" s="95"/>
    </row>
    <row r="129" spans="1:42">
      <c r="A129" s="93" t="s">
        <v>46</v>
      </c>
      <c r="B129" s="95"/>
      <c r="C129" s="36"/>
      <c r="D129" s="36"/>
      <c r="E129" s="36"/>
      <c r="F129" s="36"/>
      <c r="G129" s="95"/>
      <c r="H129">
        <f t="shared" si="50"/>
        <v>0</v>
      </c>
      <c r="I129" s="16">
        <f t="shared" si="50"/>
        <v>0</v>
      </c>
      <c r="J129">
        <f t="shared" si="50"/>
        <v>0</v>
      </c>
      <c r="K129">
        <f t="shared" si="50"/>
        <v>0</v>
      </c>
      <c r="L129" s="95"/>
      <c r="M129" s="36">
        <f t="shared" si="51"/>
        <v>0</v>
      </c>
      <c r="N129" s="36">
        <f t="shared" si="51"/>
        <v>0</v>
      </c>
      <c r="O129" s="36">
        <f t="shared" si="51"/>
        <v>0</v>
      </c>
      <c r="P129" s="36">
        <f t="shared" si="51"/>
        <v>0</v>
      </c>
      <c r="Q129" s="95"/>
      <c r="R129" s="36">
        <f t="shared" si="62"/>
        <v>0</v>
      </c>
      <c r="S129" s="36">
        <f t="shared" si="62"/>
        <v>0</v>
      </c>
      <c r="T129" s="36">
        <f t="shared" si="62"/>
        <v>0</v>
      </c>
      <c r="U129" s="36">
        <f t="shared" si="62"/>
        <v>0</v>
      </c>
      <c r="V129" s="95"/>
      <c r="W129" s="36">
        <f t="shared" si="63"/>
        <v>0</v>
      </c>
      <c r="X129" s="36">
        <f t="shared" si="63"/>
        <v>0</v>
      </c>
      <c r="Y129" s="36">
        <f t="shared" si="63"/>
        <v>0</v>
      </c>
      <c r="Z129" s="36">
        <f t="shared" si="63"/>
        <v>0</v>
      </c>
      <c r="AA129" s="95"/>
      <c r="AB129" s="36">
        <f t="shared" si="64"/>
        <v>0</v>
      </c>
      <c r="AC129" s="36">
        <f t="shared" si="64"/>
        <v>0</v>
      </c>
      <c r="AD129" s="36">
        <f t="shared" si="64"/>
        <v>0</v>
      </c>
      <c r="AE129" s="36">
        <f t="shared" si="64"/>
        <v>0</v>
      </c>
      <c r="AF129" s="95"/>
      <c r="AG129" s="36">
        <f t="shared" si="65"/>
        <v>0</v>
      </c>
      <c r="AH129" s="36">
        <f t="shared" si="65"/>
        <v>0</v>
      </c>
      <c r="AI129" s="36">
        <f t="shared" si="65"/>
        <v>0</v>
      </c>
      <c r="AJ129" s="36">
        <f t="shared" si="65"/>
        <v>0</v>
      </c>
      <c r="AK129" s="95"/>
      <c r="AL129" s="36">
        <f t="shared" si="66"/>
        <v>0</v>
      </c>
      <c r="AM129" s="36">
        <f t="shared" si="66"/>
        <v>0</v>
      </c>
      <c r="AN129" s="36">
        <f t="shared" si="66"/>
        <v>0</v>
      </c>
      <c r="AO129" s="36">
        <f t="shared" si="66"/>
        <v>0</v>
      </c>
      <c r="AP129" s="95"/>
    </row>
    <row r="130" spans="1:42">
      <c r="A130" s="93" t="s">
        <v>51</v>
      </c>
      <c r="B130" s="95"/>
      <c r="C130" s="36"/>
      <c r="D130" s="36"/>
      <c r="E130" s="36"/>
      <c r="F130" s="36"/>
      <c r="G130" s="95"/>
      <c r="H130">
        <f t="shared" si="50"/>
        <v>0</v>
      </c>
      <c r="I130" s="16">
        <f t="shared" si="50"/>
        <v>0</v>
      </c>
      <c r="J130">
        <f t="shared" si="50"/>
        <v>0</v>
      </c>
      <c r="K130">
        <f t="shared" si="50"/>
        <v>0</v>
      </c>
      <c r="L130" s="95"/>
      <c r="M130" s="36">
        <f t="shared" si="51"/>
        <v>0</v>
      </c>
      <c r="N130" s="36">
        <f t="shared" si="51"/>
        <v>0</v>
      </c>
      <c r="O130" s="36">
        <f t="shared" si="51"/>
        <v>0</v>
      </c>
      <c r="P130" s="36">
        <f t="shared" si="51"/>
        <v>0</v>
      </c>
      <c r="Q130" s="95"/>
      <c r="R130" s="36">
        <f t="shared" si="62"/>
        <v>0</v>
      </c>
      <c r="S130" s="36">
        <f t="shared" si="62"/>
        <v>0</v>
      </c>
      <c r="T130" s="36">
        <f t="shared" si="62"/>
        <v>0</v>
      </c>
      <c r="U130" s="36">
        <f t="shared" si="62"/>
        <v>0</v>
      </c>
      <c r="V130" s="95"/>
      <c r="W130" s="36">
        <f t="shared" si="63"/>
        <v>0</v>
      </c>
      <c r="X130" s="36">
        <f t="shared" si="63"/>
        <v>0</v>
      </c>
      <c r="Y130" s="36">
        <f t="shared" si="63"/>
        <v>0</v>
      </c>
      <c r="Z130" s="36">
        <f t="shared" si="63"/>
        <v>0</v>
      </c>
      <c r="AA130" s="95"/>
      <c r="AB130" s="36">
        <f t="shared" si="64"/>
        <v>0</v>
      </c>
      <c r="AC130" s="36">
        <f t="shared" si="64"/>
        <v>0</v>
      </c>
      <c r="AD130" s="36">
        <f t="shared" si="64"/>
        <v>0</v>
      </c>
      <c r="AE130" s="36">
        <f t="shared" si="64"/>
        <v>0</v>
      </c>
      <c r="AF130" s="95"/>
      <c r="AG130" s="36">
        <f t="shared" si="65"/>
        <v>0</v>
      </c>
      <c r="AH130" s="36">
        <f t="shared" si="65"/>
        <v>0</v>
      </c>
      <c r="AI130" s="36">
        <f t="shared" si="65"/>
        <v>0</v>
      </c>
      <c r="AJ130" s="36">
        <f t="shared" si="65"/>
        <v>0</v>
      </c>
      <c r="AK130" s="95"/>
      <c r="AL130" s="36">
        <f t="shared" si="66"/>
        <v>0</v>
      </c>
      <c r="AM130" s="36">
        <f t="shared" si="66"/>
        <v>0</v>
      </c>
      <c r="AN130" s="36">
        <f t="shared" si="66"/>
        <v>0</v>
      </c>
      <c r="AO130" s="36">
        <f t="shared" si="66"/>
        <v>0</v>
      </c>
      <c r="AP130" s="95"/>
    </row>
    <row r="131" spans="1:42">
      <c r="A131" s="93" t="s">
        <v>49</v>
      </c>
      <c r="B131" s="95">
        <v>0.48</v>
      </c>
      <c r="C131">
        <f t="shared" ref="C131:F131" si="67">$B131+((C$1-$B$1)*($G131-$B131)/($G$1-$B$1))</f>
        <v>0.48199999999999998</v>
      </c>
      <c r="D131">
        <f t="shared" si="67"/>
        <v>0.48399999999999999</v>
      </c>
      <c r="E131">
        <f t="shared" si="67"/>
        <v>0.48599999999999999</v>
      </c>
      <c r="F131">
        <f t="shared" si="67"/>
        <v>0.48799999999999999</v>
      </c>
      <c r="G131" s="95">
        <v>0.49</v>
      </c>
      <c r="H131">
        <f t="shared" si="50"/>
        <v>0.496</v>
      </c>
      <c r="I131" s="16">
        <f t="shared" si="50"/>
        <v>0.502</v>
      </c>
      <c r="J131">
        <f t="shared" si="50"/>
        <v>0.50800000000000001</v>
      </c>
      <c r="K131">
        <f t="shared" si="50"/>
        <v>0.51400000000000001</v>
      </c>
      <c r="L131" s="95">
        <v>0.52</v>
      </c>
      <c r="M131" s="36">
        <f t="shared" si="51"/>
        <v>0.53400000000000003</v>
      </c>
      <c r="N131" s="36">
        <f t="shared" si="51"/>
        <v>0.54799999999999993</v>
      </c>
      <c r="O131" s="36">
        <f t="shared" si="51"/>
        <v>0.56199999999999994</v>
      </c>
      <c r="P131" s="36">
        <f t="shared" si="51"/>
        <v>0.57599999999999985</v>
      </c>
      <c r="Q131" s="95">
        <v>0.58999999999999986</v>
      </c>
      <c r="R131" s="36">
        <f t="shared" si="62"/>
        <v>0.60399999999999987</v>
      </c>
      <c r="S131" s="36">
        <f t="shared" si="62"/>
        <v>0.61799999999999999</v>
      </c>
      <c r="T131" s="36">
        <f t="shared" si="62"/>
        <v>0.63200000000000001</v>
      </c>
      <c r="U131" s="36">
        <f t="shared" si="62"/>
        <v>0.64600000000000013</v>
      </c>
      <c r="V131" s="95">
        <v>0.66000000000000014</v>
      </c>
      <c r="W131" s="36">
        <f t="shared" si="63"/>
        <v>0.67400000000000015</v>
      </c>
      <c r="X131" s="36">
        <f t="shared" si="63"/>
        <v>0.68800000000000006</v>
      </c>
      <c r="Y131" s="36">
        <f t="shared" si="63"/>
        <v>0.70200000000000007</v>
      </c>
      <c r="Z131" s="36">
        <f t="shared" si="63"/>
        <v>0.71599999999999997</v>
      </c>
      <c r="AA131" s="95">
        <v>0.73</v>
      </c>
      <c r="AB131" s="36">
        <f t="shared" si="64"/>
        <v>0.748</v>
      </c>
      <c r="AC131" s="36">
        <f t="shared" si="64"/>
        <v>0.76600000000000001</v>
      </c>
      <c r="AD131" s="36">
        <f t="shared" si="64"/>
        <v>0.78399999999999992</v>
      </c>
      <c r="AE131" s="36">
        <f t="shared" si="64"/>
        <v>0.80199999999999994</v>
      </c>
      <c r="AF131" s="95">
        <v>0.82</v>
      </c>
      <c r="AG131" s="36">
        <f t="shared" si="65"/>
        <v>0.84199999999999997</v>
      </c>
      <c r="AH131" s="36">
        <f t="shared" si="65"/>
        <v>0.86399999999999999</v>
      </c>
      <c r="AI131" s="36">
        <f t="shared" si="65"/>
        <v>0.8859999999999999</v>
      </c>
      <c r="AJ131" s="36">
        <f t="shared" si="65"/>
        <v>0.90799999999999992</v>
      </c>
      <c r="AK131" s="95">
        <v>0.92999999999999994</v>
      </c>
      <c r="AL131" s="36">
        <f t="shared" si="66"/>
        <v>0.94399999999999995</v>
      </c>
      <c r="AM131" s="36">
        <f t="shared" si="66"/>
        <v>0.95799999999999996</v>
      </c>
      <c r="AN131" s="36">
        <f t="shared" si="66"/>
        <v>0.97199999999999998</v>
      </c>
      <c r="AO131" s="36">
        <f t="shared" si="66"/>
        <v>0.98599999999999999</v>
      </c>
      <c r="AP131" s="95">
        <v>1</v>
      </c>
    </row>
    <row r="132" spans="1:42">
      <c r="A132" s="93" t="s">
        <v>124</v>
      </c>
      <c r="B132" s="95"/>
      <c r="C132" s="36"/>
      <c r="D132" s="36"/>
      <c r="E132" s="36"/>
      <c r="F132" s="36"/>
      <c r="G132" s="95"/>
      <c r="H132">
        <f t="shared" si="50"/>
        <v>0</v>
      </c>
      <c r="I132" s="16">
        <f t="shared" si="50"/>
        <v>0</v>
      </c>
      <c r="J132">
        <f t="shared" si="50"/>
        <v>0</v>
      </c>
      <c r="K132">
        <f t="shared" si="50"/>
        <v>0</v>
      </c>
      <c r="L132" s="95"/>
      <c r="M132" s="36">
        <f t="shared" si="51"/>
        <v>0</v>
      </c>
      <c r="N132" s="36">
        <f t="shared" si="51"/>
        <v>0</v>
      </c>
      <c r="O132" s="36">
        <f t="shared" si="51"/>
        <v>0</v>
      </c>
      <c r="P132" s="36">
        <f t="shared" si="51"/>
        <v>0</v>
      </c>
      <c r="Q132" s="95"/>
      <c r="R132" s="36">
        <f t="shared" si="62"/>
        <v>0</v>
      </c>
      <c r="S132" s="36">
        <f t="shared" si="62"/>
        <v>0</v>
      </c>
      <c r="T132" s="36">
        <f t="shared" si="62"/>
        <v>0</v>
      </c>
      <c r="U132" s="36">
        <f t="shared" si="62"/>
        <v>0</v>
      </c>
      <c r="V132" s="95"/>
      <c r="W132" s="36">
        <f t="shared" si="63"/>
        <v>0</v>
      </c>
      <c r="X132" s="36">
        <f t="shared" si="63"/>
        <v>0</v>
      </c>
      <c r="Y132" s="36">
        <f t="shared" si="63"/>
        <v>0</v>
      </c>
      <c r="Z132" s="36">
        <f t="shared" si="63"/>
        <v>0</v>
      </c>
      <c r="AA132" s="95"/>
      <c r="AB132" s="36">
        <f t="shared" si="64"/>
        <v>0</v>
      </c>
      <c r="AC132" s="36">
        <f t="shared" si="64"/>
        <v>0</v>
      </c>
      <c r="AD132" s="36">
        <f t="shared" si="64"/>
        <v>0</v>
      </c>
      <c r="AE132" s="36">
        <f t="shared" si="64"/>
        <v>0</v>
      </c>
      <c r="AF132" s="95"/>
      <c r="AG132" s="36">
        <f t="shared" si="65"/>
        <v>0</v>
      </c>
      <c r="AH132" s="36">
        <f t="shared" si="65"/>
        <v>0</v>
      </c>
      <c r="AI132" s="36">
        <f t="shared" si="65"/>
        <v>0</v>
      </c>
      <c r="AJ132" s="36">
        <f t="shared" si="65"/>
        <v>0</v>
      </c>
      <c r="AK132" s="95"/>
      <c r="AL132" s="36">
        <f t="shared" si="66"/>
        <v>0</v>
      </c>
      <c r="AM132" s="36">
        <f t="shared" si="66"/>
        <v>0</v>
      </c>
      <c r="AN132" s="36">
        <f t="shared" si="66"/>
        <v>0</v>
      </c>
      <c r="AO132" s="36">
        <f t="shared" si="66"/>
        <v>0</v>
      </c>
      <c r="AP132" s="95"/>
    </row>
    <row r="133" spans="1:42">
      <c r="A133" s="93" t="s">
        <v>13</v>
      </c>
      <c r="B133" s="95">
        <v>0.02</v>
      </c>
      <c r="C133">
        <f t="shared" ref="C133:F133" si="68">$B133+((C$1-$B$1)*($G133-$B133)/($G$1-$B$1))</f>
        <v>2.0061902842168917E-2</v>
      </c>
      <c r="D133">
        <f t="shared" si="68"/>
        <v>2.0123805684337834E-2</v>
      </c>
      <c r="E133">
        <f t="shared" si="68"/>
        <v>2.0185708526506755E-2</v>
      </c>
      <c r="F133">
        <f t="shared" si="68"/>
        <v>2.0247611368675672E-2</v>
      </c>
      <c r="G133" s="95">
        <v>2.0309514210844589E-2</v>
      </c>
      <c r="H133">
        <f t="shared" si="50"/>
        <v>2.0065208627292885E-2</v>
      </c>
      <c r="I133" s="16">
        <f t="shared" si="50"/>
        <v>1.9820903043741182E-2</v>
      </c>
      <c r="J133">
        <f t="shared" si="50"/>
        <v>1.9576597460189481E-2</v>
      </c>
      <c r="K133">
        <f t="shared" si="50"/>
        <v>1.9332291876637778E-2</v>
      </c>
      <c r="L133" s="95">
        <v>1.9087986293086074E-2</v>
      </c>
      <c r="M133" s="36">
        <f t="shared" si="51"/>
        <v>1.9039125176375734E-2</v>
      </c>
      <c r="N133" s="36">
        <f t="shared" si="51"/>
        <v>1.8990264059665394E-2</v>
      </c>
      <c r="O133" s="36">
        <f t="shared" si="51"/>
        <v>1.894140294295505E-2</v>
      </c>
      <c r="P133" s="36">
        <f t="shared" si="51"/>
        <v>1.889254182624471E-2</v>
      </c>
      <c r="Q133" s="95">
        <v>1.884368070953437E-2</v>
      </c>
      <c r="R133" s="36">
        <f t="shared" si="62"/>
        <v>1.8599375125982667E-2</v>
      </c>
      <c r="S133" s="36">
        <f t="shared" si="62"/>
        <v>1.8355069542430963E-2</v>
      </c>
      <c r="T133" s="36">
        <f t="shared" si="62"/>
        <v>1.8110763958879263E-2</v>
      </c>
      <c r="U133" s="36">
        <f t="shared" si="62"/>
        <v>1.7866458375327559E-2</v>
      </c>
      <c r="V133" s="95">
        <v>1.7622152791775855E-2</v>
      </c>
      <c r="W133" s="36">
        <f t="shared" si="63"/>
        <v>1.7573291675065515E-2</v>
      </c>
      <c r="X133" s="36">
        <f t="shared" si="63"/>
        <v>1.7524430558355175E-2</v>
      </c>
      <c r="Y133" s="36">
        <f t="shared" si="63"/>
        <v>1.7475569441644832E-2</v>
      </c>
      <c r="Z133" s="36">
        <f t="shared" si="63"/>
        <v>1.7426708324934492E-2</v>
      </c>
      <c r="AA133" s="95">
        <v>1.7377847208224152E-2</v>
      </c>
      <c r="AB133" s="36">
        <f t="shared" si="64"/>
        <v>1.7133541624672448E-2</v>
      </c>
      <c r="AC133" s="36">
        <f t="shared" si="64"/>
        <v>1.6889236041120744E-2</v>
      </c>
      <c r="AD133" s="36">
        <f t="shared" si="64"/>
        <v>1.6644930457569044E-2</v>
      </c>
      <c r="AE133" s="36">
        <f t="shared" si="64"/>
        <v>1.640062487401734E-2</v>
      </c>
      <c r="AF133" s="95">
        <v>1.6156319290465637E-2</v>
      </c>
      <c r="AG133" s="36">
        <f t="shared" si="65"/>
        <v>1.6107458173755296E-2</v>
      </c>
      <c r="AH133" s="36">
        <f t="shared" si="65"/>
        <v>1.6058597057044956E-2</v>
      </c>
      <c r="AI133" s="36">
        <f t="shared" si="65"/>
        <v>1.6009735940334613E-2</v>
      </c>
      <c r="AJ133" s="36">
        <f t="shared" si="65"/>
        <v>1.5960874823624273E-2</v>
      </c>
      <c r="AK133" s="95">
        <v>1.5912013706913933E-2</v>
      </c>
      <c r="AL133" s="36">
        <f t="shared" si="66"/>
        <v>1.5667708123362229E-2</v>
      </c>
      <c r="AM133" s="36">
        <f t="shared" si="66"/>
        <v>1.5423402539810525E-2</v>
      </c>
      <c r="AN133" s="36">
        <f t="shared" si="66"/>
        <v>1.5179096956258823E-2</v>
      </c>
      <c r="AO133" s="36">
        <f t="shared" si="66"/>
        <v>1.493479137270712E-2</v>
      </c>
      <c r="AP133" s="95">
        <v>1.4690485789155416E-2</v>
      </c>
    </row>
    <row r="134" spans="1:42">
      <c r="A134" s="93" t="s">
        <v>259</v>
      </c>
      <c r="B134" s="95"/>
      <c r="C134" s="36"/>
      <c r="D134" s="36"/>
      <c r="E134" s="36"/>
      <c r="F134" s="36"/>
      <c r="G134" s="95"/>
      <c r="H134">
        <f t="shared" ref="H134:K207" si="69">$G134+((H$1-$G$1)*($L134-$G134)/($L$1-$G$1))</f>
        <v>0</v>
      </c>
      <c r="I134" s="16">
        <f t="shared" si="69"/>
        <v>0</v>
      </c>
      <c r="J134">
        <f t="shared" si="69"/>
        <v>0</v>
      </c>
      <c r="K134">
        <f t="shared" si="69"/>
        <v>0</v>
      </c>
      <c r="L134" s="95"/>
      <c r="M134" s="36">
        <f t="shared" ref="M134:P207" si="70">$L134+((M$1-$L$1)*($Q134-$L134)/($Q$1-$L$1))</f>
        <v>0</v>
      </c>
      <c r="N134" s="36">
        <f t="shared" si="70"/>
        <v>0</v>
      </c>
      <c r="O134" s="36">
        <f t="shared" si="70"/>
        <v>0</v>
      </c>
      <c r="P134" s="36">
        <f t="shared" si="70"/>
        <v>0</v>
      </c>
      <c r="Q134" s="95"/>
      <c r="R134" s="36">
        <f t="shared" si="62"/>
        <v>0</v>
      </c>
      <c r="S134" s="36">
        <f t="shared" si="62"/>
        <v>0</v>
      </c>
      <c r="T134" s="36">
        <f t="shared" si="62"/>
        <v>0</v>
      </c>
      <c r="U134" s="36">
        <f t="shared" si="62"/>
        <v>0</v>
      </c>
      <c r="V134" s="95"/>
      <c r="W134" s="36">
        <f t="shared" si="63"/>
        <v>0</v>
      </c>
      <c r="X134" s="36">
        <f t="shared" si="63"/>
        <v>0</v>
      </c>
      <c r="Y134" s="36">
        <f t="shared" si="63"/>
        <v>0</v>
      </c>
      <c r="Z134" s="36">
        <f t="shared" si="63"/>
        <v>0</v>
      </c>
      <c r="AA134" s="95"/>
      <c r="AB134" s="36">
        <f t="shared" si="64"/>
        <v>0</v>
      </c>
      <c r="AC134" s="36">
        <f t="shared" si="64"/>
        <v>0</v>
      </c>
      <c r="AD134" s="36">
        <f t="shared" si="64"/>
        <v>0</v>
      </c>
      <c r="AE134" s="36">
        <f t="shared" si="64"/>
        <v>0</v>
      </c>
      <c r="AF134" s="95"/>
      <c r="AG134" s="36">
        <f t="shared" si="65"/>
        <v>0</v>
      </c>
      <c r="AH134" s="36">
        <f t="shared" si="65"/>
        <v>0</v>
      </c>
      <c r="AI134" s="36">
        <f t="shared" si="65"/>
        <v>0</v>
      </c>
      <c r="AJ134" s="36">
        <f t="shared" si="65"/>
        <v>0</v>
      </c>
      <c r="AK134" s="95"/>
      <c r="AL134" s="36">
        <f t="shared" si="66"/>
        <v>0</v>
      </c>
      <c r="AM134" s="36">
        <f t="shared" si="66"/>
        <v>0</v>
      </c>
      <c r="AN134" s="36">
        <f t="shared" si="66"/>
        <v>0</v>
      </c>
      <c r="AO134" s="36">
        <f t="shared" si="66"/>
        <v>0</v>
      </c>
      <c r="AP134" s="95"/>
    </row>
    <row r="135" spans="1:42">
      <c r="A135" s="93" t="s">
        <v>11</v>
      </c>
      <c r="B135" s="95"/>
      <c r="C135" s="36"/>
      <c r="D135" s="36"/>
      <c r="E135" s="36"/>
      <c r="F135" s="36"/>
      <c r="G135" s="95"/>
      <c r="H135">
        <f t="shared" si="69"/>
        <v>0</v>
      </c>
      <c r="I135" s="16">
        <f t="shared" si="69"/>
        <v>0</v>
      </c>
      <c r="J135">
        <f t="shared" si="69"/>
        <v>0</v>
      </c>
      <c r="K135">
        <f t="shared" si="69"/>
        <v>0</v>
      </c>
      <c r="L135" s="95"/>
      <c r="M135" s="36">
        <f t="shared" si="70"/>
        <v>0</v>
      </c>
      <c r="N135" s="36">
        <f t="shared" si="70"/>
        <v>0</v>
      </c>
      <c r="O135" s="36">
        <f t="shared" si="70"/>
        <v>0</v>
      </c>
      <c r="P135" s="36">
        <f t="shared" si="70"/>
        <v>0</v>
      </c>
      <c r="Q135" s="95"/>
      <c r="R135" s="36">
        <f t="shared" si="62"/>
        <v>0</v>
      </c>
      <c r="S135" s="36">
        <f t="shared" si="62"/>
        <v>0</v>
      </c>
      <c r="T135" s="36">
        <f t="shared" si="62"/>
        <v>0</v>
      </c>
      <c r="U135" s="36">
        <f t="shared" si="62"/>
        <v>0</v>
      </c>
      <c r="V135" s="95"/>
      <c r="W135" s="36">
        <f t="shared" si="63"/>
        <v>0</v>
      </c>
      <c r="X135" s="36">
        <f t="shared" si="63"/>
        <v>0</v>
      </c>
      <c r="Y135" s="36">
        <f t="shared" si="63"/>
        <v>0</v>
      </c>
      <c r="Z135" s="36">
        <f t="shared" si="63"/>
        <v>0</v>
      </c>
      <c r="AA135" s="95"/>
      <c r="AB135" s="36">
        <f t="shared" si="64"/>
        <v>0</v>
      </c>
      <c r="AC135" s="36">
        <f t="shared" si="64"/>
        <v>0</v>
      </c>
      <c r="AD135" s="36">
        <f t="shared" si="64"/>
        <v>0</v>
      </c>
      <c r="AE135" s="36">
        <f t="shared" si="64"/>
        <v>0</v>
      </c>
      <c r="AF135" s="95"/>
      <c r="AG135" s="36">
        <f t="shared" si="65"/>
        <v>0</v>
      </c>
      <c r="AH135" s="36">
        <f t="shared" si="65"/>
        <v>0</v>
      </c>
      <c r="AI135" s="36">
        <f t="shared" si="65"/>
        <v>0</v>
      </c>
      <c r="AJ135" s="36">
        <f t="shared" si="65"/>
        <v>0</v>
      </c>
      <c r="AK135" s="95"/>
      <c r="AL135" s="36">
        <f t="shared" si="66"/>
        <v>0</v>
      </c>
      <c r="AM135" s="36">
        <f t="shared" si="66"/>
        <v>0</v>
      </c>
      <c r="AN135" s="36">
        <f t="shared" si="66"/>
        <v>0</v>
      </c>
      <c r="AO135" s="36">
        <f t="shared" si="66"/>
        <v>0</v>
      </c>
      <c r="AP135" s="95"/>
    </row>
    <row r="136" spans="1:42">
      <c r="A136" s="93" t="s">
        <v>260</v>
      </c>
      <c r="B136" s="96">
        <v>2.2049180327868855E-2</v>
      </c>
      <c r="C136">
        <f t="shared" ref="C136:F137" si="71">$B136+((C$1-$B$1)*($G136-$B136)/($G$1-$B$1))</f>
        <v>2.2131147540983609E-2</v>
      </c>
      <c r="D136">
        <f t="shared" si="71"/>
        <v>2.2213114754098363E-2</v>
      </c>
      <c r="E136">
        <f t="shared" si="71"/>
        <v>2.2295081967213116E-2</v>
      </c>
      <c r="F136">
        <f t="shared" si="71"/>
        <v>2.237704918032787E-2</v>
      </c>
      <c r="G136" s="96">
        <v>2.2459016393442624E-2</v>
      </c>
      <c r="H136">
        <f t="shared" si="69"/>
        <v>2.2382513661202186E-2</v>
      </c>
      <c r="I136" s="16">
        <f t="shared" si="69"/>
        <v>2.2306010928961749E-2</v>
      </c>
      <c r="J136">
        <f t="shared" si="69"/>
        <v>2.2229508196721311E-2</v>
      </c>
      <c r="K136">
        <f t="shared" si="69"/>
        <v>2.2153005464480874E-2</v>
      </c>
      <c r="L136" s="96">
        <v>2.2076502732240436E-2</v>
      </c>
      <c r="M136" s="36">
        <f t="shared" si="70"/>
        <v>2.3661202185792349E-2</v>
      </c>
      <c r="N136" s="36">
        <f t="shared" si="70"/>
        <v>2.5245901639344263E-2</v>
      </c>
      <c r="O136" s="36">
        <f t="shared" si="70"/>
        <v>2.6830601092896176E-2</v>
      </c>
      <c r="P136" s="36">
        <f t="shared" si="70"/>
        <v>2.8415300546448089E-2</v>
      </c>
      <c r="Q136" s="96">
        <v>3.0000000000000002E-2</v>
      </c>
      <c r="R136" s="36">
        <f t="shared" si="62"/>
        <v>2.8590163934426233E-2</v>
      </c>
      <c r="S136" s="36">
        <f t="shared" si="62"/>
        <v>2.7180327868852463E-2</v>
      </c>
      <c r="T136" s="36">
        <f t="shared" si="62"/>
        <v>2.5770491803278693E-2</v>
      </c>
      <c r="U136" s="36">
        <f t="shared" si="62"/>
        <v>2.436065573770492E-2</v>
      </c>
      <c r="V136" s="96">
        <v>2.295081967213115E-2</v>
      </c>
      <c r="W136" s="36">
        <f t="shared" si="63"/>
        <v>2.2360655737704922E-2</v>
      </c>
      <c r="X136" s="36">
        <f t="shared" si="63"/>
        <v>2.177049180327869E-2</v>
      </c>
      <c r="Y136" s="36">
        <f t="shared" si="63"/>
        <v>2.1180327868852461E-2</v>
      </c>
      <c r="Z136" s="36">
        <f t="shared" si="63"/>
        <v>2.0590163934426229E-2</v>
      </c>
      <c r="AA136" s="96">
        <v>0.02</v>
      </c>
      <c r="AB136" s="36">
        <f t="shared" si="64"/>
        <v>0.02</v>
      </c>
      <c r="AC136" s="36">
        <f t="shared" si="64"/>
        <v>0.02</v>
      </c>
      <c r="AD136" s="36">
        <f t="shared" si="64"/>
        <v>0.02</v>
      </c>
      <c r="AE136" s="36">
        <f t="shared" si="64"/>
        <v>0.02</v>
      </c>
      <c r="AF136" s="96">
        <v>0.02</v>
      </c>
      <c r="AG136" s="36">
        <f t="shared" si="65"/>
        <v>0.02</v>
      </c>
      <c r="AH136" s="36">
        <f t="shared" si="65"/>
        <v>0.02</v>
      </c>
      <c r="AI136" s="36">
        <f t="shared" si="65"/>
        <v>0.02</v>
      </c>
      <c r="AJ136" s="36">
        <f t="shared" si="65"/>
        <v>0.02</v>
      </c>
      <c r="AK136" s="96">
        <v>0.02</v>
      </c>
      <c r="AL136" s="36">
        <f t="shared" si="66"/>
        <v>0.02</v>
      </c>
      <c r="AM136" s="36">
        <f t="shared" si="66"/>
        <v>0.02</v>
      </c>
      <c r="AN136" s="36">
        <f t="shared" si="66"/>
        <v>0.02</v>
      </c>
      <c r="AO136" s="36">
        <f t="shared" si="66"/>
        <v>0.02</v>
      </c>
      <c r="AP136" s="96">
        <v>0.02</v>
      </c>
    </row>
    <row r="137" spans="1:42">
      <c r="A137" s="93" t="s">
        <v>261</v>
      </c>
      <c r="B137" s="95">
        <v>0.01</v>
      </c>
      <c r="C137">
        <f t="shared" si="71"/>
        <v>1.2061902842168917E-2</v>
      </c>
      <c r="D137">
        <f t="shared" si="71"/>
        <v>1.4123805684337836E-2</v>
      </c>
      <c r="E137">
        <f t="shared" si="71"/>
        <v>1.6185708526506755E-2</v>
      </c>
      <c r="F137">
        <f t="shared" si="71"/>
        <v>1.824761136867567E-2</v>
      </c>
      <c r="G137" s="95">
        <v>2.0309514210844589E-2</v>
      </c>
      <c r="H137">
        <f t="shared" si="69"/>
        <v>2.0065208627292885E-2</v>
      </c>
      <c r="I137" s="16">
        <f t="shared" si="69"/>
        <v>1.9820903043741182E-2</v>
      </c>
      <c r="J137">
        <f t="shared" si="69"/>
        <v>1.9576597460189481E-2</v>
      </c>
      <c r="K137">
        <f t="shared" si="69"/>
        <v>1.9332291876637778E-2</v>
      </c>
      <c r="L137" s="95">
        <v>1.9087986293086074E-2</v>
      </c>
      <c r="M137" s="36">
        <f t="shared" si="70"/>
        <v>1.9039125176375734E-2</v>
      </c>
      <c r="N137" s="36">
        <f t="shared" si="70"/>
        <v>1.8990264059665394E-2</v>
      </c>
      <c r="O137" s="36">
        <f t="shared" si="70"/>
        <v>1.894140294295505E-2</v>
      </c>
      <c r="P137" s="36">
        <f t="shared" si="70"/>
        <v>1.889254182624471E-2</v>
      </c>
      <c r="Q137" s="95">
        <v>1.884368070953437E-2</v>
      </c>
      <c r="R137" s="36">
        <f t="shared" si="62"/>
        <v>1.8599375125982667E-2</v>
      </c>
      <c r="S137" s="36">
        <f t="shared" si="62"/>
        <v>1.8355069542430963E-2</v>
      </c>
      <c r="T137" s="36">
        <f t="shared" si="62"/>
        <v>1.8110763958879263E-2</v>
      </c>
      <c r="U137" s="36">
        <f t="shared" si="62"/>
        <v>1.7866458375327559E-2</v>
      </c>
      <c r="V137" s="95">
        <v>1.7622152791775855E-2</v>
      </c>
      <c r="W137" s="36">
        <f t="shared" si="63"/>
        <v>1.7573291675065515E-2</v>
      </c>
      <c r="X137" s="36">
        <f t="shared" si="63"/>
        <v>1.7524430558355175E-2</v>
      </c>
      <c r="Y137" s="36">
        <f t="shared" si="63"/>
        <v>1.7475569441644832E-2</v>
      </c>
      <c r="Z137" s="36">
        <f t="shared" si="63"/>
        <v>1.7426708324934492E-2</v>
      </c>
      <c r="AA137" s="95">
        <v>1.7377847208224152E-2</v>
      </c>
      <c r="AB137" s="36">
        <f t="shared" si="64"/>
        <v>1.7133541624672448E-2</v>
      </c>
      <c r="AC137" s="36">
        <f t="shared" si="64"/>
        <v>1.6889236041120744E-2</v>
      </c>
      <c r="AD137" s="36">
        <f t="shared" si="64"/>
        <v>1.6644930457569044E-2</v>
      </c>
      <c r="AE137" s="36">
        <f t="shared" si="64"/>
        <v>1.640062487401734E-2</v>
      </c>
      <c r="AF137" s="95">
        <v>1.6156319290465637E-2</v>
      </c>
      <c r="AG137" s="36">
        <f t="shared" si="65"/>
        <v>1.6107458173755296E-2</v>
      </c>
      <c r="AH137" s="36">
        <f t="shared" si="65"/>
        <v>1.6058597057044956E-2</v>
      </c>
      <c r="AI137" s="36">
        <f t="shared" si="65"/>
        <v>1.6009735940334613E-2</v>
      </c>
      <c r="AJ137" s="36">
        <f t="shared" si="65"/>
        <v>1.5960874823624273E-2</v>
      </c>
      <c r="AK137" s="95">
        <v>1.5912013706913933E-2</v>
      </c>
      <c r="AL137" s="36">
        <f t="shared" si="66"/>
        <v>1.5667708123362229E-2</v>
      </c>
      <c r="AM137" s="36">
        <f t="shared" si="66"/>
        <v>1.5423402539810527E-2</v>
      </c>
      <c r="AN137" s="36">
        <f t="shared" si="66"/>
        <v>1.5179096956258823E-2</v>
      </c>
      <c r="AO137" s="36">
        <f t="shared" si="66"/>
        <v>1.4934791372707121E-2</v>
      </c>
      <c r="AP137" s="95">
        <v>1.4690485789155418E-2</v>
      </c>
    </row>
    <row r="138" spans="1:42">
      <c r="A138" s="93" t="s">
        <v>262</v>
      </c>
      <c r="B138" s="95"/>
      <c r="C138" s="36"/>
      <c r="D138" s="36"/>
      <c r="E138" s="36"/>
      <c r="F138" s="36"/>
      <c r="G138" s="95"/>
      <c r="H138">
        <f t="shared" si="69"/>
        <v>0</v>
      </c>
      <c r="I138" s="16">
        <f t="shared" si="69"/>
        <v>0</v>
      </c>
      <c r="J138">
        <f t="shared" si="69"/>
        <v>0</v>
      </c>
      <c r="K138">
        <f t="shared" si="69"/>
        <v>0</v>
      </c>
      <c r="L138" s="95"/>
      <c r="M138" s="36">
        <f t="shared" si="70"/>
        <v>0</v>
      </c>
      <c r="N138" s="36">
        <f t="shared" si="70"/>
        <v>0</v>
      </c>
      <c r="O138" s="36">
        <f t="shared" si="70"/>
        <v>0</v>
      </c>
      <c r="P138" s="36">
        <f t="shared" si="70"/>
        <v>0</v>
      </c>
      <c r="Q138" s="95"/>
      <c r="R138" s="36">
        <f t="shared" si="62"/>
        <v>0</v>
      </c>
      <c r="S138" s="36">
        <f t="shared" si="62"/>
        <v>0</v>
      </c>
      <c r="T138" s="36">
        <f t="shared" si="62"/>
        <v>0</v>
      </c>
      <c r="U138" s="36">
        <f t="shared" si="62"/>
        <v>0</v>
      </c>
      <c r="V138" s="95"/>
      <c r="W138" s="36">
        <f t="shared" si="63"/>
        <v>0</v>
      </c>
      <c r="X138" s="36">
        <f t="shared" si="63"/>
        <v>0</v>
      </c>
      <c r="Y138" s="36">
        <f t="shared" si="63"/>
        <v>0</v>
      </c>
      <c r="Z138" s="36">
        <f t="shared" si="63"/>
        <v>0</v>
      </c>
      <c r="AA138" s="95"/>
      <c r="AB138" s="36">
        <f t="shared" si="64"/>
        <v>0</v>
      </c>
      <c r="AC138" s="36">
        <f t="shared" si="64"/>
        <v>0</v>
      </c>
      <c r="AD138" s="36">
        <f t="shared" si="64"/>
        <v>0</v>
      </c>
      <c r="AE138" s="36">
        <f t="shared" si="64"/>
        <v>0</v>
      </c>
      <c r="AF138" s="95"/>
      <c r="AG138" s="36">
        <f t="shared" si="65"/>
        <v>0</v>
      </c>
      <c r="AH138" s="36">
        <f t="shared" si="65"/>
        <v>0</v>
      </c>
      <c r="AI138" s="36">
        <f t="shared" si="65"/>
        <v>0</v>
      </c>
      <c r="AJ138" s="36">
        <f t="shared" si="65"/>
        <v>0</v>
      </c>
      <c r="AK138" s="95"/>
      <c r="AL138" s="36">
        <f t="shared" si="66"/>
        <v>0</v>
      </c>
      <c r="AM138" s="36">
        <f t="shared" si="66"/>
        <v>0</v>
      </c>
      <c r="AN138" s="36">
        <f t="shared" si="66"/>
        <v>0</v>
      </c>
      <c r="AO138" s="36">
        <f t="shared" si="66"/>
        <v>0</v>
      </c>
      <c r="AP138" s="95"/>
    </row>
    <row r="139" spans="1:42">
      <c r="B139" s="95"/>
      <c r="C139" s="36"/>
      <c r="D139" s="36"/>
      <c r="E139" s="36"/>
      <c r="F139" s="36"/>
      <c r="G139" s="95"/>
      <c r="L139" s="95"/>
      <c r="M139" s="36"/>
      <c r="N139" s="36"/>
      <c r="O139" s="36"/>
      <c r="P139" s="36"/>
      <c r="Q139" s="95"/>
      <c r="R139" s="36"/>
      <c r="S139" s="36"/>
      <c r="T139" s="36"/>
      <c r="U139" s="36"/>
      <c r="V139" s="95"/>
      <c r="W139" s="36"/>
      <c r="X139" s="36"/>
      <c r="Y139" s="36"/>
      <c r="Z139" s="36"/>
      <c r="AA139" s="95"/>
      <c r="AB139" s="36"/>
      <c r="AC139" s="36"/>
      <c r="AD139" s="36"/>
      <c r="AE139" s="36"/>
      <c r="AF139" s="95"/>
      <c r="AG139" s="36"/>
      <c r="AH139" s="36"/>
      <c r="AI139" s="36"/>
      <c r="AJ139" s="36"/>
      <c r="AK139" s="95"/>
      <c r="AL139" s="36"/>
      <c r="AM139" s="36"/>
      <c r="AN139" s="36"/>
      <c r="AO139" s="36"/>
      <c r="AP139" s="95"/>
    </row>
    <row r="140" spans="1:42">
      <c r="A140" t="s">
        <v>276</v>
      </c>
      <c r="B140" s="95"/>
      <c r="C140" s="36"/>
      <c r="D140" s="36"/>
      <c r="E140" s="36"/>
      <c r="F140" s="36"/>
      <c r="G140" s="95"/>
      <c r="L140" s="95"/>
      <c r="M140" s="36"/>
      <c r="N140" s="36"/>
      <c r="O140" s="36"/>
      <c r="P140" s="36"/>
      <c r="Q140" s="95"/>
      <c r="R140" s="36"/>
      <c r="S140" s="36"/>
      <c r="T140" s="36"/>
      <c r="U140" s="36"/>
      <c r="V140" s="95"/>
      <c r="W140" s="36"/>
      <c r="X140" s="36"/>
      <c r="Y140" s="36"/>
      <c r="Z140" s="36"/>
      <c r="AA140" s="95"/>
      <c r="AB140" s="36"/>
      <c r="AC140" s="36"/>
      <c r="AD140" s="36"/>
      <c r="AE140" s="36"/>
      <c r="AF140" s="95"/>
      <c r="AG140" s="36"/>
      <c r="AH140" s="36"/>
      <c r="AI140" s="36"/>
      <c r="AJ140" s="36"/>
      <c r="AK140" s="95"/>
      <c r="AL140" s="36"/>
      <c r="AM140" s="36"/>
      <c r="AN140" s="36"/>
      <c r="AO140" s="36"/>
      <c r="AP140" s="95"/>
    </row>
    <row r="141" spans="1:42">
      <c r="A141" s="93" t="s">
        <v>46</v>
      </c>
      <c r="B141" s="95"/>
      <c r="C141" s="36"/>
      <c r="D141" s="36"/>
      <c r="E141" s="36"/>
      <c r="F141" s="36"/>
      <c r="G141" s="95"/>
      <c r="H141">
        <f t="shared" si="69"/>
        <v>0</v>
      </c>
      <c r="I141" s="16">
        <f t="shared" si="69"/>
        <v>0</v>
      </c>
      <c r="J141">
        <f t="shared" si="69"/>
        <v>0</v>
      </c>
      <c r="K141">
        <f t="shared" si="69"/>
        <v>0</v>
      </c>
      <c r="L141" s="95"/>
      <c r="M141" s="36">
        <f t="shared" si="70"/>
        <v>0</v>
      </c>
      <c r="N141" s="36">
        <f t="shared" si="70"/>
        <v>0</v>
      </c>
      <c r="O141" s="36">
        <f t="shared" si="70"/>
        <v>0</v>
      </c>
      <c r="P141" s="36">
        <f t="shared" si="70"/>
        <v>0</v>
      </c>
      <c r="Q141" s="95"/>
      <c r="R141" s="36">
        <f t="shared" si="62"/>
        <v>0</v>
      </c>
      <c r="S141" s="36">
        <f t="shared" si="62"/>
        <v>0</v>
      </c>
      <c r="T141" s="36">
        <f t="shared" si="62"/>
        <v>0</v>
      </c>
      <c r="U141" s="36">
        <f t="shared" si="62"/>
        <v>0</v>
      </c>
      <c r="V141" s="95"/>
      <c r="W141" s="36">
        <f t="shared" si="63"/>
        <v>0</v>
      </c>
      <c r="X141" s="36">
        <f t="shared" si="63"/>
        <v>0</v>
      </c>
      <c r="Y141" s="36">
        <f t="shared" si="63"/>
        <v>0</v>
      </c>
      <c r="Z141" s="36">
        <f t="shared" si="63"/>
        <v>0</v>
      </c>
      <c r="AA141" s="95"/>
      <c r="AB141" s="36">
        <f t="shared" si="64"/>
        <v>0</v>
      </c>
      <c r="AC141" s="36">
        <f t="shared" si="64"/>
        <v>0</v>
      </c>
      <c r="AD141" s="36">
        <f t="shared" si="64"/>
        <v>0</v>
      </c>
      <c r="AE141" s="36">
        <f t="shared" si="64"/>
        <v>0</v>
      </c>
      <c r="AF141" s="95"/>
      <c r="AG141" s="36">
        <f t="shared" si="65"/>
        <v>0</v>
      </c>
      <c r="AH141" s="36">
        <f t="shared" si="65"/>
        <v>0</v>
      </c>
      <c r="AI141" s="36">
        <f t="shared" si="65"/>
        <v>0</v>
      </c>
      <c r="AJ141" s="36">
        <f t="shared" si="65"/>
        <v>0</v>
      </c>
      <c r="AK141" s="95"/>
      <c r="AL141" s="36">
        <f t="shared" si="66"/>
        <v>0</v>
      </c>
      <c r="AM141" s="36">
        <f t="shared" si="66"/>
        <v>0</v>
      </c>
      <c r="AN141" s="36">
        <f t="shared" si="66"/>
        <v>0</v>
      </c>
      <c r="AO141" s="36">
        <f t="shared" si="66"/>
        <v>0</v>
      </c>
      <c r="AP141" s="95"/>
    </row>
    <row r="142" spans="1:42">
      <c r="A142" s="93" t="s">
        <v>51</v>
      </c>
      <c r="B142" s="95"/>
      <c r="C142" s="36"/>
      <c r="D142" s="36"/>
      <c r="E142" s="36"/>
      <c r="F142" s="36"/>
      <c r="G142" s="95"/>
      <c r="H142">
        <f t="shared" si="69"/>
        <v>0</v>
      </c>
      <c r="I142" s="16">
        <f t="shared" si="69"/>
        <v>0</v>
      </c>
      <c r="J142">
        <f t="shared" si="69"/>
        <v>0</v>
      </c>
      <c r="K142">
        <f t="shared" si="69"/>
        <v>0</v>
      </c>
      <c r="L142" s="95"/>
      <c r="M142" s="36">
        <f t="shared" si="70"/>
        <v>0</v>
      </c>
      <c r="N142" s="36">
        <f t="shared" si="70"/>
        <v>0</v>
      </c>
      <c r="O142" s="36">
        <f t="shared" si="70"/>
        <v>0</v>
      </c>
      <c r="P142" s="36">
        <f t="shared" si="70"/>
        <v>0</v>
      </c>
      <c r="Q142" s="95"/>
      <c r="R142" s="36">
        <f t="shared" si="62"/>
        <v>0</v>
      </c>
      <c r="S142" s="36">
        <f t="shared" si="62"/>
        <v>0</v>
      </c>
      <c r="T142" s="36">
        <f t="shared" si="62"/>
        <v>0</v>
      </c>
      <c r="U142" s="36">
        <f t="shared" si="62"/>
        <v>0</v>
      </c>
      <c r="V142" s="95"/>
      <c r="W142" s="36">
        <f t="shared" si="63"/>
        <v>0</v>
      </c>
      <c r="X142" s="36">
        <f t="shared" si="63"/>
        <v>0</v>
      </c>
      <c r="Y142" s="36">
        <f t="shared" si="63"/>
        <v>0</v>
      </c>
      <c r="Z142" s="36">
        <f t="shared" si="63"/>
        <v>0</v>
      </c>
      <c r="AA142" s="95"/>
      <c r="AB142" s="36">
        <f t="shared" si="64"/>
        <v>0</v>
      </c>
      <c r="AC142" s="36">
        <f t="shared" si="64"/>
        <v>0</v>
      </c>
      <c r="AD142" s="36">
        <f t="shared" si="64"/>
        <v>0</v>
      </c>
      <c r="AE142" s="36">
        <f t="shared" si="64"/>
        <v>0</v>
      </c>
      <c r="AF142" s="95"/>
      <c r="AG142" s="36">
        <f t="shared" si="65"/>
        <v>0</v>
      </c>
      <c r="AH142" s="36">
        <f t="shared" si="65"/>
        <v>0</v>
      </c>
      <c r="AI142" s="36">
        <f t="shared" si="65"/>
        <v>0</v>
      </c>
      <c r="AJ142" s="36">
        <f t="shared" si="65"/>
        <v>0</v>
      </c>
      <c r="AK142" s="95"/>
      <c r="AL142" s="36">
        <f t="shared" si="66"/>
        <v>0</v>
      </c>
      <c r="AM142" s="36">
        <f t="shared" si="66"/>
        <v>0</v>
      </c>
      <c r="AN142" s="36">
        <f t="shared" si="66"/>
        <v>0</v>
      </c>
      <c r="AO142" s="36">
        <f t="shared" si="66"/>
        <v>0</v>
      </c>
      <c r="AP142" s="95"/>
    </row>
    <row r="143" spans="1:42">
      <c r="A143" s="93" t="s">
        <v>49</v>
      </c>
      <c r="B143" s="96">
        <v>0.1</v>
      </c>
      <c r="C143">
        <f t="shared" ref="C143:F143" si="72">$B143+((C$1-$B$1)*($G143-$B143)/($G$1-$B$1))</f>
        <v>0.1</v>
      </c>
      <c r="D143">
        <f t="shared" si="72"/>
        <v>0.1</v>
      </c>
      <c r="E143">
        <f t="shared" si="72"/>
        <v>0.1</v>
      </c>
      <c r="F143">
        <f t="shared" si="72"/>
        <v>0.1</v>
      </c>
      <c r="G143" s="96">
        <v>0.1</v>
      </c>
      <c r="H143">
        <f t="shared" si="69"/>
        <v>0.1</v>
      </c>
      <c r="I143" s="16">
        <f t="shared" si="69"/>
        <v>0.1</v>
      </c>
      <c r="J143">
        <f t="shared" si="69"/>
        <v>0.10000000000000002</v>
      </c>
      <c r="K143">
        <f t="shared" si="69"/>
        <v>0.10000000000000002</v>
      </c>
      <c r="L143" s="96">
        <v>0.10000000000000002</v>
      </c>
      <c r="M143" s="36">
        <f t="shared" si="70"/>
        <v>0.10200000000000002</v>
      </c>
      <c r="N143" s="36">
        <f t="shared" si="70"/>
        <v>0.10400000000000002</v>
      </c>
      <c r="O143" s="36">
        <f t="shared" si="70"/>
        <v>0.10600000000000001</v>
      </c>
      <c r="P143" s="36">
        <f t="shared" si="70"/>
        <v>0.10800000000000001</v>
      </c>
      <c r="Q143" s="96">
        <v>0.11000000000000001</v>
      </c>
      <c r="R143" s="36">
        <f t="shared" si="62"/>
        <v>0.1203391453336021</v>
      </c>
      <c r="S143" s="36">
        <f t="shared" si="62"/>
        <v>0.13067829066720418</v>
      </c>
      <c r="T143" s="36">
        <f t="shared" si="62"/>
        <v>0.14101743600080624</v>
      </c>
      <c r="U143" s="36">
        <f t="shared" si="62"/>
        <v>0.15135658133440832</v>
      </c>
      <c r="V143" s="96">
        <v>0.16169572666801041</v>
      </c>
      <c r="W143" s="36">
        <f t="shared" si="63"/>
        <v>0.16535658133440831</v>
      </c>
      <c r="X143" s="36">
        <f t="shared" si="63"/>
        <v>0.16901743600080624</v>
      </c>
      <c r="Y143" s="36">
        <f t="shared" si="63"/>
        <v>0.17267829066720414</v>
      </c>
      <c r="Z143" s="36">
        <f t="shared" si="63"/>
        <v>0.17633914533360207</v>
      </c>
      <c r="AA143" s="96">
        <v>0.17999999999999997</v>
      </c>
      <c r="AB143" s="36">
        <f t="shared" si="64"/>
        <v>0.18799999999999997</v>
      </c>
      <c r="AC143" s="36">
        <f t="shared" si="64"/>
        <v>0.19599999999999998</v>
      </c>
      <c r="AD143" s="36">
        <f t="shared" si="64"/>
        <v>0.20399999999999996</v>
      </c>
      <c r="AE143" s="36">
        <f t="shared" si="64"/>
        <v>0.21199999999999997</v>
      </c>
      <c r="AF143" s="96">
        <v>0.21999999999999997</v>
      </c>
      <c r="AG143" s="36">
        <f t="shared" si="65"/>
        <v>0.21999999999999997</v>
      </c>
      <c r="AH143" s="36">
        <f t="shared" si="65"/>
        <v>0.21999999999999997</v>
      </c>
      <c r="AI143" s="36">
        <f t="shared" si="65"/>
        <v>0.22</v>
      </c>
      <c r="AJ143" s="36">
        <f t="shared" si="65"/>
        <v>0.22</v>
      </c>
      <c r="AK143" s="96">
        <v>0.22</v>
      </c>
      <c r="AL143" s="36">
        <f t="shared" si="66"/>
        <v>0.222</v>
      </c>
      <c r="AM143" s="36">
        <f t="shared" si="66"/>
        <v>0.224</v>
      </c>
      <c r="AN143" s="36">
        <f t="shared" si="66"/>
        <v>0.22600000000000001</v>
      </c>
      <c r="AO143" s="36">
        <f t="shared" si="66"/>
        <v>0.22800000000000001</v>
      </c>
      <c r="AP143" s="96">
        <v>0.23</v>
      </c>
    </row>
    <row r="144" spans="1:42">
      <c r="A144" s="93" t="s">
        <v>124</v>
      </c>
      <c r="B144" s="95"/>
      <c r="C144" s="36"/>
      <c r="D144" s="36"/>
      <c r="E144" s="36"/>
      <c r="F144" s="36"/>
      <c r="G144" s="95"/>
      <c r="H144">
        <f t="shared" si="69"/>
        <v>0</v>
      </c>
      <c r="I144" s="16">
        <f t="shared" si="69"/>
        <v>0</v>
      </c>
      <c r="J144">
        <f t="shared" si="69"/>
        <v>0</v>
      </c>
      <c r="K144">
        <f t="shared" si="69"/>
        <v>0</v>
      </c>
      <c r="L144" s="95"/>
      <c r="M144" s="36">
        <f t="shared" si="70"/>
        <v>0</v>
      </c>
      <c r="N144" s="36">
        <f t="shared" si="70"/>
        <v>0</v>
      </c>
      <c r="O144" s="36">
        <f t="shared" si="70"/>
        <v>0</v>
      </c>
      <c r="P144" s="36">
        <f t="shared" si="70"/>
        <v>0</v>
      </c>
      <c r="Q144" s="95"/>
      <c r="R144" s="36">
        <f t="shared" si="62"/>
        <v>0</v>
      </c>
      <c r="S144" s="36">
        <f t="shared" si="62"/>
        <v>0</v>
      </c>
      <c r="T144" s="36">
        <f t="shared" si="62"/>
        <v>0</v>
      </c>
      <c r="U144" s="36">
        <f t="shared" si="62"/>
        <v>0</v>
      </c>
      <c r="V144" s="95"/>
      <c r="W144" s="36">
        <f t="shared" si="63"/>
        <v>0</v>
      </c>
      <c r="X144" s="36">
        <f t="shared" si="63"/>
        <v>0</v>
      </c>
      <c r="Y144" s="36">
        <f t="shared" si="63"/>
        <v>0</v>
      </c>
      <c r="Z144" s="36">
        <f t="shared" si="63"/>
        <v>0</v>
      </c>
      <c r="AA144" s="95"/>
      <c r="AB144" s="36">
        <f t="shared" si="64"/>
        <v>0</v>
      </c>
      <c r="AC144" s="36">
        <f t="shared" si="64"/>
        <v>0</v>
      </c>
      <c r="AD144" s="36">
        <f t="shared" si="64"/>
        <v>0</v>
      </c>
      <c r="AE144" s="36">
        <f t="shared" si="64"/>
        <v>0</v>
      </c>
      <c r="AF144" s="95"/>
      <c r="AG144" s="36">
        <f t="shared" si="65"/>
        <v>0</v>
      </c>
      <c r="AH144" s="36">
        <f t="shared" si="65"/>
        <v>0</v>
      </c>
      <c r="AI144" s="36">
        <f t="shared" si="65"/>
        <v>0</v>
      </c>
      <c r="AJ144" s="36">
        <f t="shared" si="65"/>
        <v>0</v>
      </c>
      <c r="AK144" s="95"/>
      <c r="AL144" s="36">
        <f t="shared" si="66"/>
        <v>0</v>
      </c>
      <c r="AM144" s="36">
        <f t="shared" si="66"/>
        <v>0</v>
      </c>
      <c r="AN144" s="36">
        <f t="shared" si="66"/>
        <v>0</v>
      </c>
      <c r="AO144" s="36">
        <f t="shared" si="66"/>
        <v>0</v>
      </c>
      <c r="AP144" s="95"/>
    </row>
    <row r="145" spans="1:42">
      <c r="A145" s="93" t="s">
        <v>13</v>
      </c>
      <c r="B145" s="95">
        <v>0.08</v>
      </c>
      <c r="C145">
        <f t="shared" ref="C145:F145" si="73">$B145+((C$1-$B$1)*($G145-$B145)/($G$1-$B$1))</f>
        <v>8.042880467647652E-2</v>
      </c>
      <c r="D145">
        <f t="shared" si="73"/>
        <v>8.0857609352953039E-2</v>
      </c>
      <c r="E145">
        <f t="shared" si="73"/>
        <v>8.1286414029429543E-2</v>
      </c>
      <c r="F145">
        <f t="shared" si="73"/>
        <v>8.1715218705906062E-2</v>
      </c>
      <c r="G145" s="95">
        <v>8.2144023382382581E-2</v>
      </c>
      <c r="H145">
        <f t="shared" si="69"/>
        <v>8.2827151783914532E-2</v>
      </c>
      <c r="I145" s="16">
        <f t="shared" si="69"/>
        <v>8.3510280185446484E-2</v>
      </c>
      <c r="J145">
        <f t="shared" si="69"/>
        <v>8.4193408586978422E-2</v>
      </c>
      <c r="K145">
        <f t="shared" si="69"/>
        <v>8.4876536988510373E-2</v>
      </c>
      <c r="L145" s="95">
        <v>8.5559665390042325E-2</v>
      </c>
      <c r="M145" s="36">
        <f t="shared" si="70"/>
        <v>8.5696291070348721E-2</v>
      </c>
      <c r="N145" s="36">
        <f t="shared" si="70"/>
        <v>8.5832916750655103E-2</v>
      </c>
      <c r="O145" s="36">
        <f t="shared" si="70"/>
        <v>8.5969542430961499E-2</v>
      </c>
      <c r="P145" s="36">
        <f t="shared" si="70"/>
        <v>8.6106168111267881E-2</v>
      </c>
      <c r="Q145" s="95">
        <v>8.6242793791574276E-2</v>
      </c>
      <c r="R145" s="36">
        <f t="shared" si="62"/>
        <v>8.6925922193106228E-2</v>
      </c>
      <c r="S145" s="36">
        <f t="shared" si="62"/>
        <v>8.760905059463818E-2</v>
      </c>
      <c r="T145" s="36">
        <f t="shared" si="62"/>
        <v>8.8292178996170118E-2</v>
      </c>
      <c r="U145" s="36">
        <f t="shared" si="62"/>
        <v>8.8975307397702069E-2</v>
      </c>
      <c r="V145" s="95">
        <v>8.9658435799234021E-2</v>
      </c>
      <c r="W145" s="36">
        <f t="shared" si="63"/>
        <v>8.9795061479540417E-2</v>
      </c>
      <c r="X145" s="36">
        <f t="shared" si="63"/>
        <v>8.9931687159846799E-2</v>
      </c>
      <c r="Y145" s="36">
        <f t="shared" si="63"/>
        <v>9.0068312840153195E-2</v>
      </c>
      <c r="Z145" s="36">
        <f t="shared" si="63"/>
        <v>9.0204938520459577E-2</v>
      </c>
      <c r="AA145" s="95">
        <v>9.0341564200765972E-2</v>
      </c>
      <c r="AB145" s="36">
        <f t="shared" si="64"/>
        <v>9.1024692602297924E-2</v>
      </c>
      <c r="AC145" s="36">
        <f t="shared" si="64"/>
        <v>9.1707821003829876E-2</v>
      </c>
      <c r="AD145" s="36">
        <f t="shared" si="64"/>
        <v>9.2390949405361814E-2</v>
      </c>
      <c r="AE145" s="36">
        <f t="shared" si="64"/>
        <v>9.3074077806893765E-2</v>
      </c>
      <c r="AF145" s="95">
        <v>9.3757206208425717E-2</v>
      </c>
      <c r="AG145" s="36">
        <f t="shared" si="65"/>
        <v>9.3893831888732113E-2</v>
      </c>
      <c r="AH145" s="36">
        <f t="shared" si="65"/>
        <v>9.4030457569038495E-2</v>
      </c>
      <c r="AI145" s="36">
        <f t="shared" si="65"/>
        <v>9.4167083249344891E-2</v>
      </c>
      <c r="AJ145" s="36">
        <f t="shared" si="65"/>
        <v>9.4303708929651273E-2</v>
      </c>
      <c r="AK145" s="95">
        <v>9.4440334609957668E-2</v>
      </c>
      <c r="AL145" s="36">
        <f t="shared" si="66"/>
        <v>9.512346301148962E-2</v>
      </c>
      <c r="AM145" s="36">
        <f t="shared" si="66"/>
        <v>9.5806591413021572E-2</v>
      </c>
      <c r="AN145" s="36">
        <f t="shared" si="66"/>
        <v>9.648971981455351E-2</v>
      </c>
      <c r="AO145" s="36">
        <f t="shared" si="66"/>
        <v>9.7172848216085461E-2</v>
      </c>
      <c r="AP145" s="95">
        <v>9.7855976617617413E-2</v>
      </c>
    </row>
    <row r="146" spans="1:42">
      <c r="A146" s="93" t="s">
        <v>259</v>
      </c>
      <c r="B146" s="95"/>
      <c r="C146" s="36"/>
      <c r="D146" s="36"/>
      <c r="E146" s="36"/>
      <c r="F146" s="36"/>
      <c r="G146" s="95"/>
      <c r="H146">
        <f t="shared" si="69"/>
        <v>0</v>
      </c>
      <c r="I146" s="16">
        <f t="shared" si="69"/>
        <v>0</v>
      </c>
      <c r="J146">
        <f t="shared" si="69"/>
        <v>0</v>
      </c>
      <c r="K146">
        <f t="shared" si="69"/>
        <v>0</v>
      </c>
      <c r="L146" s="95"/>
      <c r="M146" s="36">
        <f t="shared" si="70"/>
        <v>0</v>
      </c>
      <c r="N146" s="36">
        <f t="shared" si="70"/>
        <v>0</v>
      </c>
      <c r="O146" s="36">
        <f t="shared" si="70"/>
        <v>0</v>
      </c>
      <c r="P146" s="36">
        <f t="shared" si="70"/>
        <v>0</v>
      </c>
      <c r="Q146" s="95"/>
      <c r="R146" s="36">
        <f t="shared" si="62"/>
        <v>0</v>
      </c>
      <c r="S146" s="36">
        <f t="shared" si="62"/>
        <v>0</v>
      </c>
      <c r="T146" s="36">
        <f t="shared" si="62"/>
        <v>0</v>
      </c>
      <c r="U146" s="36">
        <f t="shared" si="62"/>
        <v>0</v>
      </c>
      <c r="V146" s="95"/>
      <c r="W146" s="36">
        <f t="shared" si="63"/>
        <v>0</v>
      </c>
      <c r="X146" s="36">
        <f t="shared" si="63"/>
        <v>0</v>
      </c>
      <c r="Y146" s="36">
        <f t="shared" si="63"/>
        <v>0</v>
      </c>
      <c r="Z146" s="36">
        <f t="shared" si="63"/>
        <v>0</v>
      </c>
      <c r="AA146" s="95"/>
      <c r="AB146" s="36">
        <f t="shared" si="64"/>
        <v>0</v>
      </c>
      <c r="AC146" s="36">
        <f t="shared" si="64"/>
        <v>0</v>
      </c>
      <c r="AD146" s="36">
        <f t="shared" si="64"/>
        <v>0</v>
      </c>
      <c r="AE146" s="36">
        <f t="shared" si="64"/>
        <v>0</v>
      </c>
      <c r="AF146" s="95"/>
      <c r="AG146" s="36">
        <f t="shared" si="65"/>
        <v>0</v>
      </c>
      <c r="AH146" s="36">
        <f t="shared" si="65"/>
        <v>0</v>
      </c>
      <c r="AI146" s="36">
        <f t="shared" si="65"/>
        <v>0</v>
      </c>
      <c r="AJ146" s="36">
        <f t="shared" si="65"/>
        <v>0</v>
      </c>
      <c r="AK146" s="95"/>
      <c r="AL146" s="36">
        <f t="shared" si="66"/>
        <v>0</v>
      </c>
      <c r="AM146" s="36">
        <f t="shared" si="66"/>
        <v>0</v>
      </c>
      <c r="AN146" s="36">
        <f t="shared" si="66"/>
        <v>0</v>
      </c>
      <c r="AO146" s="36">
        <f t="shared" si="66"/>
        <v>0</v>
      </c>
      <c r="AP146" s="95"/>
    </row>
    <row r="147" spans="1:42">
      <c r="A147" s="93" t="s">
        <v>11</v>
      </c>
      <c r="B147" s="95"/>
      <c r="C147" s="36"/>
      <c r="D147" s="36"/>
      <c r="E147" s="36"/>
      <c r="F147" s="36"/>
      <c r="G147" s="95"/>
      <c r="H147">
        <f t="shared" si="69"/>
        <v>0</v>
      </c>
      <c r="I147" s="16">
        <f t="shared" si="69"/>
        <v>0</v>
      </c>
      <c r="J147">
        <f t="shared" si="69"/>
        <v>0</v>
      </c>
      <c r="K147">
        <f t="shared" si="69"/>
        <v>0</v>
      </c>
      <c r="L147" s="95"/>
      <c r="M147" s="36">
        <f t="shared" si="70"/>
        <v>0</v>
      </c>
      <c r="N147" s="36">
        <f t="shared" si="70"/>
        <v>0</v>
      </c>
      <c r="O147" s="36">
        <f t="shared" si="70"/>
        <v>0</v>
      </c>
      <c r="P147" s="36">
        <f t="shared" si="70"/>
        <v>0</v>
      </c>
      <c r="Q147" s="95"/>
      <c r="R147" s="36">
        <f t="shared" si="62"/>
        <v>0</v>
      </c>
      <c r="S147" s="36">
        <f t="shared" si="62"/>
        <v>0</v>
      </c>
      <c r="T147" s="36">
        <f t="shared" si="62"/>
        <v>0</v>
      </c>
      <c r="U147" s="36">
        <f t="shared" si="62"/>
        <v>0</v>
      </c>
      <c r="V147" s="95"/>
      <c r="W147" s="36">
        <f t="shared" si="63"/>
        <v>0</v>
      </c>
      <c r="X147" s="36">
        <f t="shared" si="63"/>
        <v>0</v>
      </c>
      <c r="Y147" s="36">
        <f t="shared" si="63"/>
        <v>0</v>
      </c>
      <c r="Z147" s="36">
        <f t="shared" si="63"/>
        <v>0</v>
      </c>
      <c r="AA147" s="95"/>
      <c r="AB147" s="36">
        <f t="shared" si="64"/>
        <v>0</v>
      </c>
      <c r="AC147" s="36">
        <f t="shared" si="64"/>
        <v>0</v>
      </c>
      <c r="AD147" s="36">
        <f t="shared" si="64"/>
        <v>0</v>
      </c>
      <c r="AE147" s="36">
        <f t="shared" si="64"/>
        <v>0</v>
      </c>
      <c r="AF147" s="95"/>
      <c r="AG147" s="36">
        <f t="shared" si="65"/>
        <v>0</v>
      </c>
      <c r="AH147" s="36">
        <f t="shared" si="65"/>
        <v>0</v>
      </c>
      <c r="AI147" s="36">
        <f t="shared" si="65"/>
        <v>0</v>
      </c>
      <c r="AJ147" s="36">
        <f t="shared" si="65"/>
        <v>0</v>
      </c>
      <c r="AK147" s="95"/>
      <c r="AL147" s="36">
        <f t="shared" si="66"/>
        <v>0</v>
      </c>
      <c r="AM147" s="36">
        <f t="shared" si="66"/>
        <v>0</v>
      </c>
      <c r="AN147" s="36">
        <f t="shared" si="66"/>
        <v>0</v>
      </c>
      <c r="AO147" s="36">
        <f t="shared" si="66"/>
        <v>0</v>
      </c>
      <c r="AP147" s="95"/>
    </row>
    <row r="148" spans="1:42">
      <c r="A148" s="93" t="s">
        <v>260</v>
      </c>
      <c r="B148" s="95">
        <v>0.13</v>
      </c>
      <c r="C148">
        <f t="shared" ref="C148:F149" si="74">$B148+((C$1-$B$1)*($G148-$B148)/($G$1-$B$1))</f>
        <v>0.13042864341866559</v>
      </c>
      <c r="D148">
        <f t="shared" si="74"/>
        <v>0.13085728683733119</v>
      </c>
      <c r="E148">
        <f t="shared" si="74"/>
        <v>0.13128593025599677</v>
      </c>
      <c r="F148">
        <f t="shared" si="74"/>
        <v>0.13171457367466238</v>
      </c>
      <c r="G148" s="95">
        <v>0.13214321709332796</v>
      </c>
      <c r="H148">
        <f t="shared" si="69"/>
        <v>0.13380467647651684</v>
      </c>
      <c r="I148" s="16">
        <f t="shared" si="69"/>
        <v>0.13546613585970571</v>
      </c>
      <c r="J148">
        <f t="shared" si="69"/>
        <v>0.13712759524289458</v>
      </c>
      <c r="K148">
        <f t="shared" si="69"/>
        <v>0.13878905462608346</v>
      </c>
      <c r="L148" s="95">
        <v>0.14045051400927233</v>
      </c>
      <c r="M148" s="36">
        <f t="shared" si="70"/>
        <v>0.14078280588591011</v>
      </c>
      <c r="N148" s="36">
        <f t="shared" si="70"/>
        <v>0.14111509776254788</v>
      </c>
      <c r="O148" s="36">
        <f t="shared" si="70"/>
        <v>0.14144738963918566</v>
      </c>
      <c r="P148" s="36">
        <f t="shared" si="70"/>
        <v>0.14177968151582343</v>
      </c>
      <c r="Q148" s="95">
        <v>0.1421119733924612</v>
      </c>
      <c r="R148" s="36">
        <f t="shared" si="62"/>
        <v>0.14377343277565008</v>
      </c>
      <c r="S148" s="36">
        <f t="shared" si="62"/>
        <v>0.14543489215883895</v>
      </c>
      <c r="T148" s="36">
        <f t="shared" si="62"/>
        <v>0.14709635154202783</v>
      </c>
      <c r="U148" s="36">
        <f t="shared" si="62"/>
        <v>0.1487578109252167</v>
      </c>
      <c r="V148" s="95">
        <v>0.15041927030840557</v>
      </c>
      <c r="W148" s="36">
        <f t="shared" si="63"/>
        <v>0.15075156218504335</v>
      </c>
      <c r="X148" s="36">
        <f t="shared" si="63"/>
        <v>0.15108385406168112</v>
      </c>
      <c r="Y148" s="36">
        <f t="shared" si="63"/>
        <v>0.1514161459383189</v>
      </c>
      <c r="Z148" s="36">
        <f t="shared" si="63"/>
        <v>0.15174843781495667</v>
      </c>
      <c r="AA148" s="95">
        <v>0.15208072969159445</v>
      </c>
      <c r="AB148" s="36">
        <f t="shared" si="64"/>
        <v>0.15374218907478332</v>
      </c>
      <c r="AC148" s="36">
        <f t="shared" si="64"/>
        <v>0.15540364845797219</v>
      </c>
      <c r="AD148" s="36">
        <f t="shared" si="64"/>
        <v>0.15706510784116107</v>
      </c>
      <c r="AE148" s="36">
        <f t="shared" si="64"/>
        <v>0.15872656722434994</v>
      </c>
      <c r="AF148" s="95">
        <v>0.16038802660753881</v>
      </c>
      <c r="AG148" s="36">
        <f t="shared" si="65"/>
        <v>0.16072031848417659</v>
      </c>
      <c r="AH148" s="36">
        <f t="shared" si="65"/>
        <v>0.16105261036081436</v>
      </c>
      <c r="AI148" s="36">
        <f t="shared" si="65"/>
        <v>0.16138490223745214</v>
      </c>
      <c r="AJ148" s="36">
        <f t="shared" si="65"/>
        <v>0.16171719411408991</v>
      </c>
      <c r="AK148" s="95">
        <v>0.16204948599072769</v>
      </c>
      <c r="AL148" s="36">
        <f t="shared" si="66"/>
        <v>0.16371094537391656</v>
      </c>
      <c r="AM148" s="36">
        <f t="shared" si="66"/>
        <v>0.16537240475710543</v>
      </c>
      <c r="AN148" s="36">
        <f t="shared" si="66"/>
        <v>0.16703386414029431</v>
      </c>
      <c r="AO148" s="36">
        <f t="shared" si="66"/>
        <v>0.16869532352348318</v>
      </c>
      <c r="AP148" s="95">
        <v>0.17035678290667206</v>
      </c>
    </row>
    <row r="149" spans="1:42">
      <c r="A149" s="93" t="s">
        <v>261</v>
      </c>
      <c r="B149" s="95">
        <v>7.0000000000000007E-2</v>
      </c>
      <c r="C149">
        <f t="shared" si="74"/>
        <v>7.0089800443458986E-2</v>
      </c>
      <c r="D149">
        <f t="shared" si="74"/>
        <v>7.0179600886917964E-2</v>
      </c>
      <c r="E149">
        <f t="shared" si="74"/>
        <v>7.0269401330376943E-2</v>
      </c>
      <c r="F149">
        <f t="shared" si="74"/>
        <v>7.0359201773835922E-2</v>
      </c>
      <c r="G149" s="95">
        <v>7.0449002217294901E-2</v>
      </c>
      <c r="H149">
        <f t="shared" si="69"/>
        <v>7.0953436807095344E-2</v>
      </c>
      <c r="I149" s="16">
        <f t="shared" si="69"/>
        <v>7.1457871396895786E-2</v>
      </c>
      <c r="J149">
        <f t="shared" si="69"/>
        <v>7.1962305986696229E-2</v>
      </c>
      <c r="K149">
        <f t="shared" si="69"/>
        <v>7.2466740576496672E-2</v>
      </c>
      <c r="L149" s="95">
        <v>7.2971175166297114E-2</v>
      </c>
      <c r="M149" s="36">
        <f t="shared" si="70"/>
        <v>7.3072062084257206E-2</v>
      </c>
      <c r="N149" s="36">
        <f t="shared" si="70"/>
        <v>7.3172949002217297E-2</v>
      </c>
      <c r="O149" s="36">
        <f t="shared" si="70"/>
        <v>7.3273835920177374E-2</v>
      </c>
      <c r="P149" s="36">
        <f t="shared" si="70"/>
        <v>7.3374722838137466E-2</v>
      </c>
      <c r="Q149" s="95">
        <v>7.3475609756097557E-2</v>
      </c>
      <c r="R149" s="36">
        <f t="shared" si="62"/>
        <v>7.3980044345897999E-2</v>
      </c>
      <c r="S149" s="36">
        <f t="shared" si="62"/>
        <v>7.4484478935698442E-2</v>
      </c>
      <c r="T149" s="36">
        <f t="shared" si="62"/>
        <v>7.4988913525498885E-2</v>
      </c>
      <c r="U149" s="36">
        <f t="shared" si="62"/>
        <v>7.5493348115299327E-2</v>
      </c>
      <c r="V149" s="95">
        <v>7.599778270509977E-2</v>
      </c>
      <c r="W149" s="36">
        <f t="shared" si="63"/>
        <v>7.6098669623059861E-2</v>
      </c>
      <c r="X149" s="36">
        <f t="shared" si="63"/>
        <v>7.6199556541019953E-2</v>
      </c>
      <c r="Y149" s="36">
        <f t="shared" si="63"/>
        <v>7.630044345898003E-2</v>
      </c>
      <c r="Z149" s="36">
        <f t="shared" si="63"/>
        <v>7.6401330376940121E-2</v>
      </c>
      <c r="AA149" s="95">
        <v>7.6502217294900213E-2</v>
      </c>
      <c r="AB149" s="36">
        <f t="shared" si="64"/>
        <v>7.7006651884700655E-2</v>
      </c>
      <c r="AC149" s="36">
        <f t="shared" si="64"/>
        <v>7.7511086474501098E-2</v>
      </c>
      <c r="AD149" s="36">
        <f t="shared" si="64"/>
        <v>7.8015521064301541E-2</v>
      </c>
      <c r="AE149" s="36">
        <f t="shared" si="64"/>
        <v>7.8519955654101983E-2</v>
      </c>
      <c r="AF149" s="95">
        <v>7.9024390243902426E-2</v>
      </c>
      <c r="AG149" s="36">
        <f t="shared" si="65"/>
        <v>7.9125277161862517E-2</v>
      </c>
      <c r="AH149" s="36">
        <f t="shared" si="65"/>
        <v>7.9226164079822609E-2</v>
      </c>
      <c r="AI149" s="36">
        <f t="shared" si="65"/>
        <v>7.9327050997782686E-2</v>
      </c>
      <c r="AJ149" s="36">
        <f t="shared" si="65"/>
        <v>7.9427937915742777E-2</v>
      </c>
      <c r="AK149" s="95">
        <v>7.9528824833702869E-2</v>
      </c>
      <c r="AL149" s="36">
        <f t="shared" si="66"/>
        <v>8.0033259423503311E-2</v>
      </c>
      <c r="AM149" s="36">
        <f t="shared" si="66"/>
        <v>8.0537694013303754E-2</v>
      </c>
      <c r="AN149" s="36">
        <f t="shared" si="66"/>
        <v>8.1042128603104197E-2</v>
      </c>
      <c r="AO149" s="36">
        <f t="shared" si="66"/>
        <v>8.1546563192904639E-2</v>
      </c>
      <c r="AP149" s="95">
        <v>8.2050997782705082E-2</v>
      </c>
    </row>
    <row r="150" spans="1:42">
      <c r="A150" s="93" t="s">
        <v>262</v>
      </c>
      <c r="B150" s="95"/>
      <c r="C150" s="36"/>
      <c r="D150" s="36"/>
      <c r="E150" s="36"/>
      <c r="F150" s="36"/>
      <c r="G150" s="95"/>
      <c r="H150">
        <f t="shared" si="69"/>
        <v>0</v>
      </c>
      <c r="I150" s="16">
        <f t="shared" si="69"/>
        <v>0</v>
      </c>
      <c r="J150">
        <f t="shared" si="69"/>
        <v>0</v>
      </c>
      <c r="K150">
        <f t="shared" si="69"/>
        <v>0</v>
      </c>
      <c r="L150" s="95"/>
      <c r="M150" s="36">
        <f t="shared" si="70"/>
        <v>0</v>
      </c>
      <c r="N150" s="36">
        <f t="shared" si="70"/>
        <v>0</v>
      </c>
      <c r="O150" s="36">
        <f t="shared" si="70"/>
        <v>0</v>
      </c>
      <c r="P150" s="36">
        <f t="shared" si="70"/>
        <v>0</v>
      </c>
      <c r="Q150" s="95"/>
      <c r="R150" s="36">
        <f t="shared" si="62"/>
        <v>0</v>
      </c>
      <c r="S150" s="36">
        <f t="shared" si="62"/>
        <v>0</v>
      </c>
      <c r="T150" s="36">
        <f t="shared" si="62"/>
        <v>0</v>
      </c>
      <c r="U150" s="36">
        <f t="shared" si="62"/>
        <v>0</v>
      </c>
      <c r="V150" s="95"/>
      <c r="W150" s="36">
        <f t="shared" si="63"/>
        <v>0</v>
      </c>
      <c r="X150" s="36">
        <f t="shared" si="63"/>
        <v>0</v>
      </c>
      <c r="Y150" s="36">
        <f t="shared" si="63"/>
        <v>0</v>
      </c>
      <c r="Z150" s="36">
        <f t="shared" si="63"/>
        <v>0</v>
      </c>
      <c r="AA150" s="95"/>
      <c r="AB150" s="36">
        <f t="shared" si="64"/>
        <v>0</v>
      </c>
      <c r="AC150" s="36">
        <f t="shared" si="64"/>
        <v>0</v>
      </c>
      <c r="AD150" s="36">
        <f t="shared" si="64"/>
        <v>0</v>
      </c>
      <c r="AE150" s="36">
        <f t="shared" si="64"/>
        <v>0</v>
      </c>
      <c r="AF150" s="95"/>
      <c r="AG150" s="36">
        <f t="shared" si="65"/>
        <v>0</v>
      </c>
      <c r="AH150" s="36">
        <f t="shared" si="65"/>
        <v>0</v>
      </c>
      <c r="AI150" s="36">
        <f t="shared" si="65"/>
        <v>0</v>
      </c>
      <c r="AJ150" s="36">
        <f t="shared" si="65"/>
        <v>0</v>
      </c>
      <c r="AK150" s="95"/>
      <c r="AL150" s="36">
        <f t="shared" si="66"/>
        <v>0</v>
      </c>
      <c r="AM150" s="36">
        <f t="shared" si="66"/>
        <v>0</v>
      </c>
      <c r="AN150" s="36">
        <f t="shared" si="66"/>
        <v>0</v>
      </c>
      <c r="AO150" s="36">
        <f t="shared" si="66"/>
        <v>0</v>
      </c>
      <c r="AP150" s="95"/>
    </row>
    <row r="151" spans="1:42">
      <c r="B151" s="95"/>
      <c r="C151" s="36"/>
      <c r="D151" s="36"/>
      <c r="E151" s="36"/>
      <c r="F151" s="36"/>
      <c r="G151" s="95"/>
      <c r="L151" s="95"/>
      <c r="M151" s="36"/>
      <c r="N151" s="36"/>
      <c r="O151" s="36"/>
      <c r="P151" s="36"/>
      <c r="Q151" s="95"/>
      <c r="R151" s="36"/>
      <c r="S151" s="36"/>
      <c r="T151" s="36"/>
      <c r="U151" s="36"/>
      <c r="V151" s="95"/>
      <c r="W151" s="36"/>
      <c r="X151" s="36"/>
      <c r="Y151" s="36"/>
      <c r="Z151" s="36"/>
      <c r="AA151" s="95"/>
      <c r="AB151" s="36"/>
      <c r="AC151" s="36"/>
      <c r="AD151" s="36"/>
      <c r="AE151" s="36"/>
      <c r="AF151" s="95"/>
      <c r="AG151" s="36"/>
      <c r="AH151" s="36"/>
      <c r="AI151" s="36"/>
      <c r="AJ151" s="36"/>
      <c r="AK151" s="95"/>
      <c r="AL151" s="36"/>
      <c r="AM151" s="36"/>
      <c r="AN151" s="36"/>
      <c r="AO151" s="36"/>
      <c r="AP151" s="95"/>
    </row>
    <row r="152" spans="1:42">
      <c r="B152" s="95"/>
      <c r="C152" s="36"/>
      <c r="D152" s="36"/>
      <c r="E152" s="36"/>
      <c r="F152" s="36"/>
      <c r="G152" s="95"/>
      <c r="L152" s="95"/>
      <c r="M152" s="36"/>
      <c r="N152" s="36"/>
      <c r="O152" s="36"/>
      <c r="P152" s="36"/>
      <c r="Q152" s="95"/>
      <c r="R152" s="36"/>
      <c r="S152" s="36"/>
      <c r="T152" s="36"/>
      <c r="U152" s="36"/>
      <c r="V152" s="95"/>
      <c r="W152" s="36"/>
      <c r="X152" s="36"/>
      <c r="Y152" s="36"/>
      <c r="Z152" s="36"/>
      <c r="AA152" s="95"/>
      <c r="AB152" s="36"/>
      <c r="AC152" s="36"/>
      <c r="AD152" s="36"/>
      <c r="AE152" s="36"/>
      <c r="AF152" s="95"/>
      <c r="AG152" s="36"/>
      <c r="AH152" s="36"/>
      <c r="AI152" s="36"/>
      <c r="AJ152" s="36"/>
      <c r="AK152" s="95"/>
      <c r="AL152" s="36"/>
      <c r="AM152" s="36"/>
      <c r="AN152" s="36"/>
      <c r="AO152" s="36"/>
      <c r="AP152" s="95"/>
    </row>
    <row r="153" spans="1:42">
      <c r="A153" s="94" t="s">
        <v>277</v>
      </c>
      <c r="B153" s="95"/>
      <c r="C153" s="36"/>
      <c r="D153" s="36"/>
      <c r="E153" s="36"/>
      <c r="F153" s="36"/>
      <c r="G153" s="95"/>
      <c r="L153" s="95"/>
      <c r="M153" s="36"/>
      <c r="N153" s="36"/>
      <c r="O153" s="36"/>
      <c r="P153" s="36"/>
      <c r="Q153" s="95"/>
      <c r="R153" s="36"/>
      <c r="S153" s="36"/>
      <c r="T153" s="36"/>
      <c r="U153" s="36"/>
      <c r="V153" s="95"/>
      <c r="W153" s="36"/>
      <c r="X153" s="36"/>
      <c r="Y153" s="36"/>
      <c r="Z153" s="36"/>
      <c r="AA153" s="95"/>
      <c r="AB153" s="36"/>
      <c r="AC153" s="36"/>
      <c r="AD153" s="36"/>
      <c r="AE153" s="36"/>
      <c r="AF153" s="95"/>
      <c r="AG153" s="36"/>
      <c r="AH153" s="36"/>
      <c r="AI153" s="36"/>
      <c r="AJ153" s="36"/>
      <c r="AK153" s="95"/>
      <c r="AL153" s="36"/>
      <c r="AM153" s="36"/>
      <c r="AN153" s="36"/>
      <c r="AO153" s="36"/>
      <c r="AP153" s="95"/>
    </row>
    <row r="154" spans="1:42">
      <c r="A154" s="93" t="s">
        <v>46</v>
      </c>
      <c r="B154" s="95">
        <v>0.26</v>
      </c>
      <c r="C154">
        <f t="shared" ref="C154:F154" si="75">$B154+((C$1-$B$1)*($G154-$B154)/($G$1-$B$1))</f>
        <v>0.26</v>
      </c>
      <c r="D154">
        <f t="shared" si="75"/>
        <v>0.26</v>
      </c>
      <c r="E154">
        <f t="shared" si="75"/>
        <v>0.25999999999999995</v>
      </c>
      <c r="F154">
        <f t="shared" si="75"/>
        <v>0.25999999999999995</v>
      </c>
      <c r="G154" s="95">
        <v>0.25999999999999995</v>
      </c>
      <c r="H154">
        <f t="shared" si="69"/>
        <v>0.26399999999999996</v>
      </c>
      <c r="I154" s="16">
        <f t="shared" si="69"/>
        <v>0.26799999999999996</v>
      </c>
      <c r="J154">
        <f t="shared" si="69"/>
        <v>0.27200000000000002</v>
      </c>
      <c r="K154">
        <f t="shared" si="69"/>
        <v>0.27600000000000002</v>
      </c>
      <c r="L154" s="95">
        <v>0.28000000000000003</v>
      </c>
      <c r="M154" s="36">
        <f t="shared" si="70"/>
        <v>0.28600000000000003</v>
      </c>
      <c r="N154" s="36">
        <f t="shared" si="70"/>
        <v>0.29200000000000004</v>
      </c>
      <c r="O154" s="36">
        <f t="shared" si="70"/>
        <v>0.29800000000000004</v>
      </c>
      <c r="P154" s="36">
        <f t="shared" si="70"/>
        <v>0.30400000000000005</v>
      </c>
      <c r="Q154" s="95">
        <v>0.31000000000000005</v>
      </c>
      <c r="R154" s="36">
        <f t="shared" si="62"/>
        <v>0.31600000000000006</v>
      </c>
      <c r="S154" s="36">
        <f t="shared" si="62"/>
        <v>0.32200000000000006</v>
      </c>
      <c r="T154" s="36">
        <f t="shared" si="62"/>
        <v>0.32800000000000001</v>
      </c>
      <c r="U154" s="36">
        <f t="shared" si="62"/>
        <v>0.33400000000000002</v>
      </c>
      <c r="V154" s="95">
        <v>0.34</v>
      </c>
      <c r="W154" s="36">
        <f t="shared" si="63"/>
        <v>0.34600000000000003</v>
      </c>
      <c r="X154" s="36">
        <f t="shared" si="63"/>
        <v>0.35200000000000004</v>
      </c>
      <c r="Y154" s="36">
        <f t="shared" si="63"/>
        <v>0.35800000000000004</v>
      </c>
      <c r="Z154" s="36">
        <f t="shared" si="63"/>
        <v>0.36400000000000005</v>
      </c>
      <c r="AA154" s="95">
        <v>0.37000000000000005</v>
      </c>
      <c r="AB154" s="36">
        <f t="shared" si="64"/>
        <v>0.37800000000000006</v>
      </c>
      <c r="AC154" s="36">
        <f t="shared" si="64"/>
        <v>0.38600000000000007</v>
      </c>
      <c r="AD154" s="36">
        <f t="shared" si="64"/>
        <v>0.39400000000000002</v>
      </c>
      <c r="AE154" s="36">
        <f t="shared" si="64"/>
        <v>0.40200000000000002</v>
      </c>
      <c r="AF154" s="95">
        <v>0.41000000000000003</v>
      </c>
      <c r="AG154" s="36">
        <f t="shared" si="65"/>
        <v>0.41600000000000004</v>
      </c>
      <c r="AH154" s="36">
        <f t="shared" si="65"/>
        <v>0.42200000000000004</v>
      </c>
      <c r="AI154" s="36">
        <f t="shared" si="65"/>
        <v>0.42799999999999999</v>
      </c>
      <c r="AJ154" s="36">
        <f t="shared" si="65"/>
        <v>0.434</v>
      </c>
      <c r="AK154" s="95">
        <v>0.44</v>
      </c>
      <c r="AL154" s="36">
        <f t="shared" si="66"/>
        <v>0.44600000000000001</v>
      </c>
      <c r="AM154" s="36">
        <f t="shared" si="66"/>
        <v>0.45200000000000001</v>
      </c>
      <c r="AN154" s="36">
        <f t="shared" si="66"/>
        <v>0.45799999999999996</v>
      </c>
      <c r="AO154" s="36">
        <f t="shared" si="66"/>
        <v>0.46399999999999997</v>
      </c>
      <c r="AP154" s="95">
        <v>0.47</v>
      </c>
    </row>
    <row r="155" spans="1:42">
      <c r="A155" s="93" t="s">
        <v>51</v>
      </c>
      <c r="B155" s="95"/>
      <c r="C155" s="36"/>
      <c r="D155" s="36"/>
      <c r="E155" s="36"/>
      <c r="F155" s="36"/>
      <c r="G155" s="95"/>
      <c r="H155">
        <f t="shared" si="69"/>
        <v>0</v>
      </c>
      <c r="I155" s="16">
        <f t="shared" si="69"/>
        <v>0</v>
      </c>
      <c r="J155">
        <f t="shared" si="69"/>
        <v>0</v>
      </c>
      <c r="K155">
        <f t="shared" si="69"/>
        <v>0</v>
      </c>
      <c r="L155" s="95"/>
      <c r="M155" s="36">
        <f t="shared" si="70"/>
        <v>0</v>
      </c>
      <c r="N155" s="36">
        <f t="shared" si="70"/>
        <v>0</v>
      </c>
      <c r="O155" s="36">
        <f t="shared" si="70"/>
        <v>0</v>
      </c>
      <c r="P155" s="36">
        <f t="shared" si="70"/>
        <v>0</v>
      </c>
      <c r="Q155" s="95"/>
      <c r="R155" s="36">
        <f t="shared" si="62"/>
        <v>0</v>
      </c>
      <c r="S155" s="36">
        <f t="shared" si="62"/>
        <v>0</v>
      </c>
      <c r="T155" s="36">
        <f t="shared" si="62"/>
        <v>0</v>
      </c>
      <c r="U155" s="36">
        <f t="shared" si="62"/>
        <v>0</v>
      </c>
      <c r="V155" s="95"/>
      <c r="W155" s="36">
        <f t="shared" si="63"/>
        <v>0</v>
      </c>
      <c r="X155" s="36">
        <f t="shared" si="63"/>
        <v>0</v>
      </c>
      <c r="Y155" s="36">
        <f t="shared" si="63"/>
        <v>0</v>
      </c>
      <c r="Z155" s="36">
        <f t="shared" si="63"/>
        <v>0</v>
      </c>
      <c r="AA155" s="95"/>
      <c r="AB155" s="36">
        <f t="shared" si="64"/>
        <v>0</v>
      </c>
      <c r="AC155" s="36">
        <f t="shared" si="64"/>
        <v>0</v>
      </c>
      <c r="AD155" s="36">
        <f t="shared" si="64"/>
        <v>0</v>
      </c>
      <c r="AE155" s="36">
        <f t="shared" si="64"/>
        <v>0</v>
      </c>
      <c r="AF155" s="95"/>
      <c r="AG155" s="36">
        <f t="shared" si="65"/>
        <v>0</v>
      </c>
      <c r="AH155" s="36">
        <f t="shared" si="65"/>
        <v>0</v>
      </c>
      <c r="AI155" s="36">
        <f t="shared" si="65"/>
        <v>0</v>
      </c>
      <c r="AJ155" s="36">
        <f t="shared" si="65"/>
        <v>0</v>
      </c>
      <c r="AK155" s="95"/>
      <c r="AL155" s="36">
        <f t="shared" si="66"/>
        <v>0</v>
      </c>
      <c r="AM155" s="36">
        <f t="shared" si="66"/>
        <v>0</v>
      </c>
      <c r="AN155" s="36">
        <f t="shared" si="66"/>
        <v>0</v>
      </c>
      <c r="AO155" s="36">
        <f t="shared" si="66"/>
        <v>0</v>
      </c>
      <c r="AP155" s="95"/>
    </row>
    <row r="156" spans="1:42">
      <c r="A156" s="93" t="s">
        <v>49</v>
      </c>
      <c r="B156" s="95"/>
      <c r="C156" s="36"/>
      <c r="D156" s="36"/>
      <c r="E156" s="36"/>
      <c r="F156" s="36"/>
      <c r="G156" s="95"/>
      <c r="H156">
        <f t="shared" si="69"/>
        <v>0</v>
      </c>
      <c r="I156" s="16">
        <f t="shared" si="69"/>
        <v>0</v>
      </c>
      <c r="J156">
        <f t="shared" si="69"/>
        <v>0</v>
      </c>
      <c r="K156">
        <f t="shared" si="69"/>
        <v>0</v>
      </c>
      <c r="L156" s="95"/>
      <c r="M156" s="36">
        <f t="shared" si="70"/>
        <v>0</v>
      </c>
      <c r="N156" s="36">
        <f t="shared" si="70"/>
        <v>0</v>
      </c>
      <c r="O156" s="36">
        <f t="shared" si="70"/>
        <v>0</v>
      </c>
      <c r="P156" s="36">
        <f t="shared" si="70"/>
        <v>0</v>
      </c>
      <c r="Q156" s="95"/>
      <c r="R156" s="36">
        <f t="shared" si="62"/>
        <v>0</v>
      </c>
      <c r="S156" s="36">
        <f t="shared" si="62"/>
        <v>0</v>
      </c>
      <c r="T156" s="36">
        <f t="shared" si="62"/>
        <v>0</v>
      </c>
      <c r="U156" s="36">
        <f t="shared" si="62"/>
        <v>0</v>
      </c>
      <c r="V156" s="95"/>
      <c r="W156" s="36">
        <f t="shared" si="63"/>
        <v>0</v>
      </c>
      <c r="X156" s="36">
        <f t="shared" si="63"/>
        <v>0</v>
      </c>
      <c r="Y156" s="36">
        <f t="shared" si="63"/>
        <v>0</v>
      </c>
      <c r="Z156" s="36">
        <f t="shared" si="63"/>
        <v>0</v>
      </c>
      <c r="AA156" s="95"/>
      <c r="AB156" s="36">
        <f t="shared" si="64"/>
        <v>0</v>
      </c>
      <c r="AC156" s="36">
        <f t="shared" si="64"/>
        <v>0</v>
      </c>
      <c r="AD156" s="36">
        <f t="shared" si="64"/>
        <v>0</v>
      </c>
      <c r="AE156" s="36">
        <f t="shared" si="64"/>
        <v>0</v>
      </c>
      <c r="AF156" s="95"/>
      <c r="AG156" s="36">
        <f t="shared" si="65"/>
        <v>0</v>
      </c>
      <c r="AH156" s="36">
        <f t="shared" si="65"/>
        <v>0</v>
      </c>
      <c r="AI156" s="36">
        <f t="shared" si="65"/>
        <v>0</v>
      </c>
      <c r="AJ156" s="36">
        <f t="shared" si="65"/>
        <v>0</v>
      </c>
      <c r="AK156" s="95"/>
      <c r="AL156" s="36">
        <f t="shared" si="66"/>
        <v>0</v>
      </c>
      <c r="AM156" s="36">
        <f t="shared" si="66"/>
        <v>0</v>
      </c>
      <c r="AN156" s="36">
        <f t="shared" si="66"/>
        <v>0</v>
      </c>
      <c r="AO156" s="36">
        <f t="shared" si="66"/>
        <v>0</v>
      </c>
      <c r="AP156" s="95"/>
    </row>
    <row r="157" spans="1:42">
      <c r="A157" s="93" t="s">
        <v>124</v>
      </c>
      <c r="B157" s="95">
        <f>SUM(B158:B160)</f>
        <v>6.3300000000000018</v>
      </c>
      <c r="C157">
        <f t="shared" ref="C157:F160" si="76">$B157+((C$1-$B$1)*($G157-$B157)/($G$1-$B$1))</f>
        <v>6.3480000000000016</v>
      </c>
      <c r="D157">
        <f t="shared" si="76"/>
        <v>6.3660000000000014</v>
      </c>
      <c r="E157">
        <f t="shared" si="76"/>
        <v>6.3840000000000021</v>
      </c>
      <c r="F157">
        <f t="shared" si="76"/>
        <v>6.4020000000000019</v>
      </c>
      <c r="G157" s="95">
        <f t="shared" ref="G157:AP157" si="77">SUM(G158:G160)</f>
        <v>6.4200000000000017</v>
      </c>
      <c r="H157">
        <f t="shared" si="69"/>
        <v>6.5120000000000022</v>
      </c>
      <c r="I157" s="16">
        <f t="shared" si="69"/>
        <v>6.6040000000000019</v>
      </c>
      <c r="J157">
        <f t="shared" si="69"/>
        <v>6.6960000000000024</v>
      </c>
      <c r="K157">
        <f t="shared" si="69"/>
        <v>6.788000000000002</v>
      </c>
      <c r="L157" s="95">
        <f t="shared" si="77"/>
        <v>6.8800000000000026</v>
      </c>
      <c r="M157" s="36">
        <f t="shared" si="70"/>
        <v>7.0180000000000016</v>
      </c>
      <c r="N157" s="36">
        <f t="shared" si="70"/>
        <v>7.1560000000000015</v>
      </c>
      <c r="O157" s="36">
        <f t="shared" si="70"/>
        <v>7.2940000000000005</v>
      </c>
      <c r="P157" s="36">
        <f t="shared" si="70"/>
        <v>7.4320000000000004</v>
      </c>
      <c r="Q157" s="95">
        <f t="shared" si="77"/>
        <v>7.5699999999999994</v>
      </c>
      <c r="R157" s="36">
        <f t="shared" si="62"/>
        <v>7.6979999999999995</v>
      </c>
      <c r="S157" s="36">
        <f t="shared" si="62"/>
        <v>7.8259999999999996</v>
      </c>
      <c r="T157" s="36">
        <f t="shared" si="62"/>
        <v>7.9540000000000006</v>
      </c>
      <c r="U157" s="36">
        <f t="shared" si="62"/>
        <v>8.0820000000000007</v>
      </c>
      <c r="V157" s="95">
        <f t="shared" si="77"/>
        <v>8.2100000000000009</v>
      </c>
      <c r="W157" s="36">
        <f t="shared" si="63"/>
        <v>8.3680000000000003</v>
      </c>
      <c r="X157" s="36">
        <f t="shared" si="63"/>
        <v>8.5259999999999998</v>
      </c>
      <c r="Y157" s="36">
        <f t="shared" si="63"/>
        <v>8.6840000000000011</v>
      </c>
      <c r="Z157" s="36">
        <f t="shared" si="63"/>
        <v>8.8420000000000005</v>
      </c>
      <c r="AA157" s="95">
        <f t="shared" si="77"/>
        <v>9</v>
      </c>
      <c r="AB157" s="36">
        <f t="shared" si="64"/>
        <v>9.1300000000000008</v>
      </c>
      <c r="AC157" s="36">
        <f t="shared" si="64"/>
        <v>9.26</v>
      </c>
      <c r="AD157" s="36">
        <f t="shared" si="64"/>
        <v>9.39</v>
      </c>
      <c r="AE157" s="36">
        <f t="shared" si="64"/>
        <v>9.52</v>
      </c>
      <c r="AF157" s="95">
        <f t="shared" si="77"/>
        <v>9.65</v>
      </c>
      <c r="AG157" s="36">
        <f t="shared" si="65"/>
        <v>9.81</v>
      </c>
      <c r="AH157" s="36">
        <f t="shared" si="65"/>
        <v>9.9700000000000006</v>
      </c>
      <c r="AI157" s="36">
        <f t="shared" si="65"/>
        <v>10.130000000000001</v>
      </c>
      <c r="AJ157" s="36">
        <f t="shared" si="65"/>
        <v>10.290000000000001</v>
      </c>
      <c r="AK157" s="95">
        <f t="shared" si="77"/>
        <v>10.450000000000001</v>
      </c>
      <c r="AL157" s="36">
        <f t="shared" si="66"/>
        <v>10.610000000000001</v>
      </c>
      <c r="AM157" s="36">
        <f t="shared" si="66"/>
        <v>10.770000000000001</v>
      </c>
      <c r="AN157" s="36">
        <f t="shared" si="66"/>
        <v>10.93</v>
      </c>
      <c r="AO157" s="36">
        <f t="shared" si="66"/>
        <v>11.09</v>
      </c>
      <c r="AP157" s="95">
        <f t="shared" si="77"/>
        <v>11.25</v>
      </c>
    </row>
    <row r="158" spans="1:42">
      <c r="A158" s="97" t="s">
        <v>278</v>
      </c>
      <c r="B158" s="95">
        <v>1.2600000000000002</v>
      </c>
      <c r="C158">
        <f t="shared" si="76"/>
        <v>1.2620000000000002</v>
      </c>
      <c r="D158">
        <f t="shared" si="76"/>
        <v>1.2640000000000002</v>
      </c>
      <c r="E158">
        <f t="shared" si="76"/>
        <v>1.2660000000000002</v>
      </c>
      <c r="F158">
        <f t="shared" si="76"/>
        <v>1.2680000000000002</v>
      </c>
      <c r="G158" s="95">
        <v>1.2700000000000002</v>
      </c>
      <c r="H158">
        <f t="shared" si="69"/>
        <v>1.2880000000000003</v>
      </c>
      <c r="I158" s="16">
        <f t="shared" si="69"/>
        <v>1.3060000000000003</v>
      </c>
      <c r="J158">
        <f t="shared" si="69"/>
        <v>1.3240000000000003</v>
      </c>
      <c r="K158">
        <f t="shared" si="69"/>
        <v>1.3420000000000003</v>
      </c>
      <c r="L158" s="95">
        <v>1.3600000000000003</v>
      </c>
      <c r="M158" s="36">
        <f t="shared" si="70"/>
        <v>1.3880000000000003</v>
      </c>
      <c r="N158" s="36">
        <f t="shared" si="70"/>
        <v>1.4160000000000001</v>
      </c>
      <c r="O158" s="36">
        <f t="shared" si="70"/>
        <v>1.4440000000000002</v>
      </c>
      <c r="P158" s="36">
        <f t="shared" si="70"/>
        <v>1.472</v>
      </c>
      <c r="Q158" s="95">
        <v>1.5</v>
      </c>
      <c r="R158" s="36">
        <f t="shared" si="62"/>
        <v>1.55</v>
      </c>
      <c r="S158" s="36">
        <f t="shared" si="62"/>
        <v>1.6</v>
      </c>
      <c r="T158" s="36">
        <f t="shared" si="62"/>
        <v>1.65</v>
      </c>
      <c r="U158" s="36">
        <f t="shared" si="62"/>
        <v>1.7</v>
      </c>
      <c r="V158" s="95">
        <v>1.75</v>
      </c>
      <c r="W158" s="36">
        <f t="shared" si="63"/>
        <v>1.784</v>
      </c>
      <c r="X158" s="36">
        <f t="shared" si="63"/>
        <v>1.8180000000000001</v>
      </c>
      <c r="Y158" s="36">
        <f t="shared" si="63"/>
        <v>1.8520000000000001</v>
      </c>
      <c r="Z158" s="36">
        <f t="shared" si="63"/>
        <v>1.8860000000000001</v>
      </c>
      <c r="AA158" s="95">
        <v>1.9200000000000002</v>
      </c>
      <c r="AB158" s="36">
        <f t="shared" si="64"/>
        <v>1.9800000000000002</v>
      </c>
      <c r="AC158" s="36">
        <f t="shared" si="64"/>
        <v>2.04</v>
      </c>
      <c r="AD158" s="36">
        <f t="shared" si="64"/>
        <v>2.1</v>
      </c>
      <c r="AE158" s="36">
        <f t="shared" si="64"/>
        <v>2.16</v>
      </c>
      <c r="AF158" s="95">
        <v>2.2200000000000002</v>
      </c>
      <c r="AG158" s="36">
        <f t="shared" si="65"/>
        <v>2.2560000000000002</v>
      </c>
      <c r="AH158" s="36">
        <f t="shared" si="65"/>
        <v>2.2920000000000003</v>
      </c>
      <c r="AI158" s="36">
        <f t="shared" si="65"/>
        <v>2.3279999999999998</v>
      </c>
      <c r="AJ158" s="36">
        <f t="shared" si="65"/>
        <v>2.3639999999999999</v>
      </c>
      <c r="AK158" s="95">
        <v>2.4</v>
      </c>
      <c r="AL158" s="36">
        <f t="shared" si="66"/>
        <v>2.4379999999999997</v>
      </c>
      <c r="AM158" s="36">
        <f t="shared" si="66"/>
        <v>2.476</v>
      </c>
      <c r="AN158" s="36">
        <f t="shared" si="66"/>
        <v>2.5139999999999998</v>
      </c>
      <c r="AO158" s="36">
        <f t="shared" si="66"/>
        <v>2.552</v>
      </c>
      <c r="AP158" s="95">
        <v>2.59</v>
      </c>
    </row>
    <row r="159" spans="1:42">
      <c r="A159" s="97" t="s">
        <v>279</v>
      </c>
      <c r="B159" s="95">
        <v>4.4000000000000012</v>
      </c>
      <c r="C159">
        <f t="shared" si="76"/>
        <v>4.4140000000000015</v>
      </c>
      <c r="D159">
        <f t="shared" si="76"/>
        <v>4.4280000000000017</v>
      </c>
      <c r="E159">
        <f t="shared" si="76"/>
        <v>4.4420000000000011</v>
      </c>
      <c r="F159">
        <f t="shared" si="76"/>
        <v>4.4560000000000013</v>
      </c>
      <c r="G159" s="95">
        <v>4.4700000000000015</v>
      </c>
      <c r="H159">
        <f t="shared" si="69"/>
        <v>4.5340000000000016</v>
      </c>
      <c r="I159" s="16">
        <f t="shared" si="69"/>
        <v>4.5980000000000016</v>
      </c>
      <c r="J159">
        <f t="shared" si="69"/>
        <v>4.6620000000000017</v>
      </c>
      <c r="K159">
        <f t="shared" si="69"/>
        <v>4.7260000000000018</v>
      </c>
      <c r="L159" s="95">
        <v>4.7900000000000018</v>
      </c>
      <c r="M159" s="36">
        <f t="shared" si="70"/>
        <v>4.886000000000001</v>
      </c>
      <c r="N159" s="36">
        <f t="shared" si="70"/>
        <v>4.9820000000000011</v>
      </c>
      <c r="O159" s="36">
        <f t="shared" si="70"/>
        <v>5.0780000000000003</v>
      </c>
      <c r="P159" s="36">
        <f t="shared" si="70"/>
        <v>5.1740000000000004</v>
      </c>
      <c r="Q159" s="95">
        <v>5.27</v>
      </c>
      <c r="R159" s="36">
        <f t="shared" si="62"/>
        <v>5.3559999999999999</v>
      </c>
      <c r="S159" s="36">
        <f t="shared" si="62"/>
        <v>5.4420000000000002</v>
      </c>
      <c r="T159" s="36">
        <f t="shared" si="62"/>
        <v>5.5279999999999996</v>
      </c>
      <c r="U159" s="36">
        <f t="shared" si="62"/>
        <v>5.6139999999999999</v>
      </c>
      <c r="V159" s="95">
        <v>5.7</v>
      </c>
      <c r="W159" s="36">
        <f t="shared" si="63"/>
        <v>5.8100000000000005</v>
      </c>
      <c r="X159" s="36">
        <f t="shared" si="63"/>
        <v>5.92</v>
      </c>
      <c r="Y159" s="36">
        <f t="shared" si="63"/>
        <v>6.03</v>
      </c>
      <c r="Z159" s="36">
        <f t="shared" si="63"/>
        <v>6.14</v>
      </c>
      <c r="AA159" s="95">
        <v>6.25</v>
      </c>
      <c r="AB159" s="36">
        <f t="shared" si="64"/>
        <v>6.3639999999999999</v>
      </c>
      <c r="AC159" s="36">
        <f t="shared" si="64"/>
        <v>6.4780000000000006</v>
      </c>
      <c r="AD159" s="36">
        <f t="shared" si="64"/>
        <v>6.5920000000000005</v>
      </c>
      <c r="AE159" s="36">
        <f t="shared" si="64"/>
        <v>6.7060000000000013</v>
      </c>
      <c r="AF159" s="95">
        <v>6.8200000000000012</v>
      </c>
      <c r="AG159" s="36">
        <f t="shared" si="65"/>
        <v>6.9340000000000011</v>
      </c>
      <c r="AH159" s="36">
        <f t="shared" si="65"/>
        <v>7.0480000000000009</v>
      </c>
      <c r="AI159" s="36">
        <f t="shared" si="65"/>
        <v>7.1620000000000008</v>
      </c>
      <c r="AJ159" s="36">
        <f t="shared" si="65"/>
        <v>7.2760000000000007</v>
      </c>
      <c r="AK159" s="95">
        <v>7.3900000000000006</v>
      </c>
      <c r="AL159" s="36">
        <f t="shared" si="66"/>
        <v>7.5020000000000007</v>
      </c>
      <c r="AM159" s="36">
        <f t="shared" si="66"/>
        <v>7.6139999999999999</v>
      </c>
      <c r="AN159" s="36">
        <f t="shared" si="66"/>
        <v>7.726</v>
      </c>
      <c r="AO159" s="36">
        <f t="shared" si="66"/>
        <v>7.8379999999999992</v>
      </c>
      <c r="AP159" s="95">
        <v>7.9499999999999993</v>
      </c>
    </row>
    <row r="160" spans="1:42">
      <c r="A160" s="97" t="s">
        <v>280</v>
      </c>
      <c r="B160" s="95">
        <v>0.67</v>
      </c>
      <c r="C160">
        <f t="shared" si="76"/>
        <v>0.67200000000000004</v>
      </c>
      <c r="D160">
        <f t="shared" si="76"/>
        <v>0.67400000000000004</v>
      </c>
      <c r="E160">
        <f t="shared" si="76"/>
        <v>0.67600000000000016</v>
      </c>
      <c r="F160">
        <f t="shared" si="76"/>
        <v>0.67800000000000016</v>
      </c>
      <c r="G160" s="95">
        <v>0.68000000000000016</v>
      </c>
      <c r="H160">
        <f t="shared" si="69"/>
        <v>0.69000000000000017</v>
      </c>
      <c r="I160" s="16">
        <f t="shared" si="69"/>
        <v>0.70000000000000007</v>
      </c>
      <c r="J160">
        <f t="shared" si="69"/>
        <v>0.71000000000000008</v>
      </c>
      <c r="K160">
        <f t="shared" si="69"/>
        <v>0.72</v>
      </c>
      <c r="L160" s="95">
        <v>0.73</v>
      </c>
      <c r="M160" s="36">
        <f t="shared" si="70"/>
        <v>0.74399999999999999</v>
      </c>
      <c r="N160" s="36">
        <f t="shared" si="70"/>
        <v>0.75800000000000001</v>
      </c>
      <c r="O160" s="36">
        <f t="shared" si="70"/>
        <v>0.77200000000000002</v>
      </c>
      <c r="P160" s="36">
        <f t="shared" si="70"/>
        <v>0.78600000000000003</v>
      </c>
      <c r="Q160" s="95">
        <v>0.8</v>
      </c>
      <c r="R160" s="36">
        <f t="shared" si="62"/>
        <v>0.79200000000000004</v>
      </c>
      <c r="S160" s="36">
        <f t="shared" si="62"/>
        <v>0.78400000000000003</v>
      </c>
      <c r="T160" s="36">
        <f t="shared" si="62"/>
        <v>0.77600000000000002</v>
      </c>
      <c r="U160" s="36">
        <f t="shared" si="62"/>
        <v>0.76800000000000002</v>
      </c>
      <c r="V160" s="95">
        <v>0.76</v>
      </c>
      <c r="W160" s="36">
        <f t="shared" si="63"/>
        <v>0.77400000000000002</v>
      </c>
      <c r="X160" s="36">
        <f t="shared" si="63"/>
        <v>0.78800000000000003</v>
      </c>
      <c r="Y160" s="36">
        <f t="shared" si="63"/>
        <v>0.80199999999999994</v>
      </c>
      <c r="Z160" s="36">
        <f t="shared" si="63"/>
        <v>0.81599999999999995</v>
      </c>
      <c r="AA160" s="95">
        <v>0.83</v>
      </c>
      <c r="AB160" s="36">
        <f t="shared" si="64"/>
        <v>0.78600000000000003</v>
      </c>
      <c r="AC160" s="36">
        <f t="shared" si="64"/>
        <v>0.74199999999999999</v>
      </c>
      <c r="AD160" s="36">
        <f t="shared" si="64"/>
        <v>0.69800000000000006</v>
      </c>
      <c r="AE160" s="36">
        <f t="shared" si="64"/>
        <v>0.65400000000000014</v>
      </c>
      <c r="AF160" s="95">
        <v>0.6100000000000001</v>
      </c>
      <c r="AG160" s="36">
        <f t="shared" si="65"/>
        <v>0.62000000000000011</v>
      </c>
      <c r="AH160" s="36">
        <f t="shared" si="65"/>
        <v>0.63</v>
      </c>
      <c r="AI160" s="36">
        <f t="shared" si="65"/>
        <v>0.64</v>
      </c>
      <c r="AJ160" s="36">
        <f t="shared" si="65"/>
        <v>0.64999999999999991</v>
      </c>
      <c r="AK160" s="95">
        <v>0.65999999999999992</v>
      </c>
      <c r="AL160" s="36">
        <f t="shared" si="66"/>
        <v>0.66999999999999993</v>
      </c>
      <c r="AM160" s="36">
        <f t="shared" si="66"/>
        <v>0.67999999999999994</v>
      </c>
      <c r="AN160" s="36">
        <f t="shared" si="66"/>
        <v>0.69</v>
      </c>
      <c r="AO160" s="36">
        <f t="shared" si="66"/>
        <v>0.7</v>
      </c>
      <c r="AP160" s="95">
        <v>0.71</v>
      </c>
    </row>
    <row r="161" spans="1:42">
      <c r="A161" s="93" t="s">
        <v>13</v>
      </c>
      <c r="B161" s="95"/>
      <c r="C161" s="36"/>
      <c r="D161" s="36"/>
      <c r="E161" s="36"/>
      <c r="F161" s="36"/>
      <c r="G161" s="95"/>
      <c r="H161">
        <f t="shared" si="69"/>
        <v>0</v>
      </c>
      <c r="I161" s="16">
        <f t="shared" si="69"/>
        <v>0</v>
      </c>
      <c r="J161">
        <f t="shared" si="69"/>
        <v>0</v>
      </c>
      <c r="K161">
        <f t="shared" si="69"/>
        <v>0</v>
      </c>
      <c r="L161" s="95"/>
      <c r="M161" s="36">
        <f t="shared" si="70"/>
        <v>0</v>
      </c>
      <c r="N161" s="36">
        <f t="shared" si="70"/>
        <v>0</v>
      </c>
      <c r="O161" s="36">
        <f t="shared" si="70"/>
        <v>0</v>
      </c>
      <c r="P161" s="36">
        <f t="shared" si="70"/>
        <v>0</v>
      </c>
      <c r="Q161" s="95"/>
      <c r="R161" s="36">
        <f t="shared" si="62"/>
        <v>0</v>
      </c>
      <c r="S161" s="36">
        <f t="shared" si="62"/>
        <v>0</v>
      </c>
      <c r="T161" s="36">
        <f t="shared" si="62"/>
        <v>0</v>
      </c>
      <c r="U161" s="36">
        <f t="shared" si="62"/>
        <v>0</v>
      </c>
      <c r="V161" s="95"/>
      <c r="W161" s="36">
        <f t="shared" si="63"/>
        <v>0</v>
      </c>
      <c r="X161" s="36">
        <f t="shared" si="63"/>
        <v>0</v>
      </c>
      <c r="Y161" s="36">
        <f t="shared" si="63"/>
        <v>0</v>
      </c>
      <c r="Z161" s="36">
        <f t="shared" si="63"/>
        <v>0</v>
      </c>
      <c r="AA161" s="95"/>
      <c r="AB161" s="36">
        <f t="shared" si="64"/>
        <v>0</v>
      </c>
      <c r="AC161" s="36">
        <f t="shared" si="64"/>
        <v>0</v>
      </c>
      <c r="AD161" s="36">
        <f t="shared" si="64"/>
        <v>0</v>
      </c>
      <c r="AE161" s="36">
        <f t="shared" si="64"/>
        <v>0</v>
      </c>
      <c r="AF161" s="95"/>
      <c r="AG161" s="36">
        <f t="shared" si="65"/>
        <v>0</v>
      </c>
      <c r="AH161" s="36">
        <f t="shared" si="65"/>
        <v>0</v>
      </c>
      <c r="AI161" s="36">
        <f t="shared" si="65"/>
        <v>0</v>
      </c>
      <c r="AJ161" s="36">
        <f t="shared" si="65"/>
        <v>0</v>
      </c>
      <c r="AK161" s="95"/>
      <c r="AL161" s="36">
        <f t="shared" si="66"/>
        <v>0</v>
      </c>
      <c r="AM161" s="36">
        <f t="shared" si="66"/>
        <v>0</v>
      </c>
      <c r="AN161" s="36">
        <f t="shared" si="66"/>
        <v>0</v>
      </c>
      <c r="AO161" s="36">
        <f t="shared" si="66"/>
        <v>0</v>
      </c>
      <c r="AP161" s="95"/>
    </row>
    <row r="162" spans="1:42">
      <c r="A162" s="93" t="s">
        <v>259</v>
      </c>
      <c r="B162" s="95"/>
      <c r="C162" s="36"/>
      <c r="D162" s="36"/>
      <c r="E162" s="36"/>
      <c r="F162" s="36"/>
      <c r="G162" s="95"/>
      <c r="H162">
        <f t="shared" si="69"/>
        <v>0</v>
      </c>
      <c r="I162" s="16">
        <f t="shared" si="69"/>
        <v>0</v>
      </c>
      <c r="J162">
        <f t="shared" si="69"/>
        <v>0</v>
      </c>
      <c r="K162">
        <f t="shared" si="69"/>
        <v>0</v>
      </c>
      <c r="L162" s="95"/>
      <c r="M162" s="36">
        <f t="shared" si="70"/>
        <v>0</v>
      </c>
      <c r="N162" s="36">
        <f t="shared" si="70"/>
        <v>0</v>
      </c>
      <c r="O162" s="36">
        <f t="shared" si="70"/>
        <v>0</v>
      </c>
      <c r="P162" s="36">
        <f t="shared" si="70"/>
        <v>0</v>
      </c>
      <c r="Q162" s="95"/>
      <c r="R162" s="36">
        <f t="shared" si="62"/>
        <v>0</v>
      </c>
      <c r="S162" s="36">
        <f t="shared" si="62"/>
        <v>0</v>
      </c>
      <c r="T162" s="36">
        <f t="shared" si="62"/>
        <v>0</v>
      </c>
      <c r="U162" s="36">
        <f t="shared" si="62"/>
        <v>0</v>
      </c>
      <c r="V162" s="95"/>
      <c r="W162" s="36">
        <f t="shared" si="63"/>
        <v>0</v>
      </c>
      <c r="X162" s="36">
        <f t="shared" si="63"/>
        <v>0</v>
      </c>
      <c r="Y162" s="36">
        <f t="shared" si="63"/>
        <v>0</v>
      </c>
      <c r="Z162" s="36">
        <f t="shared" si="63"/>
        <v>0</v>
      </c>
      <c r="AA162" s="95"/>
      <c r="AB162" s="36">
        <f t="shared" si="64"/>
        <v>0</v>
      </c>
      <c r="AC162" s="36">
        <f t="shared" si="64"/>
        <v>0</v>
      </c>
      <c r="AD162" s="36">
        <f t="shared" si="64"/>
        <v>0</v>
      </c>
      <c r="AE162" s="36">
        <f t="shared" si="64"/>
        <v>0</v>
      </c>
      <c r="AF162" s="95"/>
      <c r="AG162" s="36">
        <f t="shared" si="65"/>
        <v>0</v>
      </c>
      <c r="AH162" s="36">
        <f t="shared" si="65"/>
        <v>0</v>
      </c>
      <c r="AI162" s="36">
        <f t="shared" si="65"/>
        <v>0</v>
      </c>
      <c r="AJ162" s="36">
        <f t="shared" si="65"/>
        <v>0</v>
      </c>
      <c r="AK162" s="95"/>
      <c r="AL162" s="36">
        <f t="shared" si="66"/>
        <v>0</v>
      </c>
      <c r="AM162" s="36">
        <f t="shared" si="66"/>
        <v>0</v>
      </c>
      <c r="AN162" s="36">
        <f t="shared" si="66"/>
        <v>0</v>
      </c>
      <c r="AO162" s="36">
        <f t="shared" si="66"/>
        <v>0</v>
      </c>
      <c r="AP162" s="95"/>
    </row>
    <row r="163" spans="1:42">
      <c r="A163" s="93" t="s">
        <v>11</v>
      </c>
      <c r="B163" s="95"/>
      <c r="C163" s="36"/>
      <c r="D163" s="36"/>
      <c r="E163" s="36"/>
      <c r="F163" s="36"/>
      <c r="G163" s="95"/>
      <c r="H163">
        <f t="shared" si="69"/>
        <v>0</v>
      </c>
      <c r="I163" s="16">
        <f t="shared" si="69"/>
        <v>0</v>
      </c>
      <c r="J163">
        <f t="shared" si="69"/>
        <v>0</v>
      </c>
      <c r="K163">
        <f t="shared" si="69"/>
        <v>0</v>
      </c>
      <c r="L163" s="95"/>
      <c r="M163" s="36">
        <f t="shared" si="70"/>
        <v>0</v>
      </c>
      <c r="N163" s="36">
        <f t="shared" si="70"/>
        <v>0</v>
      </c>
      <c r="O163" s="36">
        <f t="shared" si="70"/>
        <v>0</v>
      </c>
      <c r="P163" s="36">
        <f t="shared" si="70"/>
        <v>0</v>
      </c>
      <c r="Q163" s="95"/>
      <c r="R163" s="36">
        <f t="shared" si="62"/>
        <v>0</v>
      </c>
      <c r="S163" s="36">
        <f t="shared" si="62"/>
        <v>0</v>
      </c>
      <c r="T163" s="36">
        <f t="shared" si="62"/>
        <v>0</v>
      </c>
      <c r="U163" s="36">
        <f t="shared" si="62"/>
        <v>0</v>
      </c>
      <c r="V163" s="95"/>
      <c r="W163" s="36">
        <f t="shared" si="63"/>
        <v>0</v>
      </c>
      <c r="X163" s="36">
        <f t="shared" si="63"/>
        <v>0</v>
      </c>
      <c r="Y163" s="36">
        <f t="shared" si="63"/>
        <v>0</v>
      </c>
      <c r="Z163" s="36">
        <f t="shared" si="63"/>
        <v>0</v>
      </c>
      <c r="AA163" s="95"/>
      <c r="AB163" s="36">
        <f t="shared" si="64"/>
        <v>0</v>
      </c>
      <c r="AC163" s="36">
        <f t="shared" si="64"/>
        <v>0</v>
      </c>
      <c r="AD163" s="36">
        <f t="shared" si="64"/>
        <v>0</v>
      </c>
      <c r="AE163" s="36">
        <f t="shared" si="64"/>
        <v>0</v>
      </c>
      <c r="AF163" s="95"/>
      <c r="AG163" s="36">
        <f t="shared" si="65"/>
        <v>0</v>
      </c>
      <c r="AH163" s="36">
        <f t="shared" si="65"/>
        <v>0</v>
      </c>
      <c r="AI163" s="36">
        <f t="shared" si="65"/>
        <v>0</v>
      </c>
      <c r="AJ163" s="36">
        <f t="shared" si="65"/>
        <v>0</v>
      </c>
      <c r="AK163" s="95"/>
      <c r="AL163" s="36">
        <f t="shared" si="66"/>
        <v>0</v>
      </c>
      <c r="AM163" s="36">
        <f t="shared" si="66"/>
        <v>0</v>
      </c>
      <c r="AN163" s="36">
        <f t="shared" si="66"/>
        <v>0</v>
      </c>
      <c r="AO163" s="36">
        <f t="shared" si="66"/>
        <v>0</v>
      </c>
      <c r="AP163" s="95"/>
    </row>
    <row r="164" spans="1:42">
      <c r="A164" s="93" t="s">
        <v>260</v>
      </c>
      <c r="B164" s="95"/>
      <c r="C164" s="36"/>
      <c r="D164" s="36"/>
      <c r="E164" s="36"/>
      <c r="F164" s="36"/>
      <c r="G164" s="95"/>
      <c r="H164">
        <f t="shared" si="69"/>
        <v>0</v>
      </c>
      <c r="I164" s="16">
        <f t="shared" si="69"/>
        <v>0</v>
      </c>
      <c r="J164">
        <f t="shared" si="69"/>
        <v>0</v>
      </c>
      <c r="K164">
        <f t="shared" si="69"/>
        <v>0</v>
      </c>
      <c r="L164" s="95"/>
      <c r="M164" s="36">
        <f t="shared" si="70"/>
        <v>0</v>
      </c>
      <c r="N164" s="36">
        <f t="shared" si="70"/>
        <v>0</v>
      </c>
      <c r="O164" s="36">
        <f t="shared" si="70"/>
        <v>0</v>
      </c>
      <c r="P164" s="36">
        <f t="shared" si="70"/>
        <v>0</v>
      </c>
      <c r="Q164" s="95"/>
      <c r="R164" s="36">
        <f t="shared" si="62"/>
        <v>0</v>
      </c>
      <c r="S164" s="36">
        <f t="shared" si="62"/>
        <v>0</v>
      </c>
      <c r="T164" s="36">
        <f t="shared" si="62"/>
        <v>0</v>
      </c>
      <c r="U164" s="36">
        <f t="shared" si="62"/>
        <v>0</v>
      </c>
      <c r="V164" s="95"/>
      <c r="W164" s="36">
        <f t="shared" si="63"/>
        <v>0</v>
      </c>
      <c r="X164" s="36">
        <f t="shared" si="63"/>
        <v>0</v>
      </c>
      <c r="Y164" s="36">
        <f t="shared" si="63"/>
        <v>0</v>
      </c>
      <c r="Z164" s="36">
        <f t="shared" si="63"/>
        <v>0</v>
      </c>
      <c r="AA164" s="95"/>
      <c r="AB164" s="36">
        <f t="shared" si="64"/>
        <v>0</v>
      </c>
      <c r="AC164" s="36">
        <f t="shared" si="64"/>
        <v>0</v>
      </c>
      <c r="AD164" s="36">
        <f t="shared" si="64"/>
        <v>0</v>
      </c>
      <c r="AE164" s="36">
        <f t="shared" si="64"/>
        <v>0</v>
      </c>
      <c r="AF164" s="95"/>
      <c r="AG164" s="36">
        <f t="shared" si="65"/>
        <v>0</v>
      </c>
      <c r="AH164" s="36">
        <f t="shared" si="65"/>
        <v>0</v>
      </c>
      <c r="AI164" s="36">
        <f t="shared" si="65"/>
        <v>0</v>
      </c>
      <c r="AJ164" s="36">
        <f t="shared" si="65"/>
        <v>0</v>
      </c>
      <c r="AK164" s="95"/>
      <c r="AL164" s="36">
        <f t="shared" si="66"/>
        <v>0</v>
      </c>
      <c r="AM164" s="36">
        <f t="shared" si="66"/>
        <v>0</v>
      </c>
      <c r="AN164" s="36">
        <f t="shared" si="66"/>
        <v>0</v>
      </c>
      <c r="AO164" s="36">
        <f t="shared" si="66"/>
        <v>0</v>
      </c>
      <c r="AP164" s="95"/>
    </row>
    <row r="165" spans="1:42">
      <c r="A165" s="93" t="s">
        <v>261</v>
      </c>
      <c r="B165" s="95"/>
      <c r="C165" s="36"/>
      <c r="D165" s="36"/>
      <c r="E165" s="36"/>
      <c r="F165" s="36"/>
      <c r="G165" s="95"/>
      <c r="H165">
        <f t="shared" si="69"/>
        <v>0</v>
      </c>
      <c r="I165" s="16">
        <f t="shared" si="69"/>
        <v>0</v>
      </c>
      <c r="J165">
        <f t="shared" si="69"/>
        <v>0</v>
      </c>
      <c r="K165">
        <f t="shared" si="69"/>
        <v>0</v>
      </c>
      <c r="L165" s="95"/>
      <c r="M165" s="36">
        <f t="shared" si="70"/>
        <v>0</v>
      </c>
      <c r="N165" s="36">
        <f t="shared" si="70"/>
        <v>0</v>
      </c>
      <c r="O165" s="36">
        <f t="shared" si="70"/>
        <v>0</v>
      </c>
      <c r="P165" s="36">
        <f t="shared" si="70"/>
        <v>0</v>
      </c>
      <c r="Q165" s="95"/>
      <c r="R165" s="36">
        <f t="shared" si="62"/>
        <v>0</v>
      </c>
      <c r="S165" s="36">
        <f t="shared" si="62"/>
        <v>0</v>
      </c>
      <c r="T165" s="36">
        <f t="shared" si="62"/>
        <v>0</v>
      </c>
      <c r="U165" s="36">
        <f t="shared" si="62"/>
        <v>0</v>
      </c>
      <c r="V165" s="95"/>
      <c r="W165" s="36">
        <f t="shared" si="63"/>
        <v>0</v>
      </c>
      <c r="X165" s="36">
        <f t="shared" si="63"/>
        <v>0</v>
      </c>
      <c r="Y165" s="36">
        <f t="shared" si="63"/>
        <v>0</v>
      </c>
      <c r="Z165" s="36">
        <f t="shared" si="63"/>
        <v>0</v>
      </c>
      <c r="AA165" s="95"/>
      <c r="AB165" s="36">
        <f t="shared" si="64"/>
        <v>0</v>
      </c>
      <c r="AC165" s="36">
        <f t="shared" si="64"/>
        <v>0</v>
      </c>
      <c r="AD165" s="36">
        <f t="shared" si="64"/>
        <v>0</v>
      </c>
      <c r="AE165" s="36">
        <f t="shared" si="64"/>
        <v>0</v>
      </c>
      <c r="AF165" s="95"/>
      <c r="AG165" s="36">
        <f t="shared" si="65"/>
        <v>0</v>
      </c>
      <c r="AH165" s="36">
        <f t="shared" si="65"/>
        <v>0</v>
      </c>
      <c r="AI165" s="36">
        <f t="shared" si="65"/>
        <v>0</v>
      </c>
      <c r="AJ165" s="36">
        <f t="shared" si="65"/>
        <v>0</v>
      </c>
      <c r="AK165" s="95"/>
      <c r="AL165" s="36">
        <f t="shared" si="66"/>
        <v>0</v>
      </c>
      <c r="AM165" s="36">
        <f t="shared" si="66"/>
        <v>0</v>
      </c>
      <c r="AN165" s="36">
        <f t="shared" si="66"/>
        <v>0</v>
      </c>
      <c r="AO165" s="36">
        <f t="shared" si="66"/>
        <v>0</v>
      </c>
      <c r="AP165" s="95"/>
    </row>
    <row r="166" spans="1:42">
      <c r="A166" s="93" t="s">
        <v>262</v>
      </c>
      <c r="B166" s="95"/>
      <c r="C166" s="36"/>
      <c r="D166" s="36"/>
      <c r="E166" s="36"/>
      <c r="F166" s="36"/>
      <c r="G166" s="95"/>
      <c r="H166">
        <f t="shared" si="69"/>
        <v>0</v>
      </c>
      <c r="I166" s="16">
        <f t="shared" si="69"/>
        <v>0</v>
      </c>
      <c r="J166">
        <f t="shared" si="69"/>
        <v>0</v>
      </c>
      <c r="K166">
        <f t="shared" si="69"/>
        <v>0</v>
      </c>
      <c r="L166" s="95"/>
      <c r="M166" s="36">
        <f t="shared" si="70"/>
        <v>0</v>
      </c>
      <c r="N166" s="36">
        <f t="shared" si="70"/>
        <v>0</v>
      </c>
      <c r="O166" s="36">
        <f t="shared" si="70"/>
        <v>0</v>
      </c>
      <c r="P166" s="36">
        <f t="shared" si="70"/>
        <v>0</v>
      </c>
      <c r="Q166" s="95"/>
      <c r="R166" s="36">
        <f t="shared" si="62"/>
        <v>0</v>
      </c>
      <c r="S166" s="36">
        <f t="shared" si="62"/>
        <v>0</v>
      </c>
      <c r="T166" s="36">
        <f t="shared" si="62"/>
        <v>0</v>
      </c>
      <c r="U166" s="36">
        <f t="shared" si="62"/>
        <v>0</v>
      </c>
      <c r="V166" s="95"/>
      <c r="W166" s="36">
        <f t="shared" si="63"/>
        <v>0</v>
      </c>
      <c r="X166" s="36">
        <f t="shared" si="63"/>
        <v>0</v>
      </c>
      <c r="Y166" s="36">
        <f t="shared" si="63"/>
        <v>0</v>
      </c>
      <c r="Z166" s="36">
        <f t="shared" si="63"/>
        <v>0</v>
      </c>
      <c r="AA166" s="95"/>
      <c r="AB166" s="36">
        <f t="shared" si="64"/>
        <v>0</v>
      </c>
      <c r="AC166" s="36">
        <f t="shared" si="64"/>
        <v>0</v>
      </c>
      <c r="AD166" s="36">
        <f t="shared" si="64"/>
        <v>0</v>
      </c>
      <c r="AE166" s="36">
        <f t="shared" si="64"/>
        <v>0</v>
      </c>
      <c r="AF166" s="95"/>
      <c r="AG166" s="36">
        <f t="shared" si="65"/>
        <v>0</v>
      </c>
      <c r="AH166" s="36">
        <f t="shared" si="65"/>
        <v>0</v>
      </c>
      <c r="AI166" s="36">
        <f t="shared" si="65"/>
        <v>0</v>
      </c>
      <c r="AJ166" s="36">
        <f t="shared" si="65"/>
        <v>0</v>
      </c>
      <c r="AK166" s="95"/>
      <c r="AL166" s="36">
        <f t="shared" si="66"/>
        <v>0</v>
      </c>
      <c r="AM166" s="36">
        <f t="shared" si="66"/>
        <v>0</v>
      </c>
      <c r="AN166" s="36">
        <f t="shared" si="66"/>
        <v>0</v>
      </c>
      <c r="AO166" s="36">
        <f t="shared" si="66"/>
        <v>0</v>
      </c>
      <c r="AP166" s="95"/>
    </row>
    <row r="167" spans="1:42">
      <c r="B167" s="95"/>
      <c r="C167" s="36"/>
      <c r="D167" s="36"/>
      <c r="E167" s="36"/>
      <c r="F167" s="36"/>
      <c r="G167" s="95"/>
      <c r="L167" s="95"/>
      <c r="M167" s="36"/>
      <c r="N167" s="36"/>
      <c r="O167" s="36"/>
      <c r="P167" s="36"/>
      <c r="Q167" s="95"/>
      <c r="R167" s="36"/>
      <c r="S167" s="36"/>
      <c r="T167" s="36"/>
      <c r="U167" s="36"/>
      <c r="V167" s="95"/>
      <c r="W167" s="36"/>
      <c r="X167" s="36"/>
      <c r="Y167" s="36"/>
      <c r="Z167" s="36"/>
      <c r="AA167" s="95"/>
      <c r="AB167" s="36"/>
      <c r="AC167" s="36"/>
      <c r="AD167" s="36"/>
      <c r="AE167" s="36"/>
      <c r="AF167" s="95"/>
      <c r="AG167" s="36"/>
      <c r="AH167" s="36"/>
      <c r="AI167" s="36"/>
      <c r="AJ167" s="36"/>
      <c r="AK167" s="95"/>
      <c r="AL167" s="36"/>
      <c r="AM167" s="36"/>
      <c r="AN167" s="36"/>
      <c r="AO167" s="36"/>
      <c r="AP167" s="95"/>
    </row>
    <row r="168" spans="1:42">
      <c r="A168" s="98" t="s">
        <v>281</v>
      </c>
      <c r="B168" s="95"/>
      <c r="C168" s="36"/>
      <c r="D168" s="36"/>
      <c r="E168" s="36"/>
      <c r="F168" s="36"/>
      <c r="G168" s="95"/>
      <c r="L168" s="95"/>
      <c r="M168" s="36"/>
      <c r="N168" s="36"/>
      <c r="O168" s="36"/>
      <c r="P168" s="36"/>
      <c r="Q168" s="95"/>
      <c r="R168" s="36"/>
      <c r="S168" s="36"/>
      <c r="T168" s="36"/>
      <c r="U168" s="36"/>
      <c r="V168" s="95"/>
      <c r="W168" s="36"/>
      <c r="X168" s="36"/>
      <c r="Y168" s="36"/>
      <c r="Z168" s="36"/>
      <c r="AA168" s="95"/>
      <c r="AB168" s="36"/>
      <c r="AC168" s="36"/>
      <c r="AD168" s="36"/>
      <c r="AE168" s="36"/>
      <c r="AF168" s="95"/>
      <c r="AG168" s="36"/>
      <c r="AH168" s="36"/>
      <c r="AI168" s="36"/>
      <c r="AJ168" s="36"/>
      <c r="AK168" s="95"/>
      <c r="AL168" s="36"/>
      <c r="AM168" s="36"/>
      <c r="AN168" s="36"/>
      <c r="AO168" s="36"/>
      <c r="AP168" s="95"/>
    </row>
    <row r="169" spans="1:42">
      <c r="B169" s="95"/>
      <c r="C169" s="36"/>
      <c r="D169" s="36"/>
      <c r="E169" s="36"/>
      <c r="F169" s="36"/>
      <c r="G169" s="95"/>
      <c r="J169" s="92">
        <f>(J170-I170)/I170</f>
        <v>1.4925373134328573E-2</v>
      </c>
      <c r="K169" s="92">
        <f t="shared" ref="K169:AP169" si="78">(K170-J170)/J170</f>
        <v>1.4705882352941176E-2</v>
      </c>
      <c r="L169" s="92">
        <f t="shared" si="78"/>
        <v>1.4492753623188406E-2</v>
      </c>
      <c r="M169" s="92">
        <f t="shared" si="78"/>
        <v>2.1428571428571429E-2</v>
      </c>
      <c r="N169" s="92">
        <f t="shared" si="78"/>
        <v>2.097902097902098E-2</v>
      </c>
      <c r="O169" s="92">
        <f t="shared" si="78"/>
        <v>2.0547945205479645E-2</v>
      </c>
      <c r="P169" s="92">
        <f t="shared" si="78"/>
        <v>2.0134228187919458E-2</v>
      </c>
      <c r="Q169" s="92">
        <f t="shared" si="78"/>
        <v>1.9736842105263153E-2</v>
      </c>
      <c r="R169" s="92">
        <f t="shared" si="78"/>
        <v>1.9354838709677417E-2</v>
      </c>
      <c r="S169" s="92">
        <f t="shared" si="78"/>
        <v>1.8987341772151896E-2</v>
      </c>
      <c r="T169" s="92">
        <f t="shared" si="78"/>
        <v>1.8633540372670628E-2</v>
      </c>
      <c r="U169" s="92">
        <f t="shared" si="78"/>
        <v>1.8292682926829267E-2</v>
      </c>
      <c r="V169" s="92">
        <f t="shared" si="78"/>
        <v>1.7964071856287425E-2</v>
      </c>
      <c r="W169" s="92">
        <f t="shared" si="78"/>
        <v>1.7647058823529412E-2</v>
      </c>
      <c r="X169" s="92">
        <f t="shared" si="78"/>
        <v>1.7341040462427744E-2</v>
      </c>
      <c r="Y169" s="92">
        <f t="shared" si="78"/>
        <v>1.7045454545454707E-2</v>
      </c>
      <c r="Z169" s="92">
        <f t="shared" si="78"/>
        <v>1.6759776536312845E-2</v>
      </c>
      <c r="AA169" s="92">
        <f t="shared" si="78"/>
        <v>1.648351648351648E-2</v>
      </c>
      <c r="AB169" s="92">
        <f t="shared" si="78"/>
        <v>2.1621621621621619E-2</v>
      </c>
      <c r="AC169" s="92">
        <f t="shared" si="78"/>
        <v>2.1164021164021159E-2</v>
      </c>
      <c r="AD169" s="92">
        <f t="shared" si="78"/>
        <v>2.0725388601036267E-2</v>
      </c>
      <c r="AE169" s="92">
        <f t="shared" si="78"/>
        <v>2.030456852791878E-2</v>
      </c>
      <c r="AF169" s="92">
        <f t="shared" si="78"/>
        <v>1.9900497512437807E-2</v>
      </c>
      <c r="AG169" s="92">
        <f t="shared" si="78"/>
        <v>1.4634146341463412E-2</v>
      </c>
      <c r="AH169" s="92">
        <f t="shared" si="78"/>
        <v>1.442307692307692E-2</v>
      </c>
      <c r="AI169" s="92">
        <f t="shared" si="78"/>
        <v>1.421800947867285E-2</v>
      </c>
      <c r="AJ169" s="92">
        <f t="shared" si="78"/>
        <v>1.4018691588785047E-2</v>
      </c>
      <c r="AK169" s="92">
        <f t="shared" si="78"/>
        <v>1.3824884792626729E-2</v>
      </c>
      <c r="AL169" s="92">
        <f t="shared" si="78"/>
        <v>1.3636363636363636E-2</v>
      </c>
      <c r="AM169" s="92">
        <f t="shared" si="78"/>
        <v>1.3452914798206279E-2</v>
      </c>
      <c r="AN169" s="92">
        <f t="shared" si="78"/>
        <v>1.3274336283185841E-2</v>
      </c>
      <c r="AO169" s="92">
        <f t="shared" si="78"/>
        <v>1.3100436681222707E-2</v>
      </c>
      <c r="AP169" s="92">
        <f t="shared" si="78"/>
        <v>1.2931034482758621E-2</v>
      </c>
    </row>
    <row r="170" spans="1:42">
      <c r="A170" s="99" t="s">
        <v>46</v>
      </c>
      <c r="B170" s="95">
        <f>(B129+B141+B154)*10^3</f>
        <v>260</v>
      </c>
      <c r="C170">
        <f t="shared" ref="C170:F180" si="79">$B170+((C$1-$B$1)*($G170-$B170)/($G$1-$B$1))</f>
        <v>260</v>
      </c>
      <c r="D170">
        <f t="shared" si="79"/>
        <v>260</v>
      </c>
      <c r="E170">
        <f t="shared" si="79"/>
        <v>259.99999999999994</v>
      </c>
      <c r="F170">
        <f t="shared" si="79"/>
        <v>259.99999999999994</v>
      </c>
      <c r="G170" s="95">
        <f t="shared" ref="G170:AP172" si="80">(G129+G141+G154)*10^3</f>
        <v>259.99999999999994</v>
      </c>
      <c r="H170">
        <f t="shared" si="69"/>
        <v>263.99999999999994</v>
      </c>
      <c r="I170" s="16">
        <f t="shared" si="69"/>
        <v>267.99999999999994</v>
      </c>
      <c r="J170">
        <f t="shared" si="69"/>
        <v>272</v>
      </c>
      <c r="K170">
        <f t="shared" si="69"/>
        <v>276</v>
      </c>
      <c r="L170" s="95">
        <f t="shared" si="80"/>
        <v>280</v>
      </c>
      <c r="M170" s="36">
        <f t="shared" si="70"/>
        <v>286</v>
      </c>
      <c r="N170" s="36">
        <f t="shared" si="70"/>
        <v>292</v>
      </c>
      <c r="O170" s="36">
        <f t="shared" si="70"/>
        <v>298.00000000000006</v>
      </c>
      <c r="P170" s="36">
        <f t="shared" si="70"/>
        <v>304.00000000000006</v>
      </c>
      <c r="Q170" s="95">
        <f t="shared" si="80"/>
        <v>310.00000000000006</v>
      </c>
      <c r="R170" s="36">
        <f t="shared" si="62"/>
        <v>316.00000000000006</v>
      </c>
      <c r="S170" s="36">
        <f t="shared" si="62"/>
        <v>322.00000000000006</v>
      </c>
      <c r="T170" s="36">
        <f t="shared" si="62"/>
        <v>328</v>
      </c>
      <c r="U170" s="36">
        <f t="shared" si="62"/>
        <v>334</v>
      </c>
      <c r="V170" s="95">
        <f t="shared" si="80"/>
        <v>340</v>
      </c>
      <c r="W170" s="36">
        <f t="shared" si="63"/>
        <v>346</v>
      </c>
      <c r="X170" s="36">
        <f t="shared" si="63"/>
        <v>352</v>
      </c>
      <c r="Y170" s="36">
        <f t="shared" si="63"/>
        <v>358.00000000000006</v>
      </c>
      <c r="Z170" s="36">
        <f t="shared" si="63"/>
        <v>364.00000000000006</v>
      </c>
      <c r="AA170" s="95">
        <f t="shared" si="80"/>
        <v>370.00000000000006</v>
      </c>
      <c r="AB170" s="36">
        <f t="shared" si="64"/>
        <v>378.00000000000006</v>
      </c>
      <c r="AC170" s="36">
        <f t="shared" si="64"/>
        <v>386.00000000000006</v>
      </c>
      <c r="AD170" s="36">
        <f t="shared" si="64"/>
        <v>394.00000000000006</v>
      </c>
      <c r="AE170" s="36">
        <f t="shared" si="64"/>
        <v>402.00000000000006</v>
      </c>
      <c r="AF170" s="95">
        <f t="shared" si="80"/>
        <v>410.00000000000006</v>
      </c>
      <c r="AG170" s="36">
        <f t="shared" si="65"/>
        <v>416.00000000000006</v>
      </c>
      <c r="AH170" s="36">
        <f t="shared" si="65"/>
        <v>422.00000000000006</v>
      </c>
      <c r="AI170" s="36">
        <f t="shared" si="65"/>
        <v>428</v>
      </c>
      <c r="AJ170" s="36">
        <f t="shared" si="65"/>
        <v>434</v>
      </c>
      <c r="AK170" s="95">
        <f t="shared" si="80"/>
        <v>440</v>
      </c>
      <c r="AL170" s="36">
        <f t="shared" si="66"/>
        <v>446</v>
      </c>
      <c r="AM170" s="36">
        <f t="shared" si="66"/>
        <v>452</v>
      </c>
      <c r="AN170" s="36">
        <f t="shared" si="66"/>
        <v>458</v>
      </c>
      <c r="AO170" s="36">
        <f t="shared" si="66"/>
        <v>464</v>
      </c>
      <c r="AP170" s="95">
        <f t="shared" si="80"/>
        <v>470</v>
      </c>
    </row>
    <row r="171" spans="1:42">
      <c r="A171" s="93" t="s">
        <v>51</v>
      </c>
      <c r="B171" s="95">
        <f>(B130+B142+B155)*10^3</f>
        <v>0</v>
      </c>
      <c r="C171">
        <f t="shared" si="79"/>
        <v>0</v>
      </c>
      <c r="D171">
        <f t="shared" si="79"/>
        <v>0</v>
      </c>
      <c r="E171">
        <f t="shared" si="79"/>
        <v>0</v>
      </c>
      <c r="F171">
        <f t="shared" si="79"/>
        <v>0</v>
      </c>
      <c r="G171" s="95">
        <f t="shared" si="80"/>
        <v>0</v>
      </c>
      <c r="H171">
        <f t="shared" si="69"/>
        <v>0</v>
      </c>
      <c r="I171" s="16">
        <f t="shared" si="69"/>
        <v>0</v>
      </c>
      <c r="J171">
        <f t="shared" si="69"/>
        <v>0</v>
      </c>
      <c r="K171">
        <f t="shared" si="69"/>
        <v>0</v>
      </c>
      <c r="L171" s="95">
        <f t="shared" si="80"/>
        <v>0</v>
      </c>
      <c r="M171" s="36">
        <f t="shared" si="70"/>
        <v>0</v>
      </c>
      <c r="N171" s="36">
        <f t="shared" si="70"/>
        <v>0</v>
      </c>
      <c r="O171" s="36">
        <f t="shared" si="70"/>
        <v>0</v>
      </c>
      <c r="P171" s="36">
        <f t="shared" si="70"/>
        <v>0</v>
      </c>
      <c r="Q171" s="95">
        <f t="shared" si="80"/>
        <v>0</v>
      </c>
      <c r="R171" s="36">
        <f t="shared" si="62"/>
        <v>0</v>
      </c>
      <c r="S171" s="36">
        <f t="shared" si="62"/>
        <v>0</v>
      </c>
      <c r="T171" s="36">
        <f t="shared" si="62"/>
        <v>0</v>
      </c>
      <c r="U171" s="36">
        <f t="shared" si="62"/>
        <v>0</v>
      </c>
      <c r="V171" s="95">
        <f t="shared" si="80"/>
        <v>0</v>
      </c>
      <c r="W171" s="36">
        <f t="shared" si="63"/>
        <v>0</v>
      </c>
      <c r="X171" s="36">
        <f t="shared" si="63"/>
        <v>0</v>
      </c>
      <c r="Y171" s="36">
        <f t="shared" si="63"/>
        <v>0</v>
      </c>
      <c r="Z171" s="36">
        <f t="shared" si="63"/>
        <v>0</v>
      </c>
      <c r="AA171" s="95">
        <f t="shared" si="80"/>
        <v>0</v>
      </c>
      <c r="AB171" s="36">
        <f t="shared" si="64"/>
        <v>0</v>
      </c>
      <c r="AC171" s="36">
        <f t="shared" si="64"/>
        <v>0</v>
      </c>
      <c r="AD171" s="36">
        <f t="shared" si="64"/>
        <v>0</v>
      </c>
      <c r="AE171" s="36">
        <f t="shared" si="64"/>
        <v>0</v>
      </c>
      <c r="AF171" s="95">
        <f t="shared" si="80"/>
        <v>0</v>
      </c>
      <c r="AG171" s="36">
        <f t="shared" si="65"/>
        <v>0</v>
      </c>
      <c r="AH171" s="36">
        <f t="shared" si="65"/>
        <v>0</v>
      </c>
      <c r="AI171" s="36">
        <f t="shared" si="65"/>
        <v>0</v>
      </c>
      <c r="AJ171" s="36">
        <f t="shared" si="65"/>
        <v>0</v>
      </c>
      <c r="AK171" s="95">
        <f t="shared" si="80"/>
        <v>0</v>
      </c>
      <c r="AL171" s="36">
        <f t="shared" si="66"/>
        <v>0</v>
      </c>
      <c r="AM171" s="36">
        <f t="shared" si="66"/>
        <v>0</v>
      </c>
      <c r="AN171" s="36">
        <f t="shared" si="66"/>
        <v>0</v>
      </c>
      <c r="AO171" s="36">
        <f t="shared" si="66"/>
        <v>0</v>
      </c>
      <c r="AP171" s="95">
        <f t="shared" si="80"/>
        <v>0</v>
      </c>
    </row>
    <row r="172" spans="1:42">
      <c r="A172" s="93" t="s">
        <v>49</v>
      </c>
      <c r="B172" s="95">
        <f>(B131+B143+B156)*10^3</f>
        <v>580</v>
      </c>
      <c r="C172">
        <f t="shared" si="79"/>
        <v>582</v>
      </c>
      <c r="D172">
        <f t="shared" si="79"/>
        <v>584</v>
      </c>
      <c r="E172">
        <f t="shared" si="79"/>
        <v>586</v>
      </c>
      <c r="F172">
        <f t="shared" si="79"/>
        <v>588</v>
      </c>
      <c r="G172" s="95">
        <f t="shared" si="80"/>
        <v>590</v>
      </c>
      <c r="H172">
        <f t="shared" si="69"/>
        <v>596</v>
      </c>
      <c r="I172" s="16">
        <f t="shared" si="69"/>
        <v>602</v>
      </c>
      <c r="J172">
        <f t="shared" si="69"/>
        <v>608</v>
      </c>
      <c r="K172">
        <f t="shared" si="69"/>
        <v>614</v>
      </c>
      <c r="L172" s="95">
        <f t="shared" si="80"/>
        <v>620</v>
      </c>
      <c r="M172" s="36">
        <f t="shared" si="70"/>
        <v>636</v>
      </c>
      <c r="N172" s="36">
        <f t="shared" si="70"/>
        <v>652</v>
      </c>
      <c r="O172" s="36">
        <f t="shared" si="70"/>
        <v>667.99999999999989</v>
      </c>
      <c r="P172" s="36">
        <f t="shared" si="70"/>
        <v>683.99999999999989</v>
      </c>
      <c r="Q172" s="95">
        <f t="shared" si="80"/>
        <v>699.99999999999989</v>
      </c>
      <c r="R172" s="36">
        <f t="shared" si="62"/>
        <v>724.339145333602</v>
      </c>
      <c r="S172" s="36">
        <f t="shared" si="62"/>
        <v>748.67829066720412</v>
      </c>
      <c r="T172" s="36">
        <f t="shared" si="62"/>
        <v>773.01743600080624</v>
      </c>
      <c r="U172" s="36">
        <f t="shared" si="62"/>
        <v>797.35658133440836</v>
      </c>
      <c r="V172" s="95">
        <f t="shared" si="80"/>
        <v>821.69572666801048</v>
      </c>
      <c r="W172" s="36">
        <f t="shared" si="63"/>
        <v>839.35658133440836</v>
      </c>
      <c r="X172" s="36">
        <f t="shared" si="63"/>
        <v>857.01743600080624</v>
      </c>
      <c r="Y172" s="36">
        <f t="shared" si="63"/>
        <v>874.67829066720412</v>
      </c>
      <c r="Z172" s="36">
        <f t="shared" si="63"/>
        <v>892.339145333602</v>
      </c>
      <c r="AA172" s="95">
        <f t="shared" si="80"/>
        <v>909.99999999999989</v>
      </c>
      <c r="AB172" s="36">
        <f t="shared" si="64"/>
        <v>935.99999999999989</v>
      </c>
      <c r="AC172" s="36">
        <f t="shared" si="64"/>
        <v>961.99999999999989</v>
      </c>
      <c r="AD172" s="36">
        <f t="shared" si="64"/>
        <v>988</v>
      </c>
      <c r="AE172" s="36">
        <f t="shared" si="64"/>
        <v>1014</v>
      </c>
      <c r="AF172" s="95">
        <f t="shared" si="80"/>
        <v>1040</v>
      </c>
      <c r="AG172" s="36">
        <f t="shared" si="65"/>
        <v>1062</v>
      </c>
      <c r="AH172" s="36">
        <f t="shared" si="65"/>
        <v>1084</v>
      </c>
      <c r="AI172" s="36">
        <f t="shared" si="65"/>
        <v>1106</v>
      </c>
      <c r="AJ172" s="36">
        <f t="shared" si="65"/>
        <v>1128</v>
      </c>
      <c r="AK172" s="95">
        <f t="shared" si="80"/>
        <v>1150</v>
      </c>
      <c r="AL172" s="36">
        <f t="shared" si="66"/>
        <v>1166</v>
      </c>
      <c r="AM172" s="36">
        <f t="shared" si="66"/>
        <v>1182</v>
      </c>
      <c r="AN172" s="36">
        <f t="shared" si="66"/>
        <v>1198</v>
      </c>
      <c r="AO172" s="36">
        <f t="shared" si="66"/>
        <v>1214</v>
      </c>
      <c r="AP172" s="95">
        <f t="shared" si="80"/>
        <v>1230</v>
      </c>
    </row>
    <row r="173" spans="1:42">
      <c r="A173" s="93"/>
      <c r="B173" s="95"/>
      <c r="G173" s="95"/>
      <c r="J173" s="92">
        <f>(J174-I174)/I174</f>
        <v>1.3930950938825088E-2</v>
      </c>
      <c r="K173" s="92">
        <f t="shared" ref="K173:AP173" si="81">(K174-J174)/J174</f>
        <v>1.3739545997610509E-2</v>
      </c>
      <c r="L173" s="92">
        <f t="shared" si="81"/>
        <v>1.3553329404832051E-2</v>
      </c>
      <c r="M173" s="92">
        <f t="shared" si="81"/>
        <v>2.0058139534883581E-2</v>
      </c>
      <c r="N173" s="92">
        <f t="shared" si="81"/>
        <v>1.9663721858079089E-2</v>
      </c>
      <c r="O173" s="92">
        <f t="shared" si="81"/>
        <v>1.9284516489659023E-2</v>
      </c>
      <c r="P173" s="92">
        <f t="shared" si="81"/>
        <v>1.8919659994515912E-2</v>
      </c>
      <c r="Q173" s="92">
        <f t="shared" si="81"/>
        <v>1.8568353067814732E-2</v>
      </c>
      <c r="R173" s="92">
        <f t="shared" si="81"/>
        <v>1.6908850726552183E-2</v>
      </c>
      <c r="S173" s="92">
        <f t="shared" si="81"/>
        <v>1.662769550532606E-2</v>
      </c>
      <c r="T173" s="92">
        <f t="shared" si="81"/>
        <v>1.6355737285969962E-2</v>
      </c>
      <c r="U173" s="92">
        <f t="shared" si="81"/>
        <v>1.6092532059341212E-2</v>
      </c>
      <c r="V173" s="92">
        <f t="shared" si="81"/>
        <v>1.5837663944568176E-2</v>
      </c>
      <c r="W173" s="92">
        <f t="shared" si="81"/>
        <v>1.9244823386114496E-2</v>
      </c>
      <c r="X173" s="92">
        <f t="shared" si="81"/>
        <v>1.8881453154875716E-2</v>
      </c>
      <c r="Y173" s="92">
        <f t="shared" si="81"/>
        <v>1.8531550551254983E-2</v>
      </c>
      <c r="Z173" s="92">
        <f t="shared" si="81"/>
        <v>1.8194380469829571E-2</v>
      </c>
      <c r="AA173" s="92">
        <f t="shared" si="81"/>
        <v>1.7869260348337482E-2</v>
      </c>
      <c r="AB173" s="92">
        <f t="shared" si="81"/>
        <v>1.4444444444444444E-2</v>
      </c>
      <c r="AC173" s="92">
        <f t="shared" si="81"/>
        <v>1.4238773274917854E-2</v>
      </c>
      <c r="AD173" s="92">
        <f t="shared" si="81"/>
        <v>1.4038876889848811E-2</v>
      </c>
      <c r="AE173" s="92">
        <f t="shared" si="81"/>
        <v>1.3844515441959531E-2</v>
      </c>
      <c r="AF173" s="92">
        <f t="shared" si="81"/>
        <v>1.365546218487395E-2</v>
      </c>
      <c r="AG173" s="92">
        <f t="shared" si="81"/>
        <v>1.6580310880829015E-2</v>
      </c>
      <c r="AH173" s="92">
        <f t="shared" si="81"/>
        <v>1.6309887869520898E-2</v>
      </c>
      <c r="AI173" s="92">
        <f t="shared" si="81"/>
        <v>1.6048144433300084E-2</v>
      </c>
      <c r="AJ173" s="92">
        <f t="shared" si="81"/>
        <v>1.5794669299111545E-2</v>
      </c>
      <c r="AK173" s="92">
        <f t="shared" si="81"/>
        <v>1.5549076773566567E-2</v>
      </c>
      <c r="AL173" s="92">
        <f t="shared" si="81"/>
        <v>1.5311004784688992E-2</v>
      </c>
      <c r="AM173" s="92">
        <f t="shared" si="81"/>
        <v>1.5080113100848254E-2</v>
      </c>
      <c r="AN173" s="92">
        <f t="shared" si="81"/>
        <v>1.4856081708449225E-2</v>
      </c>
      <c r="AO173" s="92">
        <f t="shared" si="81"/>
        <v>1.463860933211345E-2</v>
      </c>
      <c r="AP173" s="92">
        <f t="shared" si="81"/>
        <v>1.4427412082957619E-2</v>
      </c>
    </row>
    <row r="174" spans="1:42">
      <c r="A174" s="99" t="s">
        <v>124</v>
      </c>
      <c r="B174" s="95">
        <f>(B132+B144+B157)*10^3</f>
        <v>6330.0000000000018</v>
      </c>
      <c r="C174">
        <f t="shared" si="79"/>
        <v>6348.0000000000018</v>
      </c>
      <c r="D174">
        <f t="shared" si="79"/>
        <v>6366.0000000000018</v>
      </c>
      <c r="E174">
        <f t="shared" si="79"/>
        <v>6384.0000000000018</v>
      </c>
      <c r="F174">
        <f t="shared" si="79"/>
        <v>6402.0000000000018</v>
      </c>
      <c r="G174" s="95">
        <f t="shared" ref="G174:AK174" si="82">(G132+G144+G157)*10^3</f>
        <v>6420.0000000000018</v>
      </c>
      <c r="H174">
        <f t="shared" si="69"/>
        <v>6512.0000000000018</v>
      </c>
      <c r="I174" s="16">
        <f t="shared" si="69"/>
        <v>6604.0000000000018</v>
      </c>
      <c r="J174">
        <f t="shared" si="69"/>
        <v>6696.0000000000027</v>
      </c>
      <c r="K174">
        <f t="shared" si="69"/>
        <v>6788.0000000000027</v>
      </c>
      <c r="L174" s="95">
        <f t="shared" si="82"/>
        <v>6880.0000000000027</v>
      </c>
      <c r="M174" s="36">
        <f t="shared" si="70"/>
        <v>7018.0000000000018</v>
      </c>
      <c r="N174" s="36">
        <f t="shared" si="70"/>
        <v>7156.0000000000009</v>
      </c>
      <c r="O174" s="36">
        <f t="shared" si="70"/>
        <v>7294.0000000000009</v>
      </c>
      <c r="P174" s="36">
        <f t="shared" si="70"/>
        <v>7432</v>
      </c>
      <c r="Q174" s="95">
        <f t="shared" si="82"/>
        <v>7569.9999999999991</v>
      </c>
      <c r="R174" s="36">
        <f t="shared" si="62"/>
        <v>7697.9999999999991</v>
      </c>
      <c r="S174" s="36">
        <f t="shared" si="62"/>
        <v>7825.9999999999991</v>
      </c>
      <c r="T174" s="36">
        <f t="shared" si="62"/>
        <v>7954</v>
      </c>
      <c r="U174" s="36">
        <f t="shared" si="62"/>
        <v>8082</v>
      </c>
      <c r="V174" s="95">
        <f t="shared" si="82"/>
        <v>8210</v>
      </c>
      <c r="W174" s="36">
        <f t="shared" si="63"/>
        <v>8368</v>
      </c>
      <c r="X174" s="36">
        <f t="shared" si="63"/>
        <v>8526</v>
      </c>
      <c r="Y174" s="36">
        <f t="shared" si="63"/>
        <v>8684</v>
      </c>
      <c r="Z174" s="36">
        <f t="shared" si="63"/>
        <v>8842</v>
      </c>
      <c r="AA174" s="95">
        <f t="shared" si="82"/>
        <v>9000</v>
      </c>
      <c r="AB174" s="36">
        <f t="shared" si="64"/>
        <v>9130</v>
      </c>
      <c r="AC174" s="36">
        <f t="shared" si="64"/>
        <v>9260</v>
      </c>
      <c r="AD174" s="36">
        <f t="shared" si="64"/>
        <v>9390</v>
      </c>
      <c r="AE174" s="36">
        <f t="shared" si="64"/>
        <v>9520</v>
      </c>
      <c r="AF174" s="95">
        <f t="shared" si="82"/>
        <v>9650</v>
      </c>
      <c r="AG174" s="36">
        <f t="shared" si="65"/>
        <v>9810</v>
      </c>
      <c r="AH174" s="36">
        <f t="shared" si="65"/>
        <v>9970</v>
      </c>
      <c r="AI174" s="36">
        <f t="shared" si="65"/>
        <v>10130.000000000002</v>
      </c>
      <c r="AJ174" s="36">
        <f t="shared" si="65"/>
        <v>10290.000000000002</v>
      </c>
      <c r="AK174" s="95">
        <f t="shared" si="82"/>
        <v>10450.000000000002</v>
      </c>
      <c r="AL174" s="36">
        <f t="shared" si="66"/>
        <v>10610.000000000002</v>
      </c>
      <c r="AM174" s="36">
        <f t="shared" si="66"/>
        <v>10770.000000000002</v>
      </c>
      <c r="AN174" s="36">
        <f t="shared" si="66"/>
        <v>10930</v>
      </c>
      <c r="AO174" s="36">
        <f t="shared" si="66"/>
        <v>11090</v>
      </c>
      <c r="AP174" s="95">
        <f>(AP132+AP144+AP157)*10^3</f>
        <v>11250</v>
      </c>
    </row>
    <row r="175" spans="1:42">
      <c r="A175" s="93" t="s">
        <v>13</v>
      </c>
      <c r="B175" s="95">
        <f t="shared" ref="B175:B180" si="83">(B133+B145+B161)*10^3</f>
        <v>100</v>
      </c>
      <c r="C175">
        <f t="shared" si="79"/>
        <v>100.49070751864544</v>
      </c>
      <c r="D175">
        <f t="shared" si="79"/>
        <v>100.98141503729087</v>
      </c>
      <c r="E175">
        <f t="shared" si="79"/>
        <v>101.47212255593629</v>
      </c>
      <c r="F175">
        <f t="shared" si="79"/>
        <v>101.96283007458173</v>
      </c>
      <c r="G175" s="95">
        <f t="shared" ref="G175:AP180" si="84">(G133+G145+G161)*10^3</f>
        <v>102.45353759322717</v>
      </c>
      <c r="H175">
        <f t="shared" si="69"/>
        <v>102.89236041120742</v>
      </c>
      <c r="I175" s="16">
        <f t="shared" si="69"/>
        <v>103.33118322918766</v>
      </c>
      <c r="J175">
        <f t="shared" si="69"/>
        <v>103.77000604716791</v>
      </c>
      <c r="K175">
        <f t="shared" si="69"/>
        <v>104.20882886514815</v>
      </c>
      <c r="L175" s="95">
        <f t="shared" si="84"/>
        <v>104.6476516831284</v>
      </c>
      <c r="M175" s="36">
        <f t="shared" si="70"/>
        <v>104.73541624672445</v>
      </c>
      <c r="N175" s="36">
        <f t="shared" si="70"/>
        <v>104.82318081032049</v>
      </c>
      <c r="O175" s="36">
        <f t="shared" si="70"/>
        <v>104.91094537391655</v>
      </c>
      <c r="P175" s="36">
        <f t="shared" si="70"/>
        <v>104.99870993751259</v>
      </c>
      <c r="Q175" s="95">
        <f t="shared" si="84"/>
        <v>105.08647450110864</v>
      </c>
      <c r="R175" s="36">
        <f t="shared" si="62"/>
        <v>105.52529731908889</v>
      </c>
      <c r="S175" s="36">
        <f t="shared" si="62"/>
        <v>105.96412013706913</v>
      </c>
      <c r="T175" s="36">
        <f t="shared" si="62"/>
        <v>106.40294295504938</v>
      </c>
      <c r="U175" s="36">
        <f t="shared" si="62"/>
        <v>106.84176577302962</v>
      </c>
      <c r="V175" s="95">
        <f t="shared" si="84"/>
        <v>107.28058859100987</v>
      </c>
      <c r="W175" s="36">
        <f t="shared" si="63"/>
        <v>107.36835315460593</v>
      </c>
      <c r="X175" s="36">
        <f t="shared" si="63"/>
        <v>107.45611771820198</v>
      </c>
      <c r="Y175" s="36">
        <f t="shared" si="63"/>
        <v>107.54388228179802</v>
      </c>
      <c r="Z175" s="36">
        <f t="shared" si="63"/>
        <v>107.63164684539407</v>
      </c>
      <c r="AA175" s="95">
        <f t="shared" si="84"/>
        <v>107.71941140899013</v>
      </c>
      <c r="AB175" s="36">
        <f t="shared" si="64"/>
        <v>108.15823422697038</v>
      </c>
      <c r="AC175" s="36">
        <f t="shared" si="64"/>
        <v>108.59705704495062</v>
      </c>
      <c r="AD175" s="36">
        <f t="shared" si="64"/>
        <v>109.03587986293087</v>
      </c>
      <c r="AE175" s="36">
        <f t="shared" si="64"/>
        <v>109.47470268091111</v>
      </c>
      <c r="AF175" s="95">
        <f t="shared" si="84"/>
        <v>109.91352549889136</v>
      </c>
      <c r="AG175" s="36">
        <f t="shared" si="65"/>
        <v>110.00129006248741</v>
      </c>
      <c r="AH175" s="36">
        <f t="shared" si="65"/>
        <v>110.08905462608345</v>
      </c>
      <c r="AI175" s="36">
        <f t="shared" si="65"/>
        <v>110.17681918967951</v>
      </c>
      <c r="AJ175" s="36">
        <f t="shared" si="65"/>
        <v>110.26458375327555</v>
      </c>
      <c r="AK175" s="95">
        <f t="shared" si="84"/>
        <v>110.3523483168716</v>
      </c>
      <c r="AL175" s="36">
        <f t="shared" si="66"/>
        <v>110.79117113485184</v>
      </c>
      <c r="AM175" s="36">
        <f t="shared" si="66"/>
        <v>111.22999395283209</v>
      </c>
      <c r="AN175" s="36">
        <f t="shared" si="66"/>
        <v>111.66881677081233</v>
      </c>
      <c r="AO175" s="36">
        <f t="shared" si="66"/>
        <v>112.10763958879258</v>
      </c>
      <c r="AP175" s="95">
        <f t="shared" si="84"/>
        <v>112.54646240677282</v>
      </c>
    </row>
    <row r="176" spans="1:42">
      <c r="A176" s="93" t="s">
        <v>259</v>
      </c>
      <c r="B176" s="95">
        <f t="shared" si="83"/>
        <v>0</v>
      </c>
      <c r="C176">
        <f t="shared" si="79"/>
        <v>0</v>
      </c>
      <c r="D176">
        <f t="shared" si="79"/>
        <v>0</v>
      </c>
      <c r="E176">
        <f t="shared" si="79"/>
        <v>0</v>
      </c>
      <c r="F176">
        <f t="shared" si="79"/>
        <v>0</v>
      </c>
      <c r="G176" s="95">
        <f t="shared" si="84"/>
        <v>0</v>
      </c>
      <c r="H176">
        <f t="shared" si="69"/>
        <v>0</v>
      </c>
      <c r="I176" s="16">
        <f t="shared" si="69"/>
        <v>0</v>
      </c>
      <c r="J176">
        <f t="shared" si="69"/>
        <v>0</v>
      </c>
      <c r="K176">
        <f t="shared" si="69"/>
        <v>0</v>
      </c>
      <c r="L176" s="95">
        <f t="shared" si="84"/>
        <v>0</v>
      </c>
      <c r="M176" s="36">
        <f t="shared" si="70"/>
        <v>0</v>
      </c>
      <c r="N176" s="36">
        <f t="shared" si="70"/>
        <v>0</v>
      </c>
      <c r="O176" s="36">
        <f t="shared" si="70"/>
        <v>0</v>
      </c>
      <c r="P176" s="36">
        <f t="shared" si="70"/>
        <v>0</v>
      </c>
      <c r="Q176" s="95">
        <f t="shared" si="84"/>
        <v>0</v>
      </c>
      <c r="R176" s="36">
        <f t="shared" si="62"/>
        <v>0</v>
      </c>
      <c r="S176" s="36">
        <f t="shared" si="62"/>
        <v>0</v>
      </c>
      <c r="T176" s="36">
        <f t="shared" si="62"/>
        <v>0</v>
      </c>
      <c r="U176" s="36">
        <f t="shared" si="62"/>
        <v>0</v>
      </c>
      <c r="V176" s="95">
        <f t="shared" si="84"/>
        <v>0</v>
      </c>
      <c r="W176" s="36">
        <f t="shared" si="63"/>
        <v>0</v>
      </c>
      <c r="X176" s="36">
        <f t="shared" si="63"/>
        <v>0</v>
      </c>
      <c r="Y176" s="36">
        <f t="shared" si="63"/>
        <v>0</v>
      </c>
      <c r="Z176" s="36">
        <f t="shared" si="63"/>
        <v>0</v>
      </c>
      <c r="AA176" s="95">
        <f t="shared" si="84"/>
        <v>0</v>
      </c>
      <c r="AB176" s="36">
        <f t="shared" si="64"/>
        <v>0</v>
      </c>
      <c r="AC176" s="36">
        <f t="shared" si="64"/>
        <v>0</v>
      </c>
      <c r="AD176" s="36">
        <f t="shared" si="64"/>
        <v>0</v>
      </c>
      <c r="AE176" s="36">
        <f t="shared" si="64"/>
        <v>0</v>
      </c>
      <c r="AF176" s="95">
        <f t="shared" si="84"/>
        <v>0</v>
      </c>
      <c r="AG176" s="36">
        <f t="shared" si="65"/>
        <v>0</v>
      </c>
      <c r="AH176" s="36">
        <f t="shared" si="65"/>
        <v>0</v>
      </c>
      <c r="AI176" s="36">
        <f t="shared" si="65"/>
        <v>0</v>
      </c>
      <c r="AJ176" s="36">
        <f t="shared" si="65"/>
        <v>0</v>
      </c>
      <c r="AK176" s="95">
        <f t="shared" si="84"/>
        <v>0</v>
      </c>
      <c r="AL176" s="36">
        <f t="shared" si="66"/>
        <v>0</v>
      </c>
      <c r="AM176" s="36">
        <f t="shared" si="66"/>
        <v>0</v>
      </c>
      <c r="AN176" s="36">
        <f t="shared" si="66"/>
        <v>0</v>
      </c>
      <c r="AO176" s="36">
        <f t="shared" si="66"/>
        <v>0</v>
      </c>
      <c r="AP176" s="95">
        <f t="shared" si="84"/>
        <v>0</v>
      </c>
    </row>
    <row r="177" spans="1:42">
      <c r="A177" s="93" t="s">
        <v>11</v>
      </c>
      <c r="B177" s="95">
        <f t="shared" si="83"/>
        <v>0</v>
      </c>
      <c r="C177">
        <f t="shared" si="79"/>
        <v>0</v>
      </c>
      <c r="D177">
        <f t="shared" si="79"/>
        <v>0</v>
      </c>
      <c r="E177">
        <f t="shared" si="79"/>
        <v>0</v>
      </c>
      <c r="F177">
        <f t="shared" si="79"/>
        <v>0</v>
      </c>
      <c r="G177" s="95">
        <f t="shared" si="84"/>
        <v>0</v>
      </c>
      <c r="H177">
        <f t="shared" si="69"/>
        <v>0</v>
      </c>
      <c r="I177" s="16">
        <f t="shared" si="69"/>
        <v>0</v>
      </c>
      <c r="J177">
        <f t="shared" si="69"/>
        <v>0</v>
      </c>
      <c r="K177">
        <f t="shared" si="69"/>
        <v>0</v>
      </c>
      <c r="L177" s="95">
        <f t="shared" si="84"/>
        <v>0</v>
      </c>
      <c r="M177" s="36">
        <f t="shared" si="70"/>
        <v>0</v>
      </c>
      <c r="N177" s="36">
        <f t="shared" si="70"/>
        <v>0</v>
      </c>
      <c r="O177" s="36">
        <f t="shared" si="70"/>
        <v>0</v>
      </c>
      <c r="P177" s="36">
        <f t="shared" si="70"/>
        <v>0</v>
      </c>
      <c r="Q177" s="95">
        <f t="shared" si="84"/>
        <v>0</v>
      </c>
      <c r="R177" s="36">
        <f t="shared" si="62"/>
        <v>0</v>
      </c>
      <c r="S177" s="36">
        <f t="shared" si="62"/>
        <v>0</v>
      </c>
      <c r="T177" s="36">
        <f t="shared" si="62"/>
        <v>0</v>
      </c>
      <c r="U177" s="36">
        <f t="shared" si="62"/>
        <v>0</v>
      </c>
      <c r="V177" s="95">
        <f t="shared" si="84"/>
        <v>0</v>
      </c>
      <c r="W177" s="36">
        <f t="shared" si="63"/>
        <v>0</v>
      </c>
      <c r="X177" s="36">
        <f t="shared" si="63"/>
        <v>0</v>
      </c>
      <c r="Y177" s="36">
        <f t="shared" si="63"/>
        <v>0</v>
      </c>
      <c r="Z177" s="36">
        <f t="shared" si="63"/>
        <v>0</v>
      </c>
      <c r="AA177" s="95">
        <f t="shared" si="84"/>
        <v>0</v>
      </c>
      <c r="AB177" s="36">
        <f t="shared" si="64"/>
        <v>0</v>
      </c>
      <c r="AC177" s="36">
        <f t="shared" si="64"/>
        <v>0</v>
      </c>
      <c r="AD177" s="36">
        <f t="shared" si="64"/>
        <v>0</v>
      </c>
      <c r="AE177" s="36">
        <f t="shared" si="64"/>
        <v>0</v>
      </c>
      <c r="AF177" s="95">
        <f t="shared" si="84"/>
        <v>0</v>
      </c>
      <c r="AG177" s="36">
        <f t="shared" si="65"/>
        <v>0</v>
      </c>
      <c r="AH177" s="36">
        <f t="shared" si="65"/>
        <v>0</v>
      </c>
      <c r="AI177" s="36">
        <f t="shared" si="65"/>
        <v>0</v>
      </c>
      <c r="AJ177" s="36">
        <f t="shared" si="65"/>
        <v>0</v>
      </c>
      <c r="AK177" s="95">
        <f t="shared" si="84"/>
        <v>0</v>
      </c>
      <c r="AL177" s="36">
        <f t="shared" si="66"/>
        <v>0</v>
      </c>
      <c r="AM177" s="36">
        <f t="shared" si="66"/>
        <v>0</v>
      </c>
      <c r="AN177" s="36">
        <f t="shared" si="66"/>
        <v>0</v>
      </c>
      <c r="AO177" s="36">
        <f t="shared" si="66"/>
        <v>0</v>
      </c>
      <c r="AP177" s="95">
        <f t="shared" si="84"/>
        <v>0</v>
      </c>
    </row>
    <row r="178" spans="1:42">
      <c r="A178" s="93" t="s">
        <v>260</v>
      </c>
      <c r="B178" s="95">
        <f t="shared" si="83"/>
        <v>152.04918032786884</v>
      </c>
      <c r="C178">
        <f t="shared" si="79"/>
        <v>152.55979095964921</v>
      </c>
      <c r="D178">
        <f t="shared" si="79"/>
        <v>153.07040159142954</v>
      </c>
      <c r="E178">
        <f t="shared" si="79"/>
        <v>153.58101222320991</v>
      </c>
      <c r="F178">
        <f t="shared" si="79"/>
        <v>154.09162285499025</v>
      </c>
      <c r="G178" s="95">
        <f t="shared" si="84"/>
        <v>154.60223348677061</v>
      </c>
      <c r="H178">
        <f t="shared" si="69"/>
        <v>156.18719013771906</v>
      </c>
      <c r="I178" s="16">
        <f t="shared" si="69"/>
        <v>157.77214678866747</v>
      </c>
      <c r="J178">
        <f t="shared" si="69"/>
        <v>159.35710343961591</v>
      </c>
      <c r="K178">
        <f t="shared" si="69"/>
        <v>160.94206009056433</v>
      </c>
      <c r="L178" s="95">
        <f t="shared" si="84"/>
        <v>162.52701674151277</v>
      </c>
      <c r="M178" s="36">
        <f t="shared" si="70"/>
        <v>164.44400807170246</v>
      </c>
      <c r="N178" s="36">
        <f t="shared" si="70"/>
        <v>166.36099940189214</v>
      </c>
      <c r="O178" s="36">
        <f t="shared" si="70"/>
        <v>168.27799073208183</v>
      </c>
      <c r="P178" s="36">
        <f t="shared" si="70"/>
        <v>170.19498206227152</v>
      </c>
      <c r="Q178" s="95">
        <f t="shared" si="84"/>
        <v>172.11197339246121</v>
      </c>
      <c r="R178" s="36">
        <f t="shared" si="62"/>
        <v>172.36359671007631</v>
      </c>
      <c r="S178" s="36">
        <f t="shared" si="62"/>
        <v>172.61522002769141</v>
      </c>
      <c r="T178" s="36">
        <f t="shared" si="62"/>
        <v>172.86684334530651</v>
      </c>
      <c r="U178" s="36">
        <f t="shared" si="62"/>
        <v>173.11846666292161</v>
      </c>
      <c r="V178" s="95">
        <f t="shared" si="84"/>
        <v>173.3700899805367</v>
      </c>
      <c r="W178" s="36">
        <f t="shared" si="63"/>
        <v>173.11221792274824</v>
      </c>
      <c r="X178" s="36">
        <f t="shared" si="63"/>
        <v>172.85434586495978</v>
      </c>
      <c r="Y178" s="36">
        <f t="shared" si="63"/>
        <v>172.59647380717135</v>
      </c>
      <c r="Z178" s="36">
        <f t="shared" si="63"/>
        <v>172.33860174938289</v>
      </c>
      <c r="AA178" s="95">
        <f t="shared" si="84"/>
        <v>172.08072969159443</v>
      </c>
      <c r="AB178" s="36">
        <f t="shared" si="64"/>
        <v>173.74218907478331</v>
      </c>
      <c r="AC178" s="36">
        <f t="shared" si="64"/>
        <v>175.40364845797217</v>
      </c>
      <c r="AD178" s="36">
        <f t="shared" si="64"/>
        <v>177.06510784116105</v>
      </c>
      <c r="AE178" s="36">
        <f t="shared" si="64"/>
        <v>178.72656722434991</v>
      </c>
      <c r="AF178" s="95">
        <f t="shared" si="84"/>
        <v>180.38802660753879</v>
      </c>
      <c r="AG178" s="36">
        <f t="shared" si="65"/>
        <v>180.72031848417657</v>
      </c>
      <c r="AH178" s="36">
        <f t="shared" si="65"/>
        <v>181.05261036081436</v>
      </c>
      <c r="AI178" s="36">
        <f t="shared" si="65"/>
        <v>181.38490223745211</v>
      </c>
      <c r="AJ178" s="36">
        <f t="shared" si="65"/>
        <v>181.71719411408989</v>
      </c>
      <c r="AK178" s="95">
        <f t="shared" si="84"/>
        <v>182.04948599072767</v>
      </c>
      <c r="AL178" s="36">
        <f t="shared" si="66"/>
        <v>183.71094537391656</v>
      </c>
      <c r="AM178" s="36">
        <f t="shared" si="66"/>
        <v>185.37240475710541</v>
      </c>
      <c r="AN178" s="36">
        <f t="shared" si="66"/>
        <v>187.0338641402943</v>
      </c>
      <c r="AO178" s="36">
        <f t="shared" si="66"/>
        <v>188.69532352348315</v>
      </c>
      <c r="AP178" s="95">
        <f t="shared" si="84"/>
        <v>190.35678290667204</v>
      </c>
    </row>
    <row r="179" spans="1:42">
      <c r="A179" s="93" t="s">
        <v>261</v>
      </c>
      <c r="B179" s="95">
        <f t="shared" si="83"/>
        <v>80</v>
      </c>
      <c r="C179">
        <f t="shared" si="79"/>
        <v>82.151703285627903</v>
      </c>
      <c r="D179">
        <f t="shared" si="79"/>
        <v>84.303406571255792</v>
      </c>
      <c r="E179">
        <f t="shared" si="79"/>
        <v>86.455109856883695</v>
      </c>
      <c r="F179">
        <f t="shared" si="79"/>
        <v>88.606813142511584</v>
      </c>
      <c r="G179" s="95">
        <f t="shared" si="84"/>
        <v>90.758516428139487</v>
      </c>
      <c r="H179">
        <f t="shared" si="69"/>
        <v>91.018645434388233</v>
      </c>
      <c r="I179" s="16">
        <f t="shared" si="69"/>
        <v>91.278774440636965</v>
      </c>
      <c r="J179">
        <f t="shared" si="69"/>
        <v>91.538903446885712</v>
      </c>
      <c r="K179">
        <f t="shared" si="69"/>
        <v>91.799032453134444</v>
      </c>
      <c r="L179" s="95">
        <f t="shared" si="84"/>
        <v>92.059161459383191</v>
      </c>
      <c r="M179" s="36">
        <f t="shared" si="70"/>
        <v>92.111187260632931</v>
      </c>
      <c r="N179" s="36">
        <f t="shared" si="70"/>
        <v>92.163213061882686</v>
      </c>
      <c r="O179" s="36">
        <f t="shared" si="70"/>
        <v>92.215238863132427</v>
      </c>
      <c r="P179" s="36">
        <f t="shared" si="70"/>
        <v>92.267264664382182</v>
      </c>
      <c r="Q179" s="95">
        <f t="shared" si="84"/>
        <v>92.319290465631923</v>
      </c>
      <c r="R179" s="36">
        <f t="shared" si="62"/>
        <v>92.579419471880669</v>
      </c>
      <c r="S179" s="36">
        <f t="shared" si="62"/>
        <v>92.839548478129402</v>
      </c>
      <c r="T179" s="36">
        <f t="shared" si="62"/>
        <v>93.099677484378148</v>
      </c>
      <c r="U179" s="36">
        <f t="shared" si="62"/>
        <v>93.35980649062688</v>
      </c>
      <c r="V179" s="95">
        <f t="shared" si="84"/>
        <v>93.619935496875627</v>
      </c>
      <c r="W179" s="36">
        <f t="shared" si="63"/>
        <v>93.671961298125368</v>
      </c>
      <c r="X179" s="36">
        <f t="shared" si="63"/>
        <v>93.723987099375123</v>
      </c>
      <c r="Y179" s="36">
        <f t="shared" si="63"/>
        <v>93.776012900624863</v>
      </c>
      <c r="Z179" s="36">
        <f t="shared" si="63"/>
        <v>93.828038701874618</v>
      </c>
      <c r="AA179" s="95">
        <f t="shared" si="84"/>
        <v>93.880064503124359</v>
      </c>
      <c r="AB179" s="36">
        <f t="shared" si="64"/>
        <v>94.140193509373105</v>
      </c>
      <c r="AC179" s="36">
        <f t="shared" si="64"/>
        <v>94.400322515621838</v>
      </c>
      <c r="AD179" s="36">
        <f t="shared" si="64"/>
        <v>94.660451521870584</v>
      </c>
      <c r="AE179" s="36">
        <f t="shared" si="64"/>
        <v>94.920580528119316</v>
      </c>
      <c r="AF179" s="95">
        <f t="shared" si="84"/>
        <v>95.180709534368063</v>
      </c>
      <c r="AG179" s="36">
        <f t="shared" si="65"/>
        <v>95.232735335617804</v>
      </c>
      <c r="AH179" s="36">
        <f t="shared" si="65"/>
        <v>95.284761136867559</v>
      </c>
      <c r="AI179" s="36">
        <f t="shared" si="65"/>
        <v>95.336786938117299</v>
      </c>
      <c r="AJ179" s="36">
        <f t="shared" si="65"/>
        <v>95.388812739367054</v>
      </c>
      <c r="AK179" s="95">
        <f t="shared" si="84"/>
        <v>95.440838540616795</v>
      </c>
      <c r="AL179" s="36">
        <f t="shared" si="66"/>
        <v>95.700967546865542</v>
      </c>
      <c r="AM179" s="36">
        <f t="shared" si="66"/>
        <v>95.961096553114274</v>
      </c>
      <c r="AN179" s="36">
        <f t="shared" si="66"/>
        <v>96.22122555936302</v>
      </c>
      <c r="AO179" s="36">
        <f t="shared" si="66"/>
        <v>96.481354565611753</v>
      </c>
      <c r="AP179" s="95">
        <f t="shared" si="84"/>
        <v>96.741483571860499</v>
      </c>
    </row>
    <row r="180" spans="1:42">
      <c r="A180" s="93" t="s">
        <v>262</v>
      </c>
      <c r="B180" s="95">
        <f t="shared" si="83"/>
        <v>0</v>
      </c>
      <c r="C180">
        <f t="shared" si="79"/>
        <v>0</v>
      </c>
      <c r="D180">
        <f t="shared" si="79"/>
        <v>0</v>
      </c>
      <c r="E180">
        <f t="shared" si="79"/>
        <v>0</v>
      </c>
      <c r="F180">
        <f t="shared" si="79"/>
        <v>0</v>
      </c>
      <c r="G180" s="95">
        <f t="shared" si="84"/>
        <v>0</v>
      </c>
      <c r="H180">
        <f t="shared" si="69"/>
        <v>0</v>
      </c>
      <c r="I180" s="16">
        <f t="shared" si="69"/>
        <v>0</v>
      </c>
      <c r="J180">
        <f t="shared" si="69"/>
        <v>0</v>
      </c>
      <c r="K180">
        <f t="shared" si="69"/>
        <v>0</v>
      </c>
      <c r="L180" s="95">
        <f t="shared" si="84"/>
        <v>0</v>
      </c>
      <c r="M180" s="36">
        <f t="shared" si="70"/>
        <v>0</v>
      </c>
      <c r="N180" s="36">
        <f t="shared" si="70"/>
        <v>0</v>
      </c>
      <c r="O180" s="36">
        <f t="shared" si="70"/>
        <v>0</v>
      </c>
      <c r="P180" s="36">
        <f t="shared" si="70"/>
        <v>0</v>
      </c>
      <c r="Q180" s="95">
        <f t="shared" si="84"/>
        <v>0</v>
      </c>
      <c r="R180" s="36">
        <f t="shared" si="62"/>
        <v>0</v>
      </c>
      <c r="S180" s="36">
        <f t="shared" si="62"/>
        <v>0</v>
      </c>
      <c r="T180" s="36">
        <f t="shared" si="62"/>
        <v>0</v>
      </c>
      <c r="U180" s="36">
        <f t="shared" si="62"/>
        <v>0</v>
      </c>
      <c r="V180" s="95">
        <f t="shared" si="84"/>
        <v>0</v>
      </c>
      <c r="W180" s="36">
        <f t="shared" si="63"/>
        <v>0</v>
      </c>
      <c r="X180" s="36">
        <f t="shared" si="63"/>
        <v>0</v>
      </c>
      <c r="Y180" s="36">
        <f t="shared" si="63"/>
        <v>0</v>
      </c>
      <c r="Z180" s="36">
        <f t="shared" si="63"/>
        <v>0</v>
      </c>
      <c r="AA180" s="95">
        <f t="shared" si="84"/>
        <v>0</v>
      </c>
      <c r="AB180" s="36">
        <f t="shared" si="64"/>
        <v>0</v>
      </c>
      <c r="AC180" s="36">
        <f t="shared" si="64"/>
        <v>0</v>
      </c>
      <c r="AD180" s="36">
        <f t="shared" si="64"/>
        <v>0</v>
      </c>
      <c r="AE180" s="36">
        <f t="shared" si="64"/>
        <v>0</v>
      </c>
      <c r="AF180" s="95">
        <f t="shared" si="84"/>
        <v>0</v>
      </c>
      <c r="AG180" s="36">
        <f t="shared" si="65"/>
        <v>0</v>
      </c>
      <c r="AH180" s="36">
        <f t="shared" si="65"/>
        <v>0</v>
      </c>
      <c r="AI180" s="36">
        <f t="shared" si="65"/>
        <v>0</v>
      </c>
      <c r="AJ180" s="36">
        <f t="shared" si="65"/>
        <v>0</v>
      </c>
      <c r="AK180" s="95">
        <f t="shared" si="84"/>
        <v>0</v>
      </c>
      <c r="AL180" s="36">
        <f t="shared" si="66"/>
        <v>0</v>
      </c>
      <c r="AM180" s="36">
        <f t="shared" si="66"/>
        <v>0</v>
      </c>
      <c r="AN180" s="36">
        <f t="shared" si="66"/>
        <v>0</v>
      </c>
      <c r="AO180" s="36">
        <f t="shared" si="66"/>
        <v>0</v>
      </c>
      <c r="AP180" s="95">
        <f t="shared" si="84"/>
        <v>0</v>
      </c>
    </row>
    <row r="181" spans="1:42">
      <c r="B181" s="95"/>
      <c r="C181" s="36"/>
      <c r="D181" s="36"/>
      <c r="E181" s="36"/>
      <c r="F181" s="36"/>
      <c r="G181" s="95"/>
      <c r="L181" s="95"/>
      <c r="M181" s="36"/>
      <c r="N181" s="36"/>
      <c r="O181" s="36"/>
      <c r="P181" s="36"/>
      <c r="Q181" s="95"/>
      <c r="R181" s="36"/>
      <c r="S181" s="36"/>
      <c r="T181" s="36"/>
      <c r="U181" s="36"/>
      <c r="V181" s="95"/>
      <c r="W181" s="36"/>
      <c r="X181" s="36"/>
      <c r="Y181" s="36"/>
      <c r="Z181" s="36"/>
      <c r="AA181" s="95"/>
      <c r="AB181" s="36"/>
      <c r="AC181" s="36"/>
      <c r="AD181" s="36"/>
      <c r="AE181" s="36"/>
      <c r="AF181" s="95"/>
      <c r="AG181" s="36"/>
      <c r="AH181" s="36"/>
      <c r="AI181" s="36"/>
      <c r="AJ181" s="36"/>
      <c r="AK181" s="95"/>
      <c r="AL181" s="36"/>
      <c r="AM181" s="36"/>
      <c r="AN181" s="36"/>
      <c r="AO181" s="36"/>
      <c r="AP181" s="95"/>
    </row>
    <row r="182" spans="1:42">
      <c r="A182" s="1" t="s">
        <v>282</v>
      </c>
      <c r="B182" s="95"/>
      <c r="C182" s="36"/>
      <c r="D182" s="36"/>
      <c r="E182" s="36"/>
      <c r="F182" s="36"/>
      <c r="G182" s="95"/>
      <c r="H182">
        <f t="shared" si="69"/>
        <v>4.7444230779418121E-3</v>
      </c>
      <c r="I182" s="16">
        <f t="shared" si="69"/>
        <v>9.4888461558836242E-3</v>
      </c>
      <c r="J182" s="92">
        <f>(J183-I183)/I183</f>
        <v>2.490364990295468E-2</v>
      </c>
      <c r="K182" s="92">
        <f t="shared" ref="K182:AP182" si="85">(K183-J183)/J183</f>
        <v>2.4298527871681352E-2</v>
      </c>
      <c r="L182" s="92">
        <f t="shared" si="85"/>
        <v>2.3722115389709059E-2</v>
      </c>
      <c r="M182" s="92">
        <f t="shared" si="85"/>
        <v>1.6848730726307187E-2</v>
      </c>
      <c r="N182" s="92">
        <f t="shared" si="85"/>
        <v>1.6569554759902589E-2</v>
      </c>
      <c r="O182" s="92">
        <f t="shared" si="85"/>
        <v>1.6299479639458853E-2</v>
      </c>
      <c r="P182" s="92">
        <f t="shared" si="85"/>
        <v>1.6038067485030148E-2</v>
      </c>
      <c r="Q182" s="92">
        <f t="shared" si="85"/>
        <v>1.5784908064250879E-2</v>
      </c>
      <c r="R182" s="92">
        <f t="shared" si="85"/>
        <v>1.535221025787461E-2</v>
      </c>
      <c r="S182" s="92">
        <f t="shared" si="85"/>
        <v>1.512008355600635E-2</v>
      </c>
      <c r="T182" s="92">
        <f t="shared" si="85"/>
        <v>1.4894871849091895E-2</v>
      </c>
      <c r="U182" s="92">
        <f t="shared" si="85"/>
        <v>1.4676270678118905E-2</v>
      </c>
      <c r="V182" s="92">
        <f t="shared" si="85"/>
        <v>1.4463993198845997E-2</v>
      </c>
      <c r="W182" s="92">
        <f t="shared" si="85"/>
        <v>1.6069447173666714E-2</v>
      </c>
      <c r="X182" s="92">
        <f t="shared" si="85"/>
        <v>1.5815303981795599E-2</v>
      </c>
      <c r="Y182" s="92">
        <f t="shared" si="85"/>
        <v>1.5569074338418502E-2</v>
      </c>
      <c r="Z182" s="92">
        <f t="shared" si="85"/>
        <v>1.5330394290078837E-2</v>
      </c>
      <c r="AA182" s="92">
        <f t="shared" si="85"/>
        <v>1.5098921864540498E-2</v>
      </c>
      <c r="AB182" s="92">
        <f t="shared" si="85"/>
        <v>1.4241277330461427E-2</v>
      </c>
      <c r="AC182" s="92">
        <f t="shared" si="85"/>
        <v>1.4041311124651965E-2</v>
      </c>
      <c r="AD182" s="92">
        <f t="shared" si="85"/>
        <v>1.3846882736048385E-2</v>
      </c>
      <c r="AE182" s="92">
        <f t="shared" si="85"/>
        <v>1.3657765262028748E-2</v>
      </c>
      <c r="AF182" s="92">
        <f t="shared" si="85"/>
        <v>1.3473744028881622E-2</v>
      </c>
      <c r="AG182" s="92">
        <f t="shared" si="85"/>
        <v>1.5548472799300921E-2</v>
      </c>
      <c r="AH182" s="92">
        <f t="shared" si="85"/>
        <v>1.531041916339301E-2</v>
      </c>
      <c r="AI182" s="92">
        <f t="shared" si="85"/>
        <v>1.5079545008519327E-2</v>
      </c>
      <c r="AJ182" s="92">
        <f t="shared" si="85"/>
        <v>1.4855530369684249E-2</v>
      </c>
      <c r="AK182" s="92">
        <f t="shared" si="85"/>
        <v>1.4638074016577298E-2</v>
      </c>
      <c r="AL182" s="92">
        <f t="shared" si="85"/>
        <v>1.2795118539020675E-2</v>
      </c>
      <c r="AM182" s="92">
        <f t="shared" si="85"/>
        <v>1.263347177016208E-2</v>
      </c>
      <c r="AN182" s="92">
        <f t="shared" si="85"/>
        <v>1.2475858365690718E-2</v>
      </c>
      <c r="AO182" s="92">
        <f t="shared" si="85"/>
        <v>1.2322129226694607E-2</v>
      </c>
      <c r="AP182" s="92">
        <f t="shared" si="85"/>
        <v>1.2172142513675356E-2</v>
      </c>
    </row>
    <row r="183" spans="1:42">
      <c r="A183" s="93" t="s">
        <v>46</v>
      </c>
      <c r="B183" s="95">
        <v>728</v>
      </c>
      <c r="C183">
        <f t="shared" ref="C183:F198" si="86">$B183+((C$1-$B$1)*($G183-$B183)/($G$1-$B$1))</f>
        <v>787.42840000000001</v>
      </c>
      <c r="D183">
        <f t="shared" si="86"/>
        <v>846.85679999999991</v>
      </c>
      <c r="E183">
        <f t="shared" si="86"/>
        <v>906.28519999999992</v>
      </c>
      <c r="F183">
        <f t="shared" si="86"/>
        <v>965.71359999999981</v>
      </c>
      <c r="G183" s="95">
        <v>1025.1419999999998</v>
      </c>
      <c r="H183">
        <f t="shared" si="69"/>
        <v>1052.0099999999998</v>
      </c>
      <c r="I183" s="16">
        <f t="shared" si="69"/>
        <v>1078.8779999999999</v>
      </c>
      <c r="J183">
        <f t="shared" si="69"/>
        <v>1105.7459999999999</v>
      </c>
      <c r="K183">
        <f t="shared" si="69"/>
        <v>1132.614</v>
      </c>
      <c r="L183" s="95">
        <v>1159.482</v>
      </c>
      <c r="M183" s="36">
        <f t="shared" si="70"/>
        <v>1179.0178000000001</v>
      </c>
      <c r="N183" s="36">
        <f t="shared" si="70"/>
        <v>1198.5536</v>
      </c>
      <c r="O183" s="36">
        <f t="shared" si="70"/>
        <v>1218.0894000000001</v>
      </c>
      <c r="P183" s="36">
        <f t="shared" si="70"/>
        <v>1237.6251999999999</v>
      </c>
      <c r="Q183" s="95">
        <v>1257.1610000000001</v>
      </c>
      <c r="R183" s="36">
        <f t="shared" ref="R183:U227" si="87">$Q183+((R$1-$Q$1)*($V183-$Q183)/($V$1-$Q$1))</f>
        <v>1276.4612</v>
      </c>
      <c r="S183" s="36">
        <f t="shared" si="87"/>
        <v>1295.7614000000001</v>
      </c>
      <c r="T183" s="36">
        <f t="shared" si="87"/>
        <v>1315.0616</v>
      </c>
      <c r="U183" s="36">
        <f t="shared" si="87"/>
        <v>1334.3618000000001</v>
      </c>
      <c r="V183" s="95">
        <v>1353.662</v>
      </c>
      <c r="W183" s="36">
        <f t="shared" ref="W183:Z227" si="88">$V183+((W$1-$V$1)*($AA183-$V183)/($AA$1-$V$1))</f>
        <v>1375.4146000000001</v>
      </c>
      <c r="X183" s="36">
        <f t="shared" si="88"/>
        <v>1397.1671999999999</v>
      </c>
      <c r="Y183" s="36">
        <f t="shared" si="88"/>
        <v>1418.9197999999999</v>
      </c>
      <c r="Z183" s="36">
        <f t="shared" si="88"/>
        <v>1440.6723999999997</v>
      </c>
      <c r="AA183" s="95">
        <v>1462.4249999999997</v>
      </c>
      <c r="AB183" s="36">
        <f t="shared" ref="AB183:AE227" si="89">$AA183+((AB$1-$AA$1)*($AF183-$AA183)/($AF$1-$AA$1))</f>
        <v>1483.2517999999998</v>
      </c>
      <c r="AC183" s="36">
        <f t="shared" si="89"/>
        <v>1504.0785999999998</v>
      </c>
      <c r="AD183" s="36">
        <f t="shared" si="89"/>
        <v>1524.9053999999996</v>
      </c>
      <c r="AE183" s="36">
        <f t="shared" si="89"/>
        <v>1545.7321999999997</v>
      </c>
      <c r="AF183" s="95">
        <v>1566.5589999999997</v>
      </c>
      <c r="AG183" s="36">
        <f t="shared" ref="AG183:AJ227" si="90">$AF183+((AG$1-$AF$1)*($AK183-$AF183)/($AK$1-$AF$1))</f>
        <v>1590.9165999999998</v>
      </c>
      <c r="AH183" s="36">
        <f t="shared" si="90"/>
        <v>1615.2741999999998</v>
      </c>
      <c r="AI183" s="36">
        <f t="shared" si="90"/>
        <v>1639.6317999999999</v>
      </c>
      <c r="AJ183" s="36">
        <f t="shared" si="90"/>
        <v>1663.9893999999999</v>
      </c>
      <c r="AK183" s="95">
        <v>1688.347</v>
      </c>
      <c r="AL183" s="36">
        <f t="shared" ref="AL183:AO227" si="91">$AK183+((AL$1-$AK$1)*($AP183-$AK183)/($AP$1-$AK$1))</f>
        <v>1709.9495999999999</v>
      </c>
      <c r="AM183" s="36">
        <f t="shared" si="91"/>
        <v>1731.5521999999999</v>
      </c>
      <c r="AN183" s="36">
        <f t="shared" si="91"/>
        <v>1753.1548</v>
      </c>
      <c r="AO183" s="36">
        <f t="shared" si="91"/>
        <v>1774.7574</v>
      </c>
      <c r="AP183" s="95">
        <v>1796.36</v>
      </c>
    </row>
    <row r="184" spans="1:42">
      <c r="A184" s="93"/>
      <c r="B184" s="95"/>
      <c r="G184" s="95"/>
      <c r="J184" s="92">
        <f>(J185-I185)/I185</f>
        <v>1.1112081354407204E-2</v>
      </c>
      <c r="K184" s="92">
        <f t="shared" ref="K184:AP184" si="92">(K185-J185)/J185</f>
        <v>1.0989960024532704E-2</v>
      </c>
      <c r="L184" s="92">
        <f t="shared" si="92"/>
        <v>1.0870493732960534E-2</v>
      </c>
      <c r="M184" s="92">
        <f t="shared" si="92"/>
        <v>6.8792655241805513E-3</v>
      </c>
      <c r="N184" s="92">
        <f t="shared" si="92"/>
        <v>6.8322645621262355E-3</v>
      </c>
      <c r="O184" s="92">
        <f t="shared" si="92"/>
        <v>6.7859014878687927E-3</v>
      </c>
      <c r="P184" s="92">
        <f t="shared" si="92"/>
        <v>6.7401634030036699E-3</v>
      </c>
      <c r="Q184" s="92">
        <f t="shared" si="92"/>
        <v>6.6950377545487326E-3</v>
      </c>
      <c r="R184" s="92">
        <f t="shared" si="92"/>
        <v>9.1387427305455078E-3</v>
      </c>
      <c r="S184" s="92">
        <f t="shared" si="92"/>
        <v>9.0559824368825013E-3</v>
      </c>
      <c r="T184" s="92">
        <f t="shared" si="92"/>
        <v>8.9747076420996861E-3</v>
      </c>
      <c r="U184" s="92">
        <f t="shared" si="92"/>
        <v>8.8948787061994151E-3</v>
      </c>
      <c r="V184" s="92">
        <f t="shared" si="92"/>
        <v>8.8164573871225838E-3</v>
      </c>
      <c r="W184" s="92">
        <f t="shared" si="92"/>
        <v>0</v>
      </c>
      <c r="X184" s="92">
        <f t="shared" si="92"/>
        <v>0</v>
      </c>
      <c r="Y184" s="92">
        <f t="shared" si="92"/>
        <v>-1.8817339400426384E-16</v>
      </c>
      <c r="Z184" s="92">
        <f t="shared" si="92"/>
        <v>0</v>
      </c>
      <c r="AA184" s="92">
        <f t="shared" si="92"/>
        <v>0</v>
      </c>
      <c r="AB184" s="92">
        <f t="shared" si="92"/>
        <v>-3.6414194915258764E-4</v>
      </c>
      <c r="AC184" s="92">
        <f t="shared" si="92"/>
        <v>-3.6427459681429833E-4</v>
      </c>
      <c r="AD184" s="92">
        <f t="shared" si="92"/>
        <v>-3.6440734115138418E-4</v>
      </c>
      <c r="AE184" s="92">
        <f t="shared" si="92"/>
        <v>-3.6454018227013643E-4</v>
      </c>
      <c r="AF184" s="92">
        <f t="shared" si="92"/>
        <v>-3.6467312027587079E-4</v>
      </c>
      <c r="AG184" s="92">
        <f t="shared" si="92"/>
        <v>-2.2816966802639486E-3</v>
      </c>
      <c r="AH184" s="92">
        <f t="shared" si="92"/>
        <v>-2.2869147260023148E-3</v>
      </c>
      <c r="AI184" s="92">
        <f t="shared" si="92"/>
        <v>-2.2921566928974174E-3</v>
      </c>
      <c r="AJ184" s="92">
        <f t="shared" si="92"/>
        <v>-2.2974227458208551E-3</v>
      </c>
      <c r="AK184" s="92">
        <f t="shared" si="92"/>
        <v>-2.3027130511616926E-3</v>
      </c>
      <c r="AL184" s="92">
        <f t="shared" si="92"/>
        <v>2.4289308598074478E-2</v>
      </c>
      <c r="AM184" s="92">
        <f t="shared" si="92"/>
        <v>2.3713328250314952E-2</v>
      </c>
      <c r="AN184" s="92">
        <f t="shared" si="92"/>
        <v>2.3164031956919909E-2</v>
      </c>
      <c r="AO184" s="92">
        <f t="shared" si="92"/>
        <v>2.2639607368347213E-2</v>
      </c>
      <c r="AP184" s="92">
        <f t="shared" si="92"/>
        <v>2.2138402625151574E-2</v>
      </c>
    </row>
    <row r="185" spans="1:42">
      <c r="A185" s="93" t="s">
        <v>51</v>
      </c>
      <c r="B185" s="95">
        <v>107</v>
      </c>
      <c r="C185">
        <f t="shared" si="86"/>
        <v>112.02579999999999</v>
      </c>
      <c r="D185">
        <f t="shared" si="86"/>
        <v>117.05159999999998</v>
      </c>
      <c r="E185">
        <f t="shared" si="86"/>
        <v>122.07739999999998</v>
      </c>
      <c r="F185">
        <f t="shared" si="86"/>
        <v>127.10319999999997</v>
      </c>
      <c r="G185" s="95">
        <v>132.12899999999996</v>
      </c>
      <c r="H185">
        <f t="shared" si="69"/>
        <v>133.63059999999996</v>
      </c>
      <c r="I185" s="16">
        <f t="shared" si="69"/>
        <v>135.13219999999995</v>
      </c>
      <c r="J185">
        <f t="shared" si="69"/>
        <v>136.63379999999998</v>
      </c>
      <c r="K185">
        <f t="shared" si="69"/>
        <v>138.13539999999998</v>
      </c>
      <c r="L185" s="95">
        <v>139.63699999999997</v>
      </c>
      <c r="M185" s="36">
        <f t="shared" si="70"/>
        <v>140.59759999999997</v>
      </c>
      <c r="N185" s="36">
        <f t="shared" si="70"/>
        <v>141.55819999999997</v>
      </c>
      <c r="O185" s="36">
        <f t="shared" si="70"/>
        <v>142.5188</v>
      </c>
      <c r="P185" s="36">
        <f t="shared" si="70"/>
        <v>143.4794</v>
      </c>
      <c r="Q185" s="95">
        <v>144.44</v>
      </c>
      <c r="R185" s="36">
        <f t="shared" si="87"/>
        <v>145.76</v>
      </c>
      <c r="S185" s="36">
        <f t="shared" si="87"/>
        <v>147.07999999999998</v>
      </c>
      <c r="T185" s="36">
        <f t="shared" si="87"/>
        <v>148.4</v>
      </c>
      <c r="U185" s="36">
        <f t="shared" si="87"/>
        <v>149.72</v>
      </c>
      <c r="V185" s="95">
        <v>151.04</v>
      </c>
      <c r="W185" s="36">
        <f t="shared" si="88"/>
        <v>151.04</v>
      </c>
      <c r="X185" s="36">
        <f t="shared" si="88"/>
        <v>151.04</v>
      </c>
      <c r="Y185" s="36">
        <f t="shared" si="88"/>
        <v>151.03999999999996</v>
      </c>
      <c r="Z185" s="36">
        <f t="shared" si="88"/>
        <v>151.03999999999996</v>
      </c>
      <c r="AA185" s="95">
        <v>151.03999999999996</v>
      </c>
      <c r="AB185" s="36">
        <f t="shared" si="89"/>
        <v>150.98499999999996</v>
      </c>
      <c r="AC185" s="36">
        <f t="shared" si="89"/>
        <v>150.92999999999995</v>
      </c>
      <c r="AD185" s="36">
        <f t="shared" si="89"/>
        <v>150.87499999999997</v>
      </c>
      <c r="AE185" s="36">
        <f t="shared" si="89"/>
        <v>150.81999999999996</v>
      </c>
      <c r="AF185" s="95">
        <v>150.76499999999996</v>
      </c>
      <c r="AG185" s="36">
        <f t="shared" si="90"/>
        <v>150.42099999999996</v>
      </c>
      <c r="AH185" s="36">
        <f t="shared" si="90"/>
        <v>150.07699999999997</v>
      </c>
      <c r="AI185" s="36">
        <f t="shared" si="90"/>
        <v>149.733</v>
      </c>
      <c r="AJ185" s="36">
        <f t="shared" si="90"/>
        <v>149.38900000000001</v>
      </c>
      <c r="AK185" s="95">
        <v>149.04500000000002</v>
      </c>
      <c r="AL185" s="36">
        <f t="shared" si="91"/>
        <v>152.66520000000003</v>
      </c>
      <c r="AM185" s="36">
        <f t="shared" si="91"/>
        <v>156.28540000000001</v>
      </c>
      <c r="AN185" s="36">
        <f t="shared" si="91"/>
        <v>159.90560000000002</v>
      </c>
      <c r="AO185" s="36">
        <f t="shared" si="91"/>
        <v>163.5258</v>
      </c>
      <c r="AP185" s="95">
        <v>167.14600000000002</v>
      </c>
    </row>
    <row r="186" spans="1:42">
      <c r="A186" s="93"/>
      <c r="B186" s="95"/>
      <c r="G186" s="95"/>
      <c r="J186" s="92">
        <f>(J187-I187)/I187</f>
        <v>7.7626699629171833E-2</v>
      </c>
      <c r="K186" s="92">
        <f t="shared" ref="K186:AP186" si="93">(K187-J187)/J187</f>
        <v>7.2034870383115401E-2</v>
      </c>
      <c r="L186" s="92">
        <f t="shared" si="93"/>
        <v>6.7194521720522163E-2</v>
      </c>
      <c r="M186" s="92">
        <f t="shared" si="93"/>
        <v>6.8177260878283505E-2</v>
      </c>
      <c r="N186" s="92">
        <f t="shared" si="93"/>
        <v>6.3825793129341071E-2</v>
      </c>
      <c r="O186" s="92">
        <f t="shared" si="93"/>
        <v>5.9996470795835519E-2</v>
      </c>
      <c r="P186" s="92">
        <f t="shared" si="93"/>
        <v>5.6600632595305456E-2</v>
      </c>
      <c r="Q186" s="92">
        <f t="shared" si="93"/>
        <v>5.356861509374506E-2</v>
      </c>
      <c r="R186" s="92">
        <f t="shared" si="93"/>
        <v>5.5690145057574379E-2</v>
      </c>
      <c r="S186" s="92">
        <f t="shared" si="93"/>
        <v>5.2752358557384464E-2</v>
      </c>
      <c r="T186" s="92">
        <f t="shared" si="93"/>
        <v>5.0108991092333049E-2</v>
      </c>
      <c r="U186" s="92">
        <f t="shared" si="93"/>
        <v>4.7717895492170752E-2</v>
      </c>
      <c r="V186" s="92">
        <f t="shared" si="93"/>
        <v>4.5544602891177358E-2</v>
      </c>
      <c r="W186" s="92">
        <f t="shared" si="93"/>
        <v>3.2799157796233505E-2</v>
      </c>
      <c r="X186" s="92">
        <f t="shared" si="93"/>
        <v>3.1757537318504114E-2</v>
      </c>
      <c r="Y186" s="92">
        <f t="shared" si="93"/>
        <v>3.0780039078794289E-2</v>
      </c>
      <c r="Z186" s="92">
        <f t="shared" si="93"/>
        <v>2.9860918830269877E-2</v>
      </c>
      <c r="AA186" s="92">
        <f t="shared" si="93"/>
        <v>2.8995098546108846E-2</v>
      </c>
      <c r="AB186" s="92">
        <f t="shared" si="93"/>
        <v>2.3073057984122156E-2</v>
      </c>
      <c r="AC186" s="92">
        <f t="shared" si="93"/>
        <v>2.2552698269257349E-2</v>
      </c>
      <c r="AD186" s="92">
        <f t="shared" si="93"/>
        <v>2.2055291925227139E-2</v>
      </c>
      <c r="AE186" s="92">
        <f t="shared" si="93"/>
        <v>2.1579352995357182E-2</v>
      </c>
      <c r="AF186" s="92">
        <f t="shared" si="93"/>
        <v>2.1123521077520337E-2</v>
      </c>
      <c r="AG186" s="92">
        <f t="shared" si="93"/>
        <v>4.3391296513199402E-2</v>
      </c>
      <c r="AH186" s="92">
        <f t="shared" si="93"/>
        <v>4.1586791703365988E-2</v>
      </c>
      <c r="AI186" s="92">
        <f t="shared" si="93"/>
        <v>3.9926381588764916E-2</v>
      </c>
      <c r="AJ186" s="92">
        <f t="shared" si="93"/>
        <v>3.8393469283630174E-2</v>
      </c>
      <c r="AK186" s="92">
        <f t="shared" si="93"/>
        <v>3.6973912509404711E-2</v>
      </c>
      <c r="AL186" s="92">
        <f t="shared" si="93"/>
        <v>0.16869771229732719</v>
      </c>
      <c r="AM186" s="92">
        <f t="shared" si="93"/>
        <v>0.14434674640178372</v>
      </c>
      <c r="AN186" s="92">
        <f t="shared" si="93"/>
        <v>0.12613899314666563</v>
      </c>
      <c r="AO186" s="92">
        <f t="shared" si="93"/>
        <v>0.11201014609591588</v>
      </c>
      <c r="AP186" s="92">
        <f t="shared" si="93"/>
        <v>0.10072762958968064</v>
      </c>
    </row>
    <row r="187" spans="1:42">
      <c r="A187" s="93" t="s">
        <v>49</v>
      </c>
      <c r="B187" s="95">
        <v>2</v>
      </c>
      <c r="C187">
        <f t="shared" si="86"/>
        <v>2.2833999999999999</v>
      </c>
      <c r="D187">
        <f t="shared" si="86"/>
        <v>2.5667999999999997</v>
      </c>
      <c r="E187">
        <f t="shared" si="86"/>
        <v>2.8502000000000001</v>
      </c>
      <c r="F187">
        <f t="shared" si="86"/>
        <v>3.1335999999999999</v>
      </c>
      <c r="G187" s="95">
        <v>3.4169999999999998</v>
      </c>
      <c r="H187">
        <f t="shared" si="69"/>
        <v>3.7309999999999999</v>
      </c>
      <c r="I187" s="16">
        <f t="shared" si="69"/>
        <v>4.0449999999999999</v>
      </c>
      <c r="J187">
        <f t="shared" si="69"/>
        <v>4.359</v>
      </c>
      <c r="K187">
        <f t="shared" si="69"/>
        <v>4.673</v>
      </c>
      <c r="L187" s="95">
        <v>4.9870000000000001</v>
      </c>
      <c r="M187" s="36">
        <f t="shared" si="70"/>
        <v>5.327</v>
      </c>
      <c r="N187" s="36">
        <f t="shared" si="70"/>
        <v>5.6669999999999998</v>
      </c>
      <c r="O187" s="36">
        <f t="shared" si="70"/>
        <v>6.0069999999999997</v>
      </c>
      <c r="P187" s="36">
        <f t="shared" si="70"/>
        <v>6.3469999999999995</v>
      </c>
      <c r="Q187" s="95">
        <v>6.6869999999999994</v>
      </c>
      <c r="R187" s="36">
        <f t="shared" si="87"/>
        <v>7.0593999999999992</v>
      </c>
      <c r="S187" s="36">
        <f t="shared" si="87"/>
        <v>7.4317999999999991</v>
      </c>
      <c r="T187" s="36">
        <f t="shared" si="87"/>
        <v>7.8041999999999998</v>
      </c>
      <c r="U187" s="36">
        <f t="shared" si="87"/>
        <v>8.1765999999999988</v>
      </c>
      <c r="V187" s="95">
        <v>8.5489999999999995</v>
      </c>
      <c r="W187" s="36">
        <f t="shared" si="88"/>
        <v>8.8293999999999997</v>
      </c>
      <c r="X187" s="36">
        <f t="shared" si="88"/>
        <v>9.1097999999999999</v>
      </c>
      <c r="Y187" s="36">
        <f t="shared" si="88"/>
        <v>9.3902000000000001</v>
      </c>
      <c r="Z187" s="36">
        <f t="shared" si="88"/>
        <v>9.6706000000000003</v>
      </c>
      <c r="AA187" s="95">
        <v>9.9510000000000005</v>
      </c>
      <c r="AB187" s="36">
        <f t="shared" si="89"/>
        <v>10.1806</v>
      </c>
      <c r="AC187" s="36">
        <f t="shared" si="89"/>
        <v>10.410200000000001</v>
      </c>
      <c r="AD187" s="36">
        <f t="shared" si="89"/>
        <v>10.639800000000001</v>
      </c>
      <c r="AE187" s="36">
        <f t="shared" si="89"/>
        <v>10.869400000000002</v>
      </c>
      <c r="AF187" s="95">
        <v>11.099000000000002</v>
      </c>
      <c r="AG187" s="36">
        <f t="shared" si="90"/>
        <v>11.580600000000002</v>
      </c>
      <c r="AH187" s="36">
        <f t="shared" si="90"/>
        <v>12.062200000000002</v>
      </c>
      <c r="AI187" s="36">
        <f t="shared" si="90"/>
        <v>12.543800000000003</v>
      </c>
      <c r="AJ187" s="36">
        <f t="shared" si="90"/>
        <v>13.025400000000003</v>
      </c>
      <c r="AK187" s="95">
        <v>13.507000000000003</v>
      </c>
      <c r="AL187" s="36">
        <f t="shared" si="91"/>
        <v>15.785600000000002</v>
      </c>
      <c r="AM187" s="36">
        <f t="shared" si="91"/>
        <v>18.0642</v>
      </c>
      <c r="AN187" s="36">
        <f t="shared" si="91"/>
        <v>20.342799999999997</v>
      </c>
      <c r="AO187" s="36">
        <f t="shared" si="91"/>
        <v>22.621399999999994</v>
      </c>
      <c r="AP187" s="95">
        <v>24.899999999999995</v>
      </c>
    </row>
    <row r="188" spans="1:42">
      <c r="A188" s="93"/>
      <c r="B188" s="95"/>
      <c r="G188" s="95"/>
      <c r="J188" s="92">
        <f>(J189-I189)/I189</f>
        <v>1.4067397043824252E-2</v>
      </c>
      <c r="K188" s="92">
        <f t="shared" ref="K188:AP188" si="94">(K189-J189)/J189</f>
        <v>1.3872250586926533E-2</v>
      </c>
      <c r="L188" s="92">
        <f t="shared" si="94"/>
        <v>1.3682444291079022E-2</v>
      </c>
      <c r="M188" s="92">
        <f t="shared" si="94"/>
        <v>1.3062093289287011E-2</v>
      </c>
      <c r="N188" s="92">
        <f t="shared" si="94"/>
        <v>1.2893674904838275E-2</v>
      </c>
      <c r="O188" s="92">
        <f t="shared" si="94"/>
        <v>1.272954429896086E-2</v>
      </c>
      <c r="P188" s="92">
        <f t="shared" si="94"/>
        <v>1.2569539785444372E-2</v>
      </c>
      <c r="Q188" s="92">
        <f t="shared" si="94"/>
        <v>1.2413507706451214E-2</v>
      </c>
      <c r="R188" s="92">
        <f t="shared" si="94"/>
        <v>1.1309625186409839E-2</v>
      </c>
      <c r="S188" s="92">
        <f t="shared" si="94"/>
        <v>1.1183147974415046E-2</v>
      </c>
      <c r="T188" s="92">
        <f t="shared" si="94"/>
        <v>1.1059468303854571E-2</v>
      </c>
      <c r="U188" s="92">
        <f t="shared" si="94"/>
        <v>1.0938494372055052E-2</v>
      </c>
      <c r="V188" s="92">
        <f t="shared" si="94"/>
        <v>1.0820138349612955E-2</v>
      </c>
      <c r="W188" s="92">
        <f t="shared" si="94"/>
        <v>8.0579210996044558E-3</v>
      </c>
      <c r="X188" s="92">
        <f t="shared" si="94"/>
        <v>7.993510026502117E-3</v>
      </c>
      <c r="Y188" s="92">
        <f t="shared" si="94"/>
        <v>7.9301205285458153E-3</v>
      </c>
      <c r="Z188" s="92">
        <f t="shared" si="94"/>
        <v>7.8677284933077896E-3</v>
      </c>
      <c r="AA188" s="92">
        <f t="shared" si="94"/>
        <v>7.8063105612774363E-3</v>
      </c>
      <c r="AB188" s="92">
        <f t="shared" si="94"/>
        <v>7.3416391559126843E-3</v>
      </c>
      <c r="AC188" s="92">
        <f t="shared" si="94"/>
        <v>7.288132318311099E-3</v>
      </c>
      <c r="AD188" s="92">
        <f t="shared" si="94"/>
        <v>7.2353997674304022E-3</v>
      </c>
      <c r="AE188" s="92">
        <f t="shared" si="94"/>
        <v>7.1834248171786224E-3</v>
      </c>
      <c r="AF188" s="92">
        <f t="shared" si="94"/>
        <v>7.1321912574986426E-3</v>
      </c>
      <c r="AG188" s="92">
        <f t="shared" si="94"/>
        <v>1.480844858620611E-2</v>
      </c>
      <c r="AH188" s="92">
        <f t="shared" si="94"/>
        <v>1.4592358397130707E-2</v>
      </c>
      <c r="AI188" s="92">
        <f t="shared" si="94"/>
        <v>1.438248403544449E-2</v>
      </c>
      <c r="AJ188" s="92">
        <f t="shared" si="94"/>
        <v>1.417856110668206E-2</v>
      </c>
      <c r="AK188" s="92">
        <f t="shared" si="94"/>
        <v>1.3980340001676105E-2</v>
      </c>
      <c r="AL188" s="92">
        <f t="shared" si="94"/>
        <v>1.1291967693594866E-2</v>
      </c>
      <c r="AM188" s="92">
        <f t="shared" si="94"/>
        <v>1.1165882904566044E-2</v>
      </c>
      <c r="AN188" s="92">
        <f t="shared" si="94"/>
        <v>1.1042582718962315E-2</v>
      </c>
      <c r="AO188" s="92">
        <f t="shared" si="94"/>
        <v>1.0921975896668651E-2</v>
      </c>
      <c r="AP188" s="92">
        <f t="shared" si="94"/>
        <v>1.0803975140594866E-2</v>
      </c>
    </row>
    <row r="189" spans="1:42">
      <c r="A189" s="93" t="s">
        <v>124</v>
      </c>
      <c r="B189" s="95">
        <v>666.00000000000011</v>
      </c>
      <c r="C189">
        <f t="shared" si="86"/>
        <v>701.37900000000013</v>
      </c>
      <c r="D189">
        <f t="shared" si="86"/>
        <v>736.75800000000015</v>
      </c>
      <c r="E189">
        <f t="shared" si="86"/>
        <v>772.13700000000006</v>
      </c>
      <c r="F189">
        <f t="shared" si="86"/>
        <v>807.51600000000008</v>
      </c>
      <c r="G189" s="95">
        <v>842.8950000000001</v>
      </c>
      <c r="H189">
        <f t="shared" si="69"/>
        <v>855.0956000000001</v>
      </c>
      <c r="I189" s="16">
        <f t="shared" si="69"/>
        <v>867.29620000000011</v>
      </c>
      <c r="J189">
        <f t="shared" si="69"/>
        <v>879.49680000000012</v>
      </c>
      <c r="K189">
        <f t="shared" si="69"/>
        <v>891.69740000000013</v>
      </c>
      <c r="L189" s="95">
        <v>903.89800000000014</v>
      </c>
      <c r="M189" s="36">
        <f t="shared" si="70"/>
        <v>915.70480000000009</v>
      </c>
      <c r="N189" s="36">
        <f t="shared" si="70"/>
        <v>927.51160000000004</v>
      </c>
      <c r="O189" s="36">
        <f t="shared" si="70"/>
        <v>939.31840000000011</v>
      </c>
      <c r="P189" s="36">
        <f t="shared" si="70"/>
        <v>951.12520000000006</v>
      </c>
      <c r="Q189" s="95">
        <v>962.93200000000002</v>
      </c>
      <c r="R189" s="36">
        <f t="shared" si="87"/>
        <v>973.82240000000002</v>
      </c>
      <c r="S189" s="36">
        <f t="shared" si="87"/>
        <v>984.71280000000002</v>
      </c>
      <c r="T189" s="36">
        <f t="shared" si="87"/>
        <v>995.6031999999999</v>
      </c>
      <c r="U189" s="36">
        <f t="shared" si="87"/>
        <v>1006.4935999999999</v>
      </c>
      <c r="V189" s="95">
        <v>1017.3839999999999</v>
      </c>
      <c r="W189" s="36">
        <f t="shared" si="88"/>
        <v>1025.5819999999999</v>
      </c>
      <c r="X189" s="36">
        <f t="shared" si="88"/>
        <v>1033.78</v>
      </c>
      <c r="Y189" s="36">
        <f t="shared" si="88"/>
        <v>1041.9780000000001</v>
      </c>
      <c r="Z189" s="36">
        <f t="shared" si="88"/>
        <v>1050.1759999999999</v>
      </c>
      <c r="AA189" s="95">
        <v>1058.374</v>
      </c>
      <c r="AB189" s="36">
        <f t="shared" si="89"/>
        <v>1066.1442</v>
      </c>
      <c r="AC189" s="36">
        <f t="shared" si="89"/>
        <v>1073.9143999999999</v>
      </c>
      <c r="AD189" s="36">
        <f t="shared" si="89"/>
        <v>1081.6846</v>
      </c>
      <c r="AE189" s="36">
        <f t="shared" si="89"/>
        <v>1089.4548</v>
      </c>
      <c r="AF189" s="95">
        <v>1097.2249999999999</v>
      </c>
      <c r="AG189" s="36">
        <f t="shared" si="90"/>
        <v>1113.4731999999999</v>
      </c>
      <c r="AH189" s="36">
        <f t="shared" si="90"/>
        <v>1129.7213999999999</v>
      </c>
      <c r="AI189" s="36">
        <f t="shared" si="90"/>
        <v>1145.9695999999999</v>
      </c>
      <c r="AJ189" s="36">
        <f t="shared" si="90"/>
        <v>1162.2177999999999</v>
      </c>
      <c r="AK189" s="95">
        <v>1178.4659999999999</v>
      </c>
      <c r="AL189" s="36">
        <f t="shared" si="91"/>
        <v>1191.7731999999999</v>
      </c>
      <c r="AM189" s="36">
        <f t="shared" si="91"/>
        <v>1205.0803999999998</v>
      </c>
      <c r="AN189" s="36">
        <f t="shared" si="91"/>
        <v>1218.3876</v>
      </c>
      <c r="AO189" s="36">
        <f t="shared" si="91"/>
        <v>1231.6948</v>
      </c>
      <c r="AP189" s="95">
        <v>1245.002</v>
      </c>
    </row>
    <row r="190" spans="1:42">
      <c r="A190" s="93"/>
      <c r="B190" s="95"/>
      <c r="G190" s="95"/>
      <c r="J190" s="92">
        <f>(J191-I191)/I191</f>
        <v>7.885731823449189E-3</v>
      </c>
      <c r="K190" s="92">
        <f t="shared" ref="K190:AP190" si="95">(K191-J191)/J191</f>
        <v>7.8240335927588309E-3</v>
      </c>
      <c r="L190" s="92">
        <f t="shared" si="95"/>
        <v>7.7632933249938418E-3</v>
      </c>
      <c r="M190" s="92">
        <f t="shared" si="95"/>
        <v>1.2667990627200074E-2</v>
      </c>
      <c r="N190" s="92">
        <f t="shared" si="95"/>
        <v>1.2509520143274108E-2</v>
      </c>
      <c r="O190" s="92">
        <f t="shared" si="95"/>
        <v>1.2354965454057319E-2</v>
      </c>
      <c r="P190" s="92">
        <f t="shared" si="95"/>
        <v>1.220418319232101E-2</v>
      </c>
      <c r="Q190" s="92">
        <f t="shared" si="95"/>
        <v>1.2057036905173886E-2</v>
      </c>
      <c r="R190" s="92">
        <f t="shared" si="95"/>
        <v>1.0269079122898839E-2</v>
      </c>
      <c r="S190" s="92">
        <f t="shared" si="95"/>
        <v>1.0164697044686656E-2</v>
      </c>
      <c r="T190" s="92">
        <f t="shared" si="95"/>
        <v>1.0062415638186955E-2</v>
      </c>
      <c r="U190" s="92">
        <f t="shared" si="95"/>
        <v>9.9621721216396741E-3</v>
      </c>
      <c r="V190" s="92">
        <f t="shared" si="95"/>
        <v>9.8639061903794071E-3</v>
      </c>
      <c r="W190" s="92">
        <f t="shared" si="95"/>
        <v>9.1584972695572357E-3</v>
      </c>
      <c r="X190" s="92">
        <f t="shared" si="95"/>
        <v>9.0753804227354188E-3</v>
      </c>
      <c r="Y190" s="92">
        <f t="shared" si="95"/>
        <v>8.993758641632342E-3</v>
      </c>
      <c r="Z190" s="92">
        <f t="shared" si="95"/>
        <v>8.9135919470307492E-3</v>
      </c>
      <c r="AA190" s="92">
        <f t="shared" si="95"/>
        <v>8.8348417725536248E-3</v>
      </c>
      <c r="AB190" s="92">
        <f t="shared" si="95"/>
        <v>8.0576401683667646E-3</v>
      </c>
      <c r="AC190" s="92">
        <f t="shared" si="95"/>
        <v>7.9932335684901618E-3</v>
      </c>
      <c r="AD190" s="92">
        <f t="shared" si="95"/>
        <v>7.9298484377645518E-3</v>
      </c>
      <c r="AE190" s="92">
        <f t="shared" si="95"/>
        <v>7.8674606670843302E-3</v>
      </c>
      <c r="AF190" s="92">
        <f t="shared" si="95"/>
        <v>7.8060469001321256E-3</v>
      </c>
      <c r="AG190" s="92">
        <f t="shared" si="95"/>
        <v>-1.037601909901714E-2</v>
      </c>
      <c r="AH190" s="92">
        <f t="shared" si="95"/>
        <v>-1.0484809684553629E-2</v>
      </c>
      <c r="AI190" s="92">
        <f t="shared" si="95"/>
        <v>-1.0595905739669533E-2</v>
      </c>
      <c r="AJ190" s="92">
        <f t="shared" si="95"/>
        <v>-1.0709381334823499E-2</v>
      </c>
      <c r="AK190" s="92">
        <f t="shared" si="95"/>
        <v>-1.0825313747817989E-2</v>
      </c>
      <c r="AL190" s="92">
        <f t="shared" si="95"/>
        <v>7.4465112323374239E-3</v>
      </c>
      <c r="AM190" s="92">
        <f t="shared" si="95"/>
        <v>7.3914705637608867E-3</v>
      </c>
      <c r="AN190" s="92">
        <f t="shared" si="95"/>
        <v>7.3372375881092288E-3</v>
      </c>
      <c r="AO190" s="92">
        <f t="shared" si="95"/>
        <v>7.2837946561737114E-3</v>
      </c>
      <c r="AP190" s="92">
        <f t="shared" si="95"/>
        <v>7.2311246292411195E-3</v>
      </c>
    </row>
    <row r="191" spans="1:42">
      <c r="A191" s="93" t="s">
        <v>13</v>
      </c>
      <c r="B191" s="95">
        <v>198</v>
      </c>
      <c r="C191">
        <f t="shared" si="86"/>
        <v>213.30200000000002</v>
      </c>
      <c r="D191">
        <f t="shared" si="86"/>
        <v>228.60400000000001</v>
      </c>
      <c r="E191">
        <f t="shared" si="86"/>
        <v>243.90600000000003</v>
      </c>
      <c r="F191">
        <f t="shared" si="86"/>
        <v>259.20800000000003</v>
      </c>
      <c r="G191" s="95">
        <v>274.51000000000005</v>
      </c>
      <c r="H191">
        <f t="shared" si="69"/>
        <v>276.70940000000007</v>
      </c>
      <c r="I191" s="16">
        <f t="shared" si="69"/>
        <v>278.90880000000004</v>
      </c>
      <c r="J191">
        <f t="shared" si="69"/>
        <v>281.10820000000007</v>
      </c>
      <c r="K191">
        <f t="shared" si="69"/>
        <v>283.30760000000004</v>
      </c>
      <c r="L191" s="95">
        <v>285.50700000000006</v>
      </c>
      <c r="M191" s="36">
        <f t="shared" si="70"/>
        <v>289.12380000000007</v>
      </c>
      <c r="N191" s="36">
        <f t="shared" si="70"/>
        <v>292.74060000000003</v>
      </c>
      <c r="O191" s="36">
        <f t="shared" si="70"/>
        <v>296.35740000000004</v>
      </c>
      <c r="P191" s="36">
        <f t="shared" si="70"/>
        <v>299.9742</v>
      </c>
      <c r="Q191" s="95">
        <v>303.59100000000001</v>
      </c>
      <c r="R191" s="36">
        <f t="shared" si="87"/>
        <v>306.70859999999999</v>
      </c>
      <c r="S191" s="36">
        <f t="shared" si="87"/>
        <v>309.82619999999997</v>
      </c>
      <c r="T191" s="36">
        <f t="shared" si="87"/>
        <v>312.94380000000001</v>
      </c>
      <c r="U191" s="36">
        <f t="shared" si="87"/>
        <v>316.06139999999999</v>
      </c>
      <c r="V191" s="95">
        <v>319.17899999999997</v>
      </c>
      <c r="W191" s="36">
        <f t="shared" si="88"/>
        <v>322.10219999999998</v>
      </c>
      <c r="X191" s="36">
        <f t="shared" si="88"/>
        <v>325.02539999999999</v>
      </c>
      <c r="Y191" s="36">
        <f t="shared" si="88"/>
        <v>327.9486</v>
      </c>
      <c r="Z191" s="36">
        <f t="shared" si="88"/>
        <v>330.87180000000001</v>
      </c>
      <c r="AA191" s="95">
        <v>333.79500000000002</v>
      </c>
      <c r="AB191" s="36">
        <f t="shared" si="89"/>
        <v>336.4846</v>
      </c>
      <c r="AC191" s="36">
        <f t="shared" si="89"/>
        <v>339.17419999999998</v>
      </c>
      <c r="AD191" s="36">
        <f t="shared" si="89"/>
        <v>341.86380000000003</v>
      </c>
      <c r="AE191" s="36">
        <f t="shared" si="89"/>
        <v>344.55340000000001</v>
      </c>
      <c r="AF191" s="95">
        <v>347.24299999999999</v>
      </c>
      <c r="AG191" s="36">
        <f t="shared" si="90"/>
        <v>343.64</v>
      </c>
      <c r="AH191" s="36">
        <f t="shared" si="90"/>
        <v>340.03699999999998</v>
      </c>
      <c r="AI191" s="36">
        <f t="shared" si="90"/>
        <v>336.43399999999997</v>
      </c>
      <c r="AJ191" s="36">
        <f t="shared" si="90"/>
        <v>332.83099999999996</v>
      </c>
      <c r="AK191" s="95">
        <v>329.22799999999995</v>
      </c>
      <c r="AL191" s="36">
        <f t="shared" si="91"/>
        <v>331.67959999999994</v>
      </c>
      <c r="AM191" s="36">
        <f t="shared" si="91"/>
        <v>334.13119999999992</v>
      </c>
      <c r="AN191" s="36">
        <f t="shared" si="91"/>
        <v>336.58279999999996</v>
      </c>
      <c r="AO191" s="36">
        <f t="shared" si="91"/>
        <v>339.03439999999995</v>
      </c>
      <c r="AP191" s="95">
        <v>341.48599999999993</v>
      </c>
    </row>
    <row r="192" spans="1:42">
      <c r="A192" s="93" t="s">
        <v>259</v>
      </c>
      <c r="B192" s="95">
        <v>0</v>
      </c>
      <c r="C192">
        <f t="shared" si="86"/>
        <v>0</v>
      </c>
      <c r="D192">
        <f t="shared" si="86"/>
        <v>0</v>
      </c>
      <c r="E192">
        <f t="shared" si="86"/>
        <v>0</v>
      </c>
      <c r="F192">
        <f t="shared" si="86"/>
        <v>0</v>
      </c>
      <c r="G192" s="95">
        <v>0</v>
      </c>
      <c r="H192">
        <f t="shared" si="69"/>
        <v>0</v>
      </c>
      <c r="I192" s="16">
        <f t="shared" si="69"/>
        <v>0</v>
      </c>
      <c r="J192">
        <f t="shared" si="69"/>
        <v>0</v>
      </c>
      <c r="K192">
        <f t="shared" si="69"/>
        <v>0</v>
      </c>
      <c r="L192" s="95">
        <v>0</v>
      </c>
      <c r="M192" s="36">
        <f t="shared" si="70"/>
        <v>0</v>
      </c>
      <c r="N192" s="36">
        <f t="shared" si="70"/>
        <v>0</v>
      </c>
      <c r="O192" s="36">
        <f t="shared" si="70"/>
        <v>0</v>
      </c>
      <c r="P192" s="36">
        <f t="shared" si="70"/>
        <v>0</v>
      </c>
      <c r="Q192" s="95">
        <v>0</v>
      </c>
      <c r="R192" s="36">
        <f t="shared" si="87"/>
        <v>0</v>
      </c>
      <c r="S192" s="36">
        <f t="shared" si="87"/>
        <v>0</v>
      </c>
      <c r="T192" s="36">
        <f t="shared" si="87"/>
        <v>0</v>
      </c>
      <c r="U192" s="36">
        <f t="shared" si="87"/>
        <v>0</v>
      </c>
      <c r="V192" s="95">
        <v>0</v>
      </c>
      <c r="W192" s="36">
        <f t="shared" si="88"/>
        <v>0</v>
      </c>
      <c r="X192" s="36">
        <f t="shared" si="88"/>
        <v>0</v>
      </c>
      <c r="Y192" s="36">
        <f t="shared" si="88"/>
        <v>0</v>
      </c>
      <c r="Z192" s="36">
        <f t="shared" si="88"/>
        <v>0</v>
      </c>
      <c r="AA192" s="95">
        <v>0</v>
      </c>
      <c r="AB192" s="36">
        <f t="shared" si="89"/>
        <v>0</v>
      </c>
      <c r="AC192" s="36">
        <f t="shared" si="89"/>
        <v>0</v>
      </c>
      <c r="AD192" s="36">
        <f t="shared" si="89"/>
        <v>0</v>
      </c>
      <c r="AE192" s="36">
        <f t="shared" si="89"/>
        <v>0</v>
      </c>
      <c r="AF192" s="95">
        <v>0</v>
      </c>
      <c r="AG192" s="36">
        <f t="shared" si="90"/>
        <v>0</v>
      </c>
      <c r="AH192" s="36">
        <f t="shared" si="90"/>
        <v>0</v>
      </c>
      <c r="AI192" s="36">
        <f t="shared" si="90"/>
        <v>0</v>
      </c>
      <c r="AJ192" s="36">
        <f t="shared" si="90"/>
        <v>0</v>
      </c>
      <c r="AK192" s="95">
        <v>0</v>
      </c>
      <c r="AL192" s="36">
        <f t="shared" si="91"/>
        <v>0</v>
      </c>
      <c r="AM192" s="36">
        <f t="shared" si="91"/>
        <v>0</v>
      </c>
      <c r="AN192" s="36">
        <f t="shared" si="91"/>
        <v>0</v>
      </c>
      <c r="AO192" s="36">
        <f t="shared" si="91"/>
        <v>0</v>
      </c>
      <c r="AP192" s="95">
        <v>0</v>
      </c>
    </row>
    <row r="193" spans="1:42">
      <c r="A193" s="93" t="s">
        <v>11</v>
      </c>
      <c r="B193" s="95">
        <v>0</v>
      </c>
      <c r="C193">
        <f t="shared" si="86"/>
        <v>0</v>
      </c>
      <c r="D193">
        <f t="shared" si="86"/>
        <v>0</v>
      </c>
      <c r="E193">
        <f t="shared" si="86"/>
        <v>0</v>
      </c>
      <c r="F193">
        <f t="shared" si="86"/>
        <v>0</v>
      </c>
      <c r="G193" s="95">
        <v>0</v>
      </c>
      <c r="H193">
        <f t="shared" si="69"/>
        <v>0</v>
      </c>
      <c r="I193" s="16">
        <f t="shared" si="69"/>
        <v>0</v>
      </c>
      <c r="J193">
        <f t="shared" si="69"/>
        <v>0</v>
      </c>
      <c r="K193">
        <f t="shared" si="69"/>
        <v>0</v>
      </c>
      <c r="L193" s="95">
        <v>0</v>
      </c>
      <c r="M193" s="36">
        <f t="shared" si="70"/>
        <v>0</v>
      </c>
      <c r="N193" s="36">
        <f t="shared" si="70"/>
        <v>0</v>
      </c>
      <c r="O193" s="36">
        <f t="shared" si="70"/>
        <v>0</v>
      </c>
      <c r="P193" s="36">
        <f t="shared" si="70"/>
        <v>0</v>
      </c>
      <c r="Q193" s="95">
        <v>0</v>
      </c>
      <c r="R193" s="36">
        <f t="shared" si="87"/>
        <v>0</v>
      </c>
      <c r="S193" s="36">
        <f t="shared" si="87"/>
        <v>0</v>
      </c>
      <c r="T193" s="36">
        <f t="shared" si="87"/>
        <v>0</v>
      </c>
      <c r="U193" s="36">
        <f t="shared" si="87"/>
        <v>0</v>
      </c>
      <c r="V193" s="95">
        <v>0</v>
      </c>
      <c r="W193" s="36">
        <f t="shared" si="88"/>
        <v>0</v>
      </c>
      <c r="X193" s="36">
        <f t="shared" si="88"/>
        <v>0</v>
      </c>
      <c r="Y193" s="36">
        <f t="shared" si="88"/>
        <v>0</v>
      </c>
      <c r="Z193" s="36">
        <f t="shared" si="88"/>
        <v>0</v>
      </c>
      <c r="AA193" s="95">
        <v>0</v>
      </c>
      <c r="AB193" s="36">
        <f t="shared" si="89"/>
        <v>0</v>
      </c>
      <c r="AC193" s="36">
        <f t="shared" si="89"/>
        <v>0</v>
      </c>
      <c r="AD193" s="36">
        <f t="shared" si="89"/>
        <v>0</v>
      </c>
      <c r="AE193" s="36">
        <f t="shared" si="89"/>
        <v>0</v>
      </c>
      <c r="AF193" s="95">
        <v>0</v>
      </c>
      <c r="AG193" s="36">
        <f t="shared" si="90"/>
        <v>0</v>
      </c>
      <c r="AH193" s="36">
        <f t="shared" si="90"/>
        <v>0</v>
      </c>
      <c r="AI193" s="36">
        <f t="shared" si="90"/>
        <v>0</v>
      </c>
      <c r="AJ193" s="36">
        <f t="shared" si="90"/>
        <v>0</v>
      </c>
      <c r="AK193" s="95">
        <v>0</v>
      </c>
      <c r="AL193" s="36">
        <f t="shared" si="91"/>
        <v>0</v>
      </c>
      <c r="AM193" s="36">
        <f t="shared" si="91"/>
        <v>0</v>
      </c>
      <c r="AN193" s="36">
        <f t="shared" si="91"/>
        <v>0</v>
      </c>
      <c r="AO193" s="36">
        <f t="shared" si="91"/>
        <v>0</v>
      </c>
      <c r="AP193" s="95">
        <v>0</v>
      </c>
    </row>
    <row r="194" spans="1:42">
      <c r="A194" s="93"/>
      <c r="B194" s="95"/>
      <c r="G194" s="95"/>
      <c r="J194" s="92"/>
      <c r="L194" s="95"/>
      <c r="M194" s="36"/>
      <c r="N194" s="36"/>
      <c r="O194" s="36"/>
      <c r="P194" s="36"/>
      <c r="Q194" s="95"/>
      <c r="R194" s="36"/>
      <c r="S194" s="36"/>
      <c r="T194" s="36"/>
      <c r="U194" s="36"/>
      <c r="V194" s="95"/>
      <c r="W194" s="36"/>
      <c r="X194" s="36"/>
      <c r="Y194" s="36"/>
      <c r="Z194" s="36"/>
      <c r="AA194" s="95"/>
      <c r="AB194" s="36"/>
      <c r="AC194" s="36"/>
      <c r="AD194" s="36"/>
      <c r="AE194" s="36"/>
      <c r="AF194" s="95"/>
      <c r="AG194" s="36"/>
      <c r="AH194" s="36"/>
      <c r="AI194" s="36"/>
      <c r="AJ194" s="36"/>
      <c r="AK194" s="95"/>
      <c r="AL194" s="36"/>
      <c r="AM194" s="36"/>
      <c r="AN194" s="36"/>
      <c r="AO194" s="36"/>
      <c r="AP194" s="95"/>
    </row>
    <row r="195" spans="1:42">
      <c r="A195" s="93" t="s">
        <v>260</v>
      </c>
      <c r="B195" s="95">
        <v>0</v>
      </c>
      <c r="C195">
        <f t="shared" si="86"/>
        <v>0</v>
      </c>
      <c r="D195">
        <f t="shared" si="86"/>
        <v>0</v>
      </c>
      <c r="E195">
        <f t="shared" si="86"/>
        <v>0</v>
      </c>
      <c r="F195">
        <f t="shared" si="86"/>
        <v>0</v>
      </c>
      <c r="G195" s="95">
        <v>0</v>
      </c>
      <c r="H195">
        <f t="shared" si="69"/>
        <v>0</v>
      </c>
      <c r="I195" s="16">
        <f t="shared" si="69"/>
        <v>0</v>
      </c>
      <c r="J195">
        <f t="shared" si="69"/>
        <v>0</v>
      </c>
      <c r="K195">
        <f t="shared" si="69"/>
        <v>0</v>
      </c>
      <c r="L195" s="95">
        <v>0</v>
      </c>
      <c r="M195" s="36">
        <f t="shared" si="70"/>
        <v>0</v>
      </c>
      <c r="N195" s="36">
        <f t="shared" si="70"/>
        <v>0</v>
      </c>
      <c r="O195" s="36">
        <f t="shared" si="70"/>
        <v>0</v>
      </c>
      <c r="P195" s="36">
        <f t="shared" si="70"/>
        <v>0</v>
      </c>
      <c r="Q195" s="95">
        <v>0</v>
      </c>
      <c r="R195" s="36">
        <f t="shared" si="87"/>
        <v>0</v>
      </c>
      <c r="S195" s="36">
        <f t="shared" si="87"/>
        <v>0</v>
      </c>
      <c r="T195" s="36">
        <f t="shared" si="87"/>
        <v>0</v>
      </c>
      <c r="U195" s="36">
        <f t="shared" si="87"/>
        <v>0</v>
      </c>
      <c r="V195" s="95">
        <v>0</v>
      </c>
      <c r="W195" s="36">
        <f t="shared" si="88"/>
        <v>0</v>
      </c>
      <c r="X195" s="36">
        <f t="shared" si="88"/>
        <v>0</v>
      </c>
      <c r="Y195" s="36">
        <f t="shared" si="88"/>
        <v>0</v>
      </c>
      <c r="Z195" s="36">
        <f t="shared" si="88"/>
        <v>0</v>
      </c>
      <c r="AA195" s="95">
        <v>0</v>
      </c>
      <c r="AB195" s="36">
        <f t="shared" si="89"/>
        <v>0</v>
      </c>
      <c r="AC195" s="36">
        <f t="shared" si="89"/>
        <v>0</v>
      </c>
      <c r="AD195" s="36">
        <f t="shared" si="89"/>
        <v>0</v>
      </c>
      <c r="AE195" s="36">
        <f t="shared" si="89"/>
        <v>0</v>
      </c>
      <c r="AF195" s="95">
        <v>0</v>
      </c>
      <c r="AG195" s="36">
        <f t="shared" si="90"/>
        <v>0</v>
      </c>
      <c r="AH195" s="36">
        <f t="shared" si="90"/>
        <v>0</v>
      </c>
      <c r="AI195" s="36">
        <f t="shared" si="90"/>
        <v>0</v>
      </c>
      <c r="AJ195" s="36">
        <f t="shared" si="90"/>
        <v>0</v>
      </c>
      <c r="AK195" s="95">
        <v>0</v>
      </c>
      <c r="AL195" s="36">
        <f t="shared" si="91"/>
        <v>0</v>
      </c>
      <c r="AM195" s="36">
        <f t="shared" si="91"/>
        <v>0</v>
      </c>
      <c r="AN195" s="36">
        <f t="shared" si="91"/>
        <v>0</v>
      </c>
      <c r="AO195" s="36">
        <f t="shared" si="91"/>
        <v>0</v>
      </c>
      <c r="AP195" s="95">
        <v>0</v>
      </c>
    </row>
    <row r="196" spans="1:42">
      <c r="A196" s="93"/>
      <c r="B196" s="95"/>
      <c r="G196" s="95"/>
      <c r="J196" s="92"/>
      <c r="L196" s="95"/>
      <c r="M196" s="36"/>
      <c r="N196" s="36"/>
      <c r="O196" s="36"/>
      <c r="P196" s="36"/>
      <c r="Q196" s="95"/>
      <c r="R196" s="36"/>
      <c r="S196" s="36"/>
      <c r="T196" s="36"/>
      <c r="U196" s="36"/>
      <c r="V196" s="95"/>
      <c r="W196" s="36"/>
      <c r="X196" s="36"/>
      <c r="Y196" s="36"/>
      <c r="Z196" s="36"/>
      <c r="AA196" s="95"/>
      <c r="AB196" s="36"/>
      <c r="AC196" s="36"/>
      <c r="AD196" s="36"/>
      <c r="AE196" s="36"/>
      <c r="AF196" s="95"/>
      <c r="AG196" s="36"/>
      <c r="AH196" s="36"/>
      <c r="AI196" s="36"/>
      <c r="AJ196" s="36"/>
      <c r="AK196" s="95"/>
      <c r="AL196" s="36"/>
      <c r="AM196" s="36"/>
      <c r="AN196" s="36"/>
      <c r="AO196" s="36"/>
      <c r="AP196" s="95"/>
    </row>
    <row r="197" spans="1:42">
      <c r="A197" s="93" t="s">
        <v>261</v>
      </c>
      <c r="B197" s="95">
        <v>0</v>
      </c>
      <c r="C197">
        <f t="shared" si="86"/>
        <v>0</v>
      </c>
      <c r="D197">
        <f t="shared" si="86"/>
        <v>0</v>
      </c>
      <c r="E197">
        <f t="shared" si="86"/>
        <v>0</v>
      </c>
      <c r="F197">
        <f t="shared" si="86"/>
        <v>0</v>
      </c>
      <c r="G197" s="95">
        <v>0</v>
      </c>
      <c r="H197">
        <f t="shared" si="69"/>
        <v>0</v>
      </c>
      <c r="I197" s="16">
        <f t="shared" si="69"/>
        <v>0</v>
      </c>
      <c r="J197">
        <f t="shared" si="69"/>
        <v>0</v>
      </c>
      <c r="K197">
        <f t="shared" si="69"/>
        <v>0</v>
      </c>
      <c r="L197" s="95">
        <v>0</v>
      </c>
      <c r="M197" s="36">
        <f t="shared" si="70"/>
        <v>0</v>
      </c>
      <c r="N197" s="36">
        <f t="shared" si="70"/>
        <v>0</v>
      </c>
      <c r="O197" s="36">
        <f t="shared" si="70"/>
        <v>0</v>
      </c>
      <c r="P197" s="36">
        <f t="shared" si="70"/>
        <v>0</v>
      </c>
      <c r="Q197" s="95">
        <v>0</v>
      </c>
      <c r="R197" s="36">
        <f t="shared" si="87"/>
        <v>0</v>
      </c>
      <c r="S197" s="36">
        <f t="shared" si="87"/>
        <v>0</v>
      </c>
      <c r="T197" s="36">
        <f t="shared" si="87"/>
        <v>0</v>
      </c>
      <c r="U197" s="36">
        <f t="shared" si="87"/>
        <v>0</v>
      </c>
      <c r="V197" s="95">
        <v>0</v>
      </c>
      <c r="W197" s="36">
        <f t="shared" si="88"/>
        <v>0</v>
      </c>
      <c r="X197" s="36">
        <f t="shared" si="88"/>
        <v>0</v>
      </c>
      <c r="Y197" s="36">
        <f t="shared" si="88"/>
        <v>0</v>
      </c>
      <c r="Z197" s="36">
        <f t="shared" si="88"/>
        <v>0</v>
      </c>
      <c r="AA197" s="95">
        <v>0</v>
      </c>
      <c r="AB197" s="36">
        <f t="shared" si="89"/>
        <v>0</v>
      </c>
      <c r="AC197" s="36">
        <f t="shared" si="89"/>
        <v>0</v>
      </c>
      <c r="AD197" s="36">
        <f t="shared" si="89"/>
        <v>0</v>
      </c>
      <c r="AE197" s="36">
        <f t="shared" si="89"/>
        <v>0</v>
      </c>
      <c r="AF197" s="95">
        <v>0</v>
      </c>
      <c r="AG197" s="36">
        <f t="shared" si="90"/>
        <v>0</v>
      </c>
      <c r="AH197" s="36">
        <f t="shared" si="90"/>
        <v>0</v>
      </c>
      <c r="AI197" s="36">
        <f t="shared" si="90"/>
        <v>0</v>
      </c>
      <c r="AJ197" s="36">
        <f t="shared" si="90"/>
        <v>0</v>
      </c>
      <c r="AK197" s="95">
        <v>0</v>
      </c>
      <c r="AL197" s="36">
        <f t="shared" si="91"/>
        <v>0</v>
      </c>
      <c r="AM197" s="36">
        <f t="shared" si="91"/>
        <v>0</v>
      </c>
      <c r="AN197" s="36">
        <f t="shared" si="91"/>
        <v>0</v>
      </c>
      <c r="AO197" s="36">
        <f t="shared" si="91"/>
        <v>0</v>
      </c>
      <c r="AP197" s="95">
        <v>0</v>
      </c>
    </row>
    <row r="198" spans="1:42">
      <c r="A198" s="93" t="s">
        <v>262</v>
      </c>
      <c r="B198" s="95">
        <v>0</v>
      </c>
      <c r="C198">
        <f t="shared" si="86"/>
        <v>0</v>
      </c>
      <c r="D198">
        <f t="shared" si="86"/>
        <v>0</v>
      </c>
      <c r="E198">
        <f t="shared" si="86"/>
        <v>0</v>
      </c>
      <c r="F198">
        <f t="shared" si="86"/>
        <v>0</v>
      </c>
      <c r="G198" s="95">
        <v>0</v>
      </c>
      <c r="H198">
        <f t="shared" si="69"/>
        <v>0</v>
      </c>
      <c r="I198" s="16">
        <f t="shared" si="69"/>
        <v>0</v>
      </c>
      <c r="J198">
        <f t="shared" si="69"/>
        <v>0</v>
      </c>
      <c r="K198">
        <f t="shared" si="69"/>
        <v>0</v>
      </c>
      <c r="L198" s="95">
        <v>0</v>
      </c>
      <c r="M198" s="36">
        <f t="shared" si="70"/>
        <v>0</v>
      </c>
      <c r="N198" s="36">
        <f t="shared" si="70"/>
        <v>0</v>
      </c>
      <c r="O198" s="36">
        <f t="shared" si="70"/>
        <v>0</v>
      </c>
      <c r="P198" s="36">
        <f t="shared" si="70"/>
        <v>0</v>
      </c>
      <c r="Q198" s="95">
        <v>0</v>
      </c>
      <c r="R198" s="36">
        <f t="shared" si="87"/>
        <v>0</v>
      </c>
      <c r="S198" s="36">
        <f t="shared" si="87"/>
        <v>0</v>
      </c>
      <c r="T198" s="36">
        <f t="shared" si="87"/>
        <v>0</v>
      </c>
      <c r="U198" s="36">
        <f t="shared" si="87"/>
        <v>0</v>
      </c>
      <c r="V198" s="95">
        <v>0</v>
      </c>
      <c r="W198" s="36">
        <f t="shared" si="88"/>
        <v>0</v>
      </c>
      <c r="X198" s="36">
        <f t="shared" si="88"/>
        <v>0</v>
      </c>
      <c r="Y198" s="36">
        <f t="shared" si="88"/>
        <v>0</v>
      </c>
      <c r="Z198" s="36">
        <f t="shared" si="88"/>
        <v>0</v>
      </c>
      <c r="AA198" s="95">
        <v>0</v>
      </c>
      <c r="AB198" s="36">
        <f t="shared" si="89"/>
        <v>0</v>
      </c>
      <c r="AC198" s="36">
        <f t="shared" si="89"/>
        <v>0</v>
      </c>
      <c r="AD198" s="36">
        <f t="shared" si="89"/>
        <v>0</v>
      </c>
      <c r="AE198" s="36">
        <f t="shared" si="89"/>
        <v>0</v>
      </c>
      <c r="AF198" s="95">
        <v>0</v>
      </c>
      <c r="AG198" s="36">
        <f t="shared" si="90"/>
        <v>0</v>
      </c>
      <c r="AH198" s="36">
        <f t="shared" si="90"/>
        <v>0</v>
      </c>
      <c r="AI198" s="36">
        <f t="shared" si="90"/>
        <v>0</v>
      </c>
      <c r="AJ198" s="36">
        <f t="shared" si="90"/>
        <v>0</v>
      </c>
      <c r="AK198" s="95">
        <v>0</v>
      </c>
      <c r="AL198" s="36">
        <f t="shared" si="91"/>
        <v>0</v>
      </c>
      <c r="AM198" s="36">
        <f t="shared" si="91"/>
        <v>0</v>
      </c>
      <c r="AN198" s="36">
        <f t="shared" si="91"/>
        <v>0</v>
      </c>
      <c r="AO198" s="36">
        <f t="shared" si="91"/>
        <v>0</v>
      </c>
      <c r="AP198" s="95">
        <v>0</v>
      </c>
    </row>
    <row r="199" spans="1:42">
      <c r="B199" s="95"/>
      <c r="C199" s="36"/>
      <c r="D199" s="36"/>
      <c r="E199" s="36"/>
      <c r="F199" s="36"/>
      <c r="G199" s="95"/>
      <c r="L199" s="95"/>
      <c r="M199" s="36"/>
      <c r="N199" s="36"/>
      <c r="O199" s="36"/>
      <c r="P199" s="36"/>
      <c r="Q199" s="95"/>
      <c r="R199" s="36"/>
      <c r="S199" s="36"/>
      <c r="T199" s="36"/>
      <c r="U199" s="36"/>
      <c r="V199" s="95"/>
      <c r="W199" s="36"/>
      <c r="X199" s="36"/>
      <c r="Y199" s="36"/>
      <c r="Z199" s="36"/>
      <c r="AA199" s="95"/>
      <c r="AB199" s="36"/>
      <c r="AC199" s="36"/>
      <c r="AD199" s="36"/>
      <c r="AE199" s="36"/>
      <c r="AF199" s="95"/>
      <c r="AG199" s="36"/>
      <c r="AH199" s="36"/>
      <c r="AI199" s="36"/>
      <c r="AJ199" s="36"/>
      <c r="AK199" s="95"/>
      <c r="AL199" s="36"/>
      <c r="AM199" s="36"/>
      <c r="AN199" s="36"/>
      <c r="AO199" s="36"/>
      <c r="AP199" s="95"/>
    </row>
    <row r="200" spans="1:42">
      <c r="A200" s="1" t="s">
        <v>283</v>
      </c>
      <c r="B200" s="95"/>
      <c r="C200" s="36"/>
      <c r="D200" s="36"/>
      <c r="E200" s="36"/>
      <c r="F200" s="36"/>
      <c r="G200" s="95"/>
      <c r="H200">
        <f t="shared" si="69"/>
        <v>6.9043004539026485E-3</v>
      </c>
      <c r="I200" s="16">
        <f t="shared" si="69"/>
        <v>1.3808600907805297E-2</v>
      </c>
      <c r="J200" s="92">
        <f>(J201-I201)/I201</f>
        <v>3.7081736791095846E-2</v>
      </c>
      <c r="K200" s="92">
        <f t="shared" ref="K200:AP200" si="96">(K201-J201)/J201</f>
        <v>3.5755847852294444E-2</v>
      </c>
      <c r="L200" s="92">
        <f t="shared" si="96"/>
        <v>3.4521502269513241E-2</v>
      </c>
      <c r="M200" s="92">
        <f t="shared" si="96"/>
        <v>0.10561593442124538</v>
      </c>
      <c r="N200" s="92">
        <f t="shared" si="96"/>
        <v>9.5526783879550312E-2</v>
      </c>
      <c r="O200" s="92">
        <f t="shared" si="96"/>
        <v>8.7197123142224386E-2</v>
      </c>
      <c r="P200" s="92">
        <f t="shared" si="96"/>
        <v>8.0203599960057548E-2</v>
      </c>
      <c r="Q200" s="92">
        <f t="shared" si="96"/>
        <v>7.4248595323162622E-2</v>
      </c>
      <c r="R200" s="92">
        <f t="shared" si="96"/>
        <v>1.5023839924590778E-2</v>
      </c>
      <c r="S200" s="92">
        <f t="shared" si="96"/>
        <v>1.4801465082541258E-2</v>
      </c>
      <c r="T200" s="92">
        <f t="shared" si="96"/>
        <v>1.4585577171331267E-2</v>
      </c>
      <c r="U200" s="92">
        <f t="shared" si="96"/>
        <v>1.437589642462269E-2</v>
      </c>
      <c r="V200" s="92">
        <f t="shared" si="96"/>
        <v>1.4172158935650488E-2</v>
      </c>
      <c r="W200" s="92">
        <f t="shared" si="96"/>
        <v>1.3489362897887082E-2</v>
      </c>
      <c r="X200" s="92">
        <f t="shared" si="96"/>
        <v>1.3309821880435647E-2</v>
      </c>
      <c r="Y200" s="92">
        <f t="shared" si="96"/>
        <v>1.3134997404580859E-2</v>
      </c>
      <c r="Z200" s="92">
        <f t="shared" si="96"/>
        <v>1.2964706024596465E-2</v>
      </c>
      <c r="AA200" s="92">
        <f t="shared" si="96"/>
        <v>1.2798773686278525E-2</v>
      </c>
      <c r="AB200" s="92">
        <f t="shared" si="96"/>
        <v>1.2088603470252373E-2</v>
      </c>
      <c r="AC200" s="92">
        <f t="shared" si="96"/>
        <v>1.1944214596234733E-2</v>
      </c>
      <c r="AD200" s="92">
        <f t="shared" si="96"/>
        <v>1.180323423361892E-2</v>
      </c>
      <c r="AE200" s="92">
        <f t="shared" si="96"/>
        <v>1.1665543095994369E-2</v>
      </c>
      <c r="AF200" s="92">
        <f t="shared" si="96"/>
        <v>1.1531027398931198E-2</v>
      </c>
      <c r="AG200" s="92">
        <f t="shared" si="96"/>
        <v>1.0306820858789525E-2</v>
      </c>
      <c r="AH200" s="92">
        <f t="shared" si="96"/>
        <v>1.0201674032081099E-2</v>
      </c>
      <c r="AI200" s="92">
        <f t="shared" si="96"/>
        <v>1.0098650887562548E-2</v>
      </c>
      <c r="AJ200" s="92">
        <f t="shared" si="96"/>
        <v>9.9976877294993202E-3</v>
      </c>
      <c r="AK200" s="92">
        <f t="shared" si="96"/>
        <v>9.8987233841835599E-3</v>
      </c>
      <c r="AL200" s="92">
        <f t="shared" si="96"/>
        <v>-9.3903512151345698E-3</v>
      </c>
      <c r="AM200" s="92">
        <f t="shared" si="96"/>
        <v>-9.4793657891918109E-3</v>
      </c>
      <c r="AN200" s="92">
        <f t="shared" si="96"/>
        <v>-9.5700841171716729E-3</v>
      </c>
      <c r="AO200" s="92">
        <f t="shared" si="96"/>
        <v>-9.6625555869255426E-3</v>
      </c>
      <c r="AP200" s="92">
        <f t="shared" si="96"/>
        <v>-9.7568315137797051E-3</v>
      </c>
    </row>
    <row r="201" spans="1:42">
      <c r="A201" s="93" t="s">
        <v>46</v>
      </c>
      <c r="B201" s="95">
        <f>'Non-ferrous metallurgy'!B25</f>
        <v>3249.3062690069501</v>
      </c>
      <c r="C201">
        <f t="shared" ref="C201:F216" si="97">$B201+((C$1-$B$1)*($G201-$B201)/($G$1-$B$1))</f>
        <v>3143.4493937909356</v>
      </c>
      <c r="D201">
        <f t="shared" si="97"/>
        <v>3037.5925185749215</v>
      </c>
      <c r="E201">
        <f t="shared" si="97"/>
        <v>2931.7356433589071</v>
      </c>
      <c r="F201">
        <f t="shared" si="97"/>
        <v>2825.878768142893</v>
      </c>
      <c r="G201" s="95">
        <f>'Non-ferrous metallurgy'!C25</f>
        <v>2720.0218929268785</v>
      </c>
      <c r="H201">
        <f t="shared" si="69"/>
        <v>2828.9645982765869</v>
      </c>
      <c r="I201" s="16">
        <f t="shared" si="69"/>
        <v>2937.9073036262948</v>
      </c>
      <c r="J201">
        <f t="shared" si="69"/>
        <v>3046.8500089760032</v>
      </c>
      <c r="K201">
        <f t="shared" si="69"/>
        <v>3155.7927143257111</v>
      </c>
      <c r="L201" s="95">
        <f>'Non-ferrous metallurgy'!D25</f>
        <v>3264.7354196754195</v>
      </c>
      <c r="M201" s="36">
        <f t="shared" si="70"/>
        <v>3609.5435016625756</v>
      </c>
      <c r="N201" s="36">
        <f t="shared" si="70"/>
        <v>3954.3515836497318</v>
      </c>
      <c r="O201" s="36">
        <f t="shared" si="70"/>
        <v>4299.1596656368874</v>
      </c>
      <c r="P201" s="36">
        <f t="shared" si="70"/>
        <v>4643.9677476240431</v>
      </c>
      <c r="Q201" s="95">
        <f>'Non-ferrous metallurgy'!E25</f>
        <v>4988.7758296111997</v>
      </c>
      <c r="R201" s="36">
        <f t="shared" si="87"/>
        <v>5063.7263990949459</v>
      </c>
      <c r="S201" s="36">
        <f t="shared" si="87"/>
        <v>5138.6769685786921</v>
      </c>
      <c r="T201" s="36">
        <f t="shared" si="87"/>
        <v>5213.6275380624393</v>
      </c>
      <c r="U201" s="36">
        <f t="shared" si="87"/>
        <v>5288.5781075461855</v>
      </c>
      <c r="V201" s="95">
        <f>'Non-ferrous metallurgy'!F25</f>
        <v>5363.5286770299317</v>
      </c>
      <c r="W201" s="36">
        <f t="shared" si="88"/>
        <v>5435.8792617676127</v>
      </c>
      <c r="X201" s="36">
        <f t="shared" si="88"/>
        <v>5508.2298465052936</v>
      </c>
      <c r="Y201" s="36">
        <f t="shared" si="88"/>
        <v>5580.5804312429755</v>
      </c>
      <c r="Z201" s="36">
        <f t="shared" si="88"/>
        <v>5652.9310159806564</v>
      </c>
      <c r="AA201" s="95">
        <f>'Non-ferrous metallurgy'!G25</f>
        <v>5725.2816007183374</v>
      </c>
      <c r="AB201" s="36">
        <f t="shared" si="89"/>
        <v>5794.4922597449531</v>
      </c>
      <c r="AC201" s="36">
        <f t="shared" si="89"/>
        <v>5863.702918771568</v>
      </c>
      <c r="AD201" s="36">
        <f t="shared" si="89"/>
        <v>5932.9135777981837</v>
      </c>
      <c r="AE201" s="36">
        <f t="shared" si="89"/>
        <v>6002.1242368247986</v>
      </c>
      <c r="AF201" s="95">
        <f>'Non-ferrous metallurgy'!H25</f>
        <v>6071.3348958514143</v>
      </c>
      <c r="AG201" s="36">
        <f t="shared" si="90"/>
        <v>6133.9110569966724</v>
      </c>
      <c r="AH201" s="36">
        <f t="shared" si="90"/>
        <v>6196.4872181419305</v>
      </c>
      <c r="AI201" s="36">
        <f t="shared" si="90"/>
        <v>6259.0633792871895</v>
      </c>
      <c r="AJ201" s="36">
        <f t="shared" si="90"/>
        <v>6321.6395404324476</v>
      </c>
      <c r="AK201" s="95">
        <f>'Non-ferrous metallurgy'!I25</f>
        <v>6384.2157015777057</v>
      </c>
      <c r="AL201" s="36">
        <f t="shared" si="91"/>
        <v>6324.2656739067143</v>
      </c>
      <c r="AM201" s="36">
        <f t="shared" si="91"/>
        <v>6264.3156462357229</v>
      </c>
      <c r="AN201" s="36">
        <f t="shared" si="91"/>
        <v>6204.3656185647324</v>
      </c>
      <c r="AO201" s="36">
        <f t="shared" si="91"/>
        <v>6144.415590893741</v>
      </c>
      <c r="AP201" s="95">
        <f>'Non-ferrous metallurgy'!J25</f>
        <v>6084.4655632227496</v>
      </c>
    </row>
    <row r="202" spans="1:42">
      <c r="A202" s="93"/>
      <c r="B202" s="95"/>
      <c r="G202" s="95"/>
      <c r="J202" s="92">
        <f>(J203-I203)/I203</f>
        <v>-8.6117328171378543E-2</v>
      </c>
      <c r="K202" s="92">
        <f t="shared" ref="K202:AP202" si="98">(K203-J203)/J203</f>
        <v>-9.4232367924279831E-2</v>
      </c>
      <c r="L202" s="92">
        <f t="shared" si="98"/>
        <v>-0.10403591891259172</v>
      </c>
      <c r="M202" s="92">
        <f t="shared" si="98"/>
        <v>-0.19999999999999996</v>
      </c>
      <c r="N202" s="92">
        <f t="shared" si="98"/>
        <v>-0.25000000000000006</v>
      </c>
      <c r="O202" s="92">
        <f t="shared" si="98"/>
        <v>-0.33333333333333343</v>
      </c>
      <c r="P202" s="92">
        <f t="shared" si="98"/>
        <v>-0.5</v>
      </c>
      <c r="Q202" s="92">
        <f t="shared" si="98"/>
        <v>-1</v>
      </c>
      <c r="R202" s="92" t="e">
        <f t="shared" si="98"/>
        <v>#DIV/0!</v>
      </c>
      <c r="S202" s="92" t="e">
        <f t="shared" si="98"/>
        <v>#DIV/0!</v>
      </c>
      <c r="T202" s="92" t="e">
        <f t="shared" si="98"/>
        <v>#DIV/0!</v>
      </c>
      <c r="U202" s="92" t="e">
        <f t="shared" si="98"/>
        <v>#DIV/0!</v>
      </c>
      <c r="V202" s="92" t="e">
        <f t="shared" si="98"/>
        <v>#DIV/0!</v>
      </c>
      <c r="W202" s="92" t="e">
        <f t="shared" si="98"/>
        <v>#DIV/0!</v>
      </c>
      <c r="X202" s="92" t="e">
        <f t="shared" si="98"/>
        <v>#DIV/0!</v>
      </c>
      <c r="Y202" s="92" t="e">
        <f t="shared" si="98"/>
        <v>#DIV/0!</v>
      </c>
      <c r="Z202" s="92" t="e">
        <f t="shared" si="98"/>
        <v>#DIV/0!</v>
      </c>
      <c r="AA202" s="92" t="e">
        <f t="shared" si="98"/>
        <v>#DIV/0!</v>
      </c>
      <c r="AB202" s="92" t="e">
        <f t="shared" si="98"/>
        <v>#DIV/0!</v>
      </c>
      <c r="AC202" s="92" t="e">
        <f t="shared" si="98"/>
        <v>#DIV/0!</v>
      </c>
      <c r="AD202" s="92" t="e">
        <f t="shared" si="98"/>
        <v>#DIV/0!</v>
      </c>
      <c r="AE202" s="92" t="e">
        <f t="shared" si="98"/>
        <v>#DIV/0!</v>
      </c>
      <c r="AF202" s="92" t="e">
        <f t="shared" si="98"/>
        <v>#DIV/0!</v>
      </c>
      <c r="AG202" s="92" t="e">
        <f t="shared" si="98"/>
        <v>#DIV/0!</v>
      </c>
      <c r="AH202" s="92" t="e">
        <f t="shared" si="98"/>
        <v>#DIV/0!</v>
      </c>
      <c r="AI202" s="92" t="e">
        <f t="shared" si="98"/>
        <v>#DIV/0!</v>
      </c>
      <c r="AJ202" s="92" t="e">
        <f t="shared" si="98"/>
        <v>#DIV/0!</v>
      </c>
      <c r="AK202" s="92" t="e">
        <f t="shared" si="98"/>
        <v>#DIV/0!</v>
      </c>
      <c r="AL202" s="92" t="e">
        <f t="shared" si="98"/>
        <v>#DIV/0!</v>
      </c>
      <c r="AM202" s="92">
        <f t="shared" si="98"/>
        <v>1</v>
      </c>
      <c r="AN202" s="92">
        <f t="shared" si="98"/>
        <v>0.49999999999999983</v>
      </c>
      <c r="AO202" s="92">
        <f t="shared" si="98"/>
        <v>0.33333333333333348</v>
      </c>
      <c r="AP202" s="92">
        <f t="shared" si="98"/>
        <v>0.24999999999999992</v>
      </c>
    </row>
    <row r="203" spans="1:42">
      <c r="A203" s="93" t="s">
        <v>51</v>
      </c>
      <c r="B203" s="95">
        <f>'Non-ferrous metallurgy'!B32</f>
        <v>509.82887509936728</v>
      </c>
      <c r="C203">
        <f t="shared" si="97"/>
        <v>499.55542234399127</v>
      </c>
      <c r="D203">
        <f t="shared" si="97"/>
        <v>489.28196958861525</v>
      </c>
      <c r="E203">
        <f t="shared" si="97"/>
        <v>479.00851683323918</v>
      </c>
      <c r="F203">
        <f t="shared" si="97"/>
        <v>468.73506407786317</v>
      </c>
      <c r="G203" s="95">
        <f>'Non-ferrous metallurgy'!C32</f>
        <v>458.46161132248716</v>
      </c>
      <c r="H203">
        <f t="shared" si="69"/>
        <v>424.78107746127586</v>
      </c>
      <c r="I203" s="16">
        <f t="shared" si="69"/>
        <v>391.10054360006455</v>
      </c>
      <c r="J203">
        <f t="shared" si="69"/>
        <v>357.42000973885325</v>
      </c>
      <c r="K203">
        <f t="shared" si="69"/>
        <v>323.73947587764195</v>
      </c>
      <c r="L203" s="95">
        <f>'Non-ferrous metallurgy'!D32</f>
        <v>290.05894201643065</v>
      </c>
      <c r="M203" s="36">
        <f t="shared" si="70"/>
        <v>232.04715361314453</v>
      </c>
      <c r="N203" s="36">
        <f t="shared" si="70"/>
        <v>174.03536520985838</v>
      </c>
      <c r="O203" s="36">
        <f t="shared" si="70"/>
        <v>116.02357680657224</v>
      </c>
      <c r="P203" s="36">
        <f t="shared" si="70"/>
        <v>58.011788403286118</v>
      </c>
      <c r="Q203" s="95">
        <f>'Non-ferrous metallurgy'!E32</f>
        <v>0</v>
      </c>
      <c r="R203" s="36">
        <f t="shared" si="87"/>
        <v>0</v>
      </c>
      <c r="S203" s="36">
        <f t="shared" si="87"/>
        <v>0</v>
      </c>
      <c r="T203" s="36">
        <f t="shared" si="87"/>
        <v>0</v>
      </c>
      <c r="U203" s="36">
        <f t="shared" si="87"/>
        <v>0</v>
      </c>
      <c r="V203" s="95">
        <f>'Non-ferrous metallurgy'!F32</f>
        <v>0</v>
      </c>
      <c r="W203" s="36">
        <f t="shared" si="88"/>
        <v>0</v>
      </c>
      <c r="X203" s="36">
        <f t="shared" si="88"/>
        <v>0</v>
      </c>
      <c r="Y203" s="36">
        <f t="shared" si="88"/>
        <v>0</v>
      </c>
      <c r="Z203" s="36">
        <f t="shared" si="88"/>
        <v>0</v>
      </c>
      <c r="AA203" s="95">
        <f>'Non-ferrous metallurgy'!G32</f>
        <v>0</v>
      </c>
      <c r="AB203" s="36">
        <f t="shared" si="89"/>
        <v>0</v>
      </c>
      <c r="AC203" s="36">
        <f t="shared" si="89"/>
        <v>0</v>
      </c>
      <c r="AD203" s="36">
        <f t="shared" si="89"/>
        <v>0</v>
      </c>
      <c r="AE203" s="36">
        <f t="shared" si="89"/>
        <v>0</v>
      </c>
      <c r="AF203" s="95">
        <f>'Non-ferrous metallurgy'!H32</f>
        <v>0</v>
      </c>
      <c r="AG203" s="36">
        <f t="shared" si="90"/>
        <v>0</v>
      </c>
      <c r="AH203" s="36">
        <f t="shared" si="90"/>
        <v>0</v>
      </c>
      <c r="AI203" s="36">
        <f t="shared" si="90"/>
        <v>0</v>
      </c>
      <c r="AJ203" s="36">
        <f t="shared" si="90"/>
        <v>0</v>
      </c>
      <c r="AK203" s="95">
        <f>'Non-ferrous metallurgy'!I32</f>
        <v>0</v>
      </c>
      <c r="AL203" s="36">
        <f t="shared" si="91"/>
        <v>45.539377762249288</v>
      </c>
      <c r="AM203" s="36">
        <f t="shared" si="91"/>
        <v>91.078755524498575</v>
      </c>
      <c r="AN203" s="36">
        <f t="shared" si="91"/>
        <v>136.61813328674785</v>
      </c>
      <c r="AO203" s="36">
        <f t="shared" si="91"/>
        <v>182.15751104899715</v>
      </c>
      <c r="AP203" s="95">
        <f>'Non-ferrous metallurgy'!J32</f>
        <v>227.69688881124642</v>
      </c>
    </row>
    <row r="204" spans="1:42">
      <c r="A204" s="93"/>
      <c r="B204" s="95"/>
      <c r="G204" s="95"/>
      <c r="J204" s="92">
        <f>(J205-I205)/I205</f>
        <v>-8.6117369346100717E-2</v>
      </c>
      <c r="K204" s="92">
        <f t="shared" ref="K204:AP204" si="99">(K205-J205)/J205</f>
        <v>-9.4232417224608164E-2</v>
      </c>
      <c r="L204" s="92">
        <f t="shared" si="99"/>
        <v>-0.1040359790045338</v>
      </c>
      <c r="M204" s="92">
        <f t="shared" si="99"/>
        <v>-0.19999999999999996</v>
      </c>
      <c r="N204" s="92">
        <f t="shared" si="99"/>
        <v>-0.25000000000000006</v>
      </c>
      <c r="O204" s="92">
        <f t="shared" si="99"/>
        <v>-0.33333333333333326</v>
      </c>
      <c r="P204" s="92">
        <f t="shared" si="99"/>
        <v>-0.50000000000000011</v>
      </c>
      <c r="Q204" s="92">
        <f t="shared" si="99"/>
        <v>-1</v>
      </c>
      <c r="R204" s="92" t="e">
        <f t="shared" si="99"/>
        <v>#DIV/0!</v>
      </c>
      <c r="S204" s="92" t="e">
        <f t="shared" si="99"/>
        <v>#DIV/0!</v>
      </c>
      <c r="T204" s="92" t="e">
        <f t="shared" si="99"/>
        <v>#DIV/0!</v>
      </c>
      <c r="U204" s="92" t="e">
        <f t="shared" si="99"/>
        <v>#DIV/0!</v>
      </c>
      <c r="V204" s="92" t="e">
        <f t="shared" si="99"/>
        <v>#DIV/0!</v>
      </c>
      <c r="W204" s="92" t="e">
        <f t="shared" si="99"/>
        <v>#DIV/0!</v>
      </c>
      <c r="X204" s="92" t="e">
        <f t="shared" si="99"/>
        <v>#DIV/0!</v>
      </c>
      <c r="Y204" s="92" t="e">
        <f t="shared" si="99"/>
        <v>#DIV/0!</v>
      </c>
      <c r="Z204" s="92" t="e">
        <f t="shared" si="99"/>
        <v>#DIV/0!</v>
      </c>
      <c r="AA204" s="92" t="e">
        <f t="shared" si="99"/>
        <v>#DIV/0!</v>
      </c>
      <c r="AB204" s="92" t="e">
        <f t="shared" si="99"/>
        <v>#DIV/0!</v>
      </c>
      <c r="AC204" s="92" t="e">
        <f t="shared" si="99"/>
        <v>#DIV/0!</v>
      </c>
      <c r="AD204" s="92" t="e">
        <f t="shared" si="99"/>
        <v>#DIV/0!</v>
      </c>
      <c r="AE204" s="92" t="e">
        <f t="shared" si="99"/>
        <v>#DIV/0!</v>
      </c>
      <c r="AF204" s="92" t="e">
        <f t="shared" si="99"/>
        <v>#DIV/0!</v>
      </c>
      <c r="AG204" s="92" t="e">
        <f t="shared" si="99"/>
        <v>#DIV/0!</v>
      </c>
      <c r="AH204" s="92" t="e">
        <f t="shared" si="99"/>
        <v>#DIV/0!</v>
      </c>
      <c r="AI204" s="92" t="e">
        <f t="shared" si="99"/>
        <v>#DIV/0!</v>
      </c>
      <c r="AJ204" s="92" t="e">
        <f t="shared" si="99"/>
        <v>#DIV/0!</v>
      </c>
      <c r="AK204" s="92" t="e">
        <f t="shared" si="99"/>
        <v>#DIV/0!</v>
      </c>
      <c r="AL204" s="92" t="e">
        <f t="shared" si="99"/>
        <v>#DIV/0!</v>
      </c>
      <c r="AM204" s="92">
        <f t="shared" si="99"/>
        <v>1</v>
      </c>
      <c r="AN204" s="92">
        <f t="shared" si="99"/>
        <v>0.49999999999999994</v>
      </c>
      <c r="AO204" s="92">
        <f t="shared" si="99"/>
        <v>0.33333333333333343</v>
      </c>
      <c r="AP204" s="92">
        <f t="shared" si="99"/>
        <v>0.25000000000000006</v>
      </c>
    </row>
    <row r="205" spans="1:42">
      <c r="A205" s="93" t="s">
        <v>49</v>
      </c>
      <c r="B205" s="95">
        <f>'Non-ferrous metallurgy'!B26</f>
        <v>988.75909415184469</v>
      </c>
      <c r="C205">
        <f t="shared" si="97"/>
        <v>968.83482379667964</v>
      </c>
      <c r="D205">
        <f t="shared" si="97"/>
        <v>948.91055344151459</v>
      </c>
      <c r="E205">
        <f t="shared" si="97"/>
        <v>928.98628308634954</v>
      </c>
      <c r="F205">
        <f t="shared" si="97"/>
        <v>909.0620127311845</v>
      </c>
      <c r="G205" s="95">
        <f>'Non-ferrous metallurgy'!C26</f>
        <v>889.13774237601945</v>
      </c>
      <c r="H205">
        <f t="shared" si="69"/>
        <v>823.81788720334384</v>
      </c>
      <c r="I205" s="16">
        <f t="shared" si="69"/>
        <v>758.49803203066836</v>
      </c>
      <c r="J205">
        <f t="shared" si="69"/>
        <v>693.17817685799275</v>
      </c>
      <c r="K205">
        <f t="shared" si="69"/>
        <v>627.85832168531715</v>
      </c>
      <c r="L205" s="95">
        <f>'Non-ferrous metallurgy'!D26</f>
        <v>562.53846651264166</v>
      </c>
      <c r="M205" s="36">
        <f t="shared" si="70"/>
        <v>450.03077321011335</v>
      </c>
      <c r="N205" s="36">
        <f t="shared" si="70"/>
        <v>337.52307990758499</v>
      </c>
      <c r="O205" s="36">
        <f t="shared" si="70"/>
        <v>225.01538660505668</v>
      </c>
      <c r="P205" s="36">
        <f t="shared" si="70"/>
        <v>112.50769330252831</v>
      </c>
      <c r="Q205" s="95">
        <f>'Non-ferrous metallurgy'!E26</f>
        <v>0</v>
      </c>
      <c r="R205" s="36">
        <f t="shared" si="87"/>
        <v>0</v>
      </c>
      <c r="S205" s="36">
        <f t="shared" si="87"/>
        <v>0</v>
      </c>
      <c r="T205" s="36">
        <f t="shared" si="87"/>
        <v>0</v>
      </c>
      <c r="U205" s="36">
        <f t="shared" si="87"/>
        <v>0</v>
      </c>
      <c r="V205" s="95">
        <f>'Non-ferrous metallurgy'!F26</f>
        <v>0</v>
      </c>
      <c r="W205" s="36">
        <f t="shared" si="88"/>
        <v>0</v>
      </c>
      <c r="X205" s="36">
        <f t="shared" si="88"/>
        <v>0</v>
      </c>
      <c r="Y205" s="36">
        <f t="shared" si="88"/>
        <v>0</v>
      </c>
      <c r="Z205" s="36">
        <f t="shared" si="88"/>
        <v>0</v>
      </c>
      <c r="AA205" s="95">
        <f>'Non-ferrous metallurgy'!G26</f>
        <v>0</v>
      </c>
      <c r="AB205" s="36">
        <f t="shared" si="89"/>
        <v>0</v>
      </c>
      <c r="AC205" s="36">
        <f t="shared" si="89"/>
        <v>0</v>
      </c>
      <c r="AD205" s="36">
        <f t="shared" si="89"/>
        <v>0</v>
      </c>
      <c r="AE205" s="36">
        <f t="shared" si="89"/>
        <v>0</v>
      </c>
      <c r="AF205" s="95">
        <f>'Non-ferrous metallurgy'!H26</f>
        <v>0</v>
      </c>
      <c r="AG205" s="36">
        <f t="shared" si="90"/>
        <v>0</v>
      </c>
      <c r="AH205" s="36">
        <f t="shared" si="90"/>
        <v>0</v>
      </c>
      <c r="AI205" s="36">
        <f t="shared" si="90"/>
        <v>0</v>
      </c>
      <c r="AJ205" s="36">
        <f t="shared" si="90"/>
        <v>0</v>
      </c>
      <c r="AK205" s="95">
        <f>'Non-ferrous metallurgy'!I26</f>
        <v>0</v>
      </c>
      <c r="AL205" s="36">
        <f t="shared" si="91"/>
        <v>88.318800688150233</v>
      </c>
      <c r="AM205" s="36">
        <f t="shared" si="91"/>
        <v>176.63760137630047</v>
      </c>
      <c r="AN205" s="36">
        <f t="shared" si="91"/>
        <v>264.95640206445069</v>
      </c>
      <c r="AO205" s="36">
        <f t="shared" si="91"/>
        <v>353.27520275260093</v>
      </c>
      <c r="AP205" s="95">
        <f>'Non-ferrous metallurgy'!J26</f>
        <v>441.59400344075118</v>
      </c>
    </row>
    <row r="206" spans="1:42">
      <c r="A206" s="93"/>
      <c r="B206" s="95"/>
      <c r="G206" s="95"/>
      <c r="J206" s="92">
        <f>(J207-I207)/I207</f>
        <v>-8.6117342320597035E-2</v>
      </c>
      <c r="K206" s="92">
        <f t="shared" ref="K206:AP206" si="100">(K207-J207)/J207</f>
        <v>-9.4232384865768848E-2</v>
      </c>
      <c r="L206" s="92">
        <f t="shared" si="100"/>
        <v>-0.10403593956249362</v>
      </c>
      <c r="M206" s="92">
        <f t="shared" si="100"/>
        <v>-0.19999999999999998</v>
      </c>
      <c r="N206" s="92">
        <f t="shared" si="100"/>
        <v>-0.24999999999999997</v>
      </c>
      <c r="O206" s="92">
        <f t="shared" si="100"/>
        <v>-0.33333333333333343</v>
      </c>
      <c r="P206" s="92">
        <f t="shared" si="100"/>
        <v>-0.5</v>
      </c>
      <c r="Q206" s="92">
        <f t="shared" si="100"/>
        <v>-1</v>
      </c>
      <c r="R206" s="92" t="e">
        <f t="shared" si="100"/>
        <v>#DIV/0!</v>
      </c>
      <c r="S206" s="92" t="e">
        <f t="shared" si="100"/>
        <v>#DIV/0!</v>
      </c>
      <c r="T206" s="92" t="e">
        <f t="shared" si="100"/>
        <v>#DIV/0!</v>
      </c>
      <c r="U206" s="92" t="e">
        <f t="shared" si="100"/>
        <v>#DIV/0!</v>
      </c>
      <c r="V206" s="92" t="e">
        <f t="shared" si="100"/>
        <v>#DIV/0!</v>
      </c>
      <c r="W206" s="92" t="e">
        <f t="shared" si="100"/>
        <v>#DIV/0!</v>
      </c>
      <c r="X206" s="92" t="e">
        <f t="shared" si="100"/>
        <v>#DIV/0!</v>
      </c>
      <c r="Y206" s="92" t="e">
        <f t="shared" si="100"/>
        <v>#DIV/0!</v>
      </c>
      <c r="Z206" s="92" t="e">
        <f t="shared" si="100"/>
        <v>#DIV/0!</v>
      </c>
      <c r="AA206" s="92" t="e">
        <f t="shared" si="100"/>
        <v>#DIV/0!</v>
      </c>
      <c r="AB206" s="92" t="e">
        <f t="shared" si="100"/>
        <v>#DIV/0!</v>
      </c>
      <c r="AC206" s="92" t="e">
        <f t="shared" si="100"/>
        <v>#DIV/0!</v>
      </c>
      <c r="AD206" s="92" t="e">
        <f t="shared" si="100"/>
        <v>#DIV/0!</v>
      </c>
      <c r="AE206" s="92" t="e">
        <f t="shared" si="100"/>
        <v>#DIV/0!</v>
      </c>
      <c r="AF206" s="92" t="e">
        <f t="shared" si="100"/>
        <v>#DIV/0!</v>
      </c>
      <c r="AG206" s="92" t="e">
        <f t="shared" si="100"/>
        <v>#DIV/0!</v>
      </c>
      <c r="AH206" s="92" t="e">
        <f t="shared" si="100"/>
        <v>#DIV/0!</v>
      </c>
      <c r="AI206" s="92" t="e">
        <f t="shared" si="100"/>
        <v>#DIV/0!</v>
      </c>
      <c r="AJ206" s="92" t="e">
        <f t="shared" si="100"/>
        <v>#DIV/0!</v>
      </c>
      <c r="AK206" s="92" t="e">
        <f t="shared" si="100"/>
        <v>#DIV/0!</v>
      </c>
      <c r="AL206" s="92" t="e">
        <f t="shared" si="100"/>
        <v>#DIV/0!</v>
      </c>
      <c r="AM206" s="92">
        <f t="shared" si="100"/>
        <v>1</v>
      </c>
      <c r="AN206" s="92">
        <f t="shared" si="100"/>
        <v>0.49999999999999994</v>
      </c>
      <c r="AO206" s="92">
        <f t="shared" si="100"/>
        <v>0.33333333333333343</v>
      </c>
      <c r="AP206" s="92">
        <f t="shared" si="100"/>
        <v>0.25000000000000006</v>
      </c>
    </row>
    <row r="207" spans="1:42">
      <c r="A207" s="93" t="s">
        <v>124</v>
      </c>
      <c r="B207" s="95">
        <f>'Non-ferrous metallurgy'!B31</f>
        <v>61.797443384490293</v>
      </c>
      <c r="C207">
        <f t="shared" si="97"/>
        <v>60.552175639517671</v>
      </c>
      <c r="D207">
        <f t="shared" si="97"/>
        <v>59.306907894545041</v>
      </c>
      <c r="E207">
        <f t="shared" si="97"/>
        <v>58.061640149572419</v>
      </c>
      <c r="F207">
        <f t="shared" si="97"/>
        <v>56.81637240459979</v>
      </c>
      <c r="G207" s="95">
        <f>'Non-ferrous metallurgy'!C31</f>
        <v>55.571104659627167</v>
      </c>
      <c r="H207">
        <f t="shared" si="69"/>
        <v>51.488615115674058</v>
      </c>
      <c r="I207" s="16">
        <f t="shared" si="69"/>
        <v>47.406125571720949</v>
      </c>
      <c r="J207">
        <f t="shared" si="69"/>
        <v>43.323636027767847</v>
      </c>
      <c r="K207">
        <f t="shared" si="69"/>
        <v>39.241146483814738</v>
      </c>
      <c r="L207" s="95">
        <f>'Non-ferrous metallurgy'!D31</f>
        <v>35.158656939861629</v>
      </c>
      <c r="M207" s="36">
        <f t="shared" si="70"/>
        <v>28.126925551889304</v>
      </c>
      <c r="N207" s="36">
        <f t="shared" si="70"/>
        <v>21.095194163916979</v>
      </c>
      <c r="O207" s="36">
        <f t="shared" si="70"/>
        <v>14.06346277594465</v>
      </c>
      <c r="P207" s="36">
        <f t="shared" si="70"/>
        <v>7.0317313879723251</v>
      </c>
      <c r="Q207" s="95">
        <f>'Non-ferrous metallurgy'!E31</f>
        <v>0</v>
      </c>
      <c r="R207" s="36">
        <f t="shared" si="87"/>
        <v>0</v>
      </c>
      <c r="S207" s="36">
        <f t="shared" si="87"/>
        <v>0</v>
      </c>
      <c r="T207" s="36">
        <f t="shared" si="87"/>
        <v>0</v>
      </c>
      <c r="U207" s="36">
        <f t="shared" si="87"/>
        <v>0</v>
      </c>
      <c r="V207" s="95">
        <f>'Non-ferrous metallurgy'!F31</f>
        <v>0</v>
      </c>
      <c r="W207" s="36">
        <f t="shared" si="88"/>
        <v>0</v>
      </c>
      <c r="X207" s="36">
        <f t="shared" si="88"/>
        <v>0</v>
      </c>
      <c r="Y207" s="36">
        <f t="shared" si="88"/>
        <v>0</v>
      </c>
      <c r="Z207" s="36">
        <f t="shared" si="88"/>
        <v>0</v>
      </c>
      <c r="AA207" s="95">
        <f>'Non-ferrous metallurgy'!G31</f>
        <v>0</v>
      </c>
      <c r="AB207" s="36">
        <f t="shared" si="89"/>
        <v>0</v>
      </c>
      <c r="AC207" s="36">
        <f t="shared" si="89"/>
        <v>0</v>
      </c>
      <c r="AD207" s="36">
        <f t="shared" si="89"/>
        <v>0</v>
      </c>
      <c r="AE207" s="36">
        <f t="shared" si="89"/>
        <v>0</v>
      </c>
      <c r="AF207" s="95">
        <f>'Non-ferrous metallurgy'!H31</f>
        <v>0</v>
      </c>
      <c r="AG207" s="36">
        <f t="shared" si="90"/>
        <v>0</v>
      </c>
      <c r="AH207" s="36">
        <f t="shared" si="90"/>
        <v>0</v>
      </c>
      <c r="AI207" s="36">
        <f t="shared" si="90"/>
        <v>0</v>
      </c>
      <c r="AJ207" s="36">
        <f t="shared" si="90"/>
        <v>0</v>
      </c>
      <c r="AK207" s="95">
        <f>'Non-ferrous metallurgy'!I31</f>
        <v>0</v>
      </c>
      <c r="AL207" s="36">
        <f t="shared" si="91"/>
        <v>5.5199250430093896</v>
      </c>
      <c r="AM207" s="36">
        <f t="shared" si="91"/>
        <v>11.039850086018779</v>
      </c>
      <c r="AN207" s="36">
        <f t="shared" si="91"/>
        <v>16.559775129028168</v>
      </c>
      <c r="AO207" s="36">
        <f t="shared" si="91"/>
        <v>22.079700172037558</v>
      </c>
      <c r="AP207" s="95">
        <f>'Non-ferrous metallurgy'!J31</f>
        <v>27.599625215046949</v>
      </c>
    </row>
    <row r="208" spans="1:42">
      <c r="A208" s="93"/>
      <c r="B208" s="95"/>
      <c r="G208" s="95"/>
      <c r="L208" s="95"/>
      <c r="M208" s="36"/>
      <c r="N208" s="36"/>
      <c r="O208" s="36"/>
      <c r="P208" s="36"/>
      <c r="Q208" s="95"/>
      <c r="R208" s="36"/>
      <c r="S208" s="36"/>
      <c r="T208" s="36"/>
      <c r="U208" s="36"/>
      <c r="V208" s="95"/>
      <c r="W208" s="36"/>
      <c r="X208" s="36"/>
      <c r="Y208" s="36"/>
      <c r="Z208" s="36"/>
      <c r="AA208" s="95"/>
      <c r="AB208" s="36"/>
      <c r="AC208" s="36"/>
      <c r="AD208" s="36"/>
      <c r="AE208" s="36"/>
      <c r="AF208" s="95"/>
      <c r="AG208" s="36"/>
      <c r="AH208" s="36"/>
      <c r="AI208" s="36"/>
      <c r="AJ208" s="36"/>
      <c r="AK208" s="95"/>
      <c r="AL208" s="36"/>
      <c r="AM208" s="36"/>
      <c r="AN208" s="36"/>
      <c r="AO208" s="36"/>
      <c r="AP208" s="95"/>
    </row>
    <row r="209" spans="1:42">
      <c r="A209" s="93" t="s">
        <v>13</v>
      </c>
      <c r="B209" s="95">
        <f>'Non-ferrous metallurgy'!B29</f>
        <v>0</v>
      </c>
      <c r="C209">
        <f t="shared" si="97"/>
        <v>0</v>
      </c>
      <c r="D209">
        <f t="shared" si="97"/>
        <v>0</v>
      </c>
      <c r="E209">
        <f t="shared" si="97"/>
        <v>0</v>
      </c>
      <c r="F209">
        <f t="shared" si="97"/>
        <v>0</v>
      </c>
      <c r="G209" s="95">
        <f>'Non-ferrous metallurgy'!C29</f>
        <v>0</v>
      </c>
      <c r="H209">
        <f t="shared" ref="H209:K281" si="101">$G209+((H$1-$G$1)*($L209-$G209)/($L$1-$G$1))</f>
        <v>0</v>
      </c>
      <c r="I209" s="16">
        <f t="shared" si="101"/>
        <v>0</v>
      </c>
      <c r="J209">
        <f t="shared" si="101"/>
        <v>0</v>
      </c>
      <c r="K209">
        <f t="shared" si="101"/>
        <v>0</v>
      </c>
      <c r="L209" s="95">
        <f>'Non-ferrous metallurgy'!D29</f>
        <v>0</v>
      </c>
      <c r="M209" s="36">
        <f t="shared" ref="M209:P281" si="102">$L209+((M$1-$L$1)*($Q209-$L209)/($Q$1-$L$1))</f>
        <v>0</v>
      </c>
      <c r="N209" s="36">
        <f t="shared" si="102"/>
        <v>0</v>
      </c>
      <c r="O209" s="36">
        <f t="shared" si="102"/>
        <v>0</v>
      </c>
      <c r="P209" s="36">
        <f t="shared" si="102"/>
        <v>0</v>
      </c>
      <c r="Q209" s="95">
        <f>'Non-ferrous metallurgy'!E29</f>
        <v>0</v>
      </c>
      <c r="R209" s="36">
        <f t="shared" si="87"/>
        <v>0</v>
      </c>
      <c r="S209" s="36">
        <f t="shared" si="87"/>
        <v>0</v>
      </c>
      <c r="T209" s="36">
        <f t="shared" si="87"/>
        <v>0</v>
      </c>
      <c r="U209" s="36">
        <f t="shared" si="87"/>
        <v>0</v>
      </c>
      <c r="V209" s="95">
        <f>'Non-ferrous metallurgy'!F29</f>
        <v>0</v>
      </c>
      <c r="W209" s="36">
        <f t="shared" si="88"/>
        <v>0</v>
      </c>
      <c r="X209" s="36">
        <f t="shared" si="88"/>
        <v>0</v>
      </c>
      <c r="Y209" s="36">
        <f t="shared" si="88"/>
        <v>0</v>
      </c>
      <c r="Z209" s="36">
        <f t="shared" si="88"/>
        <v>0</v>
      </c>
      <c r="AA209" s="95">
        <f>'Non-ferrous metallurgy'!G29</f>
        <v>0</v>
      </c>
      <c r="AB209" s="36">
        <f t="shared" si="89"/>
        <v>0</v>
      </c>
      <c r="AC209" s="36">
        <f t="shared" si="89"/>
        <v>0</v>
      </c>
      <c r="AD209" s="36">
        <f t="shared" si="89"/>
        <v>0</v>
      </c>
      <c r="AE209" s="36">
        <f t="shared" si="89"/>
        <v>0</v>
      </c>
      <c r="AF209" s="95">
        <f>'Non-ferrous metallurgy'!H29</f>
        <v>0</v>
      </c>
      <c r="AG209" s="36">
        <f t="shared" si="90"/>
        <v>0</v>
      </c>
      <c r="AH209" s="36">
        <f t="shared" si="90"/>
        <v>0</v>
      </c>
      <c r="AI209" s="36">
        <f t="shared" si="90"/>
        <v>0</v>
      </c>
      <c r="AJ209" s="36">
        <f t="shared" si="90"/>
        <v>0</v>
      </c>
      <c r="AK209" s="95">
        <f>'Non-ferrous metallurgy'!I29</f>
        <v>0</v>
      </c>
      <c r="AL209" s="36">
        <f t="shared" si="91"/>
        <v>0</v>
      </c>
      <c r="AM209" s="36">
        <f t="shared" si="91"/>
        <v>0</v>
      </c>
      <c r="AN209" s="36">
        <f t="shared" si="91"/>
        <v>0</v>
      </c>
      <c r="AO209" s="36">
        <f t="shared" si="91"/>
        <v>0</v>
      </c>
      <c r="AP209" s="95">
        <f>'Non-ferrous metallurgy'!J29</f>
        <v>0</v>
      </c>
    </row>
    <row r="210" spans="1:42">
      <c r="A210" s="93" t="s">
        <v>259</v>
      </c>
      <c r="B210" s="95">
        <v>0</v>
      </c>
      <c r="C210">
        <f t="shared" si="97"/>
        <v>0</v>
      </c>
      <c r="D210">
        <f t="shared" si="97"/>
        <v>0</v>
      </c>
      <c r="E210">
        <f t="shared" si="97"/>
        <v>0</v>
      </c>
      <c r="F210">
        <f t="shared" si="97"/>
        <v>0</v>
      </c>
      <c r="G210" s="95">
        <v>0</v>
      </c>
      <c r="H210">
        <f t="shared" si="101"/>
        <v>0</v>
      </c>
      <c r="I210" s="16">
        <f t="shared" si="101"/>
        <v>0</v>
      </c>
      <c r="J210">
        <f t="shared" si="101"/>
        <v>0</v>
      </c>
      <c r="K210">
        <f t="shared" si="101"/>
        <v>0</v>
      </c>
      <c r="L210" s="95">
        <v>0</v>
      </c>
      <c r="M210" s="36">
        <f t="shared" si="102"/>
        <v>0</v>
      </c>
      <c r="N210" s="36">
        <f t="shared" si="102"/>
        <v>0</v>
      </c>
      <c r="O210" s="36">
        <f t="shared" si="102"/>
        <v>0</v>
      </c>
      <c r="P210" s="36">
        <f t="shared" si="102"/>
        <v>0</v>
      </c>
      <c r="Q210" s="95">
        <v>0</v>
      </c>
      <c r="R210" s="36">
        <f t="shared" si="87"/>
        <v>0</v>
      </c>
      <c r="S210" s="36">
        <f t="shared" si="87"/>
        <v>0</v>
      </c>
      <c r="T210" s="36">
        <f t="shared" si="87"/>
        <v>0</v>
      </c>
      <c r="U210" s="36">
        <f t="shared" si="87"/>
        <v>0</v>
      </c>
      <c r="V210" s="95">
        <v>0</v>
      </c>
      <c r="W210" s="36">
        <f t="shared" si="88"/>
        <v>0</v>
      </c>
      <c r="X210" s="36">
        <f t="shared" si="88"/>
        <v>0</v>
      </c>
      <c r="Y210" s="36">
        <f t="shared" si="88"/>
        <v>0</v>
      </c>
      <c r="Z210" s="36">
        <f t="shared" si="88"/>
        <v>0</v>
      </c>
      <c r="AA210" s="95">
        <v>0</v>
      </c>
      <c r="AB210" s="36">
        <f t="shared" si="89"/>
        <v>0</v>
      </c>
      <c r="AC210" s="36">
        <f t="shared" si="89"/>
        <v>0</v>
      </c>
      <c r="AD210" s="36">
        <f t="shared" si="89"/>
        <v>0</v>
      </c>
      <c r="AE210" s="36">
        <f t="shared" si="89"/>
        <v>0</v>
      </c>
      <c r="AF210" s="95">
        <v>0</v>
      </c>
      <c r="AG210" s="36">
        <f t="shared" si="90"/>
        <v>0</v>
      </c>
      <c r="AH210" s="36">
        <f t="shared" si="90"/>
        <v>0</v>
      </c>
      <c r="AI210" s="36">
        <f t="shared" si="90"/>
        <v>0</v>
      </c>
      <c r="AJ210" s="36">
        <f t="shared" si="90"/>
        <v>0</v>
      </c>
      <c r="AK210" s="95">
        <v>0</v>
      </c>
      <c r="AL210" s="36">
        <f t="shared" si="91"/>
        <v>0</v>
      </c>
      <c r="AM210" s="36">
        <f t="shared" si="91"/>
        <v>0</v>
      </c>
      <c r="AN210" s="36">
        <f t="shared" si="91"/>
        <v>0</v>
      </c>
      <c r="AO210" s="36">
        <f t="shared" si="91"/>
        <v>0</v>
      </c>
      <c r="AP210" s="95">
        <v>0</v>
      </c>
    </row>
    <row r="211" spans="1:42">
      <c r="A211" s="93" t="s">
        <v>11</v>
      </c>
      <c r="B211" s="95">
        <v>0</v>
      </c>
      <c r="C211">
        <f t="shared" si="97"/>
        <v>0</v>
      </c>
      <c r="D211">
        <f t="shared" si="97"/>
        <v>0</v>
      </c>
      <c r="E211">
        <f t="shared" si="97"/>
        <v>0</v>
      </c>
      <c r="F211">
        <f t="shared" si="97"/>
        <v>0</v>
      </c>
      <c r="G211" s="95">
        <v>0</v>
      </c>
      <c r="H211">
        <f t="shared" si="101"/>
        <v>0</v>
      </c>
      <c r="I211" s="16">
        <f t="shared" si="101"/>
        <v>0</v>
      </c>
      <c r="J211">
        <f t="shared" si="101"/>
        <v>0</v>
      </c>
      <c r="K211">
        <f t="shared" si="101"/>
        <v>0</v>
      </c>
      <c r="L211" s="95">
        <v>0</v>
      </c>
      <c r="M211" s="36">
        <f t="shared" si="102"/>
        <v>0</v>
      </c>
      <c r="N211" s="36">
        <f t="shared" si="102"/>
        <v>0</v>
      </c>
      <c r="O211" s="36">
        <f t="shared" si="102"/>
        <v>0</v>
      </c>
      <c r="P211" s="36">
        <f t="shared" si="102"/>
        <v>0</v>
      </c>
      <c r="Q211" s="95">
        <v>0</v>
      </c>
      <c r="R211" s="36">
        <f t="shared" si="87"/>
        <v>0</v>
      </c>
      <c r="S211" s="36">
        <f t="shared" si="87"/>
        <v>0</v>
      </c>
      <c r="T211" s="36">
        <f t="shared" si="87"/>
        <v>0</v>
      </c>
      <c r="U211" s="36">
        <f t="shared" si="87"/>
        <v>0</v>
      </c>
      <c r="V211" s="95">
        <v>0</v>
      </c>
      <c r="W211" s="36">
        <f t="shared" si="88"/>
        <v>0</v>
      </c>
      <c r="X211" s="36">
        <f t="shared" si="88"/>
        <v>0</v>
      </c>
      <c r="Y211" s="36">
        <f t="shared" si="88"/>
        <v>0</v>
      </c>
      <c r="Z211" s="36">
        <f t="shared" si="88"/>
        <v>0</v>
      </c>
      <c r="AA211" s="95">
        <v>0</v>
      </c>
      <c r="AB211" s="36">
        <f t="shared" si="89"/>
        <v>0</v>
      </c>
      <c r="AC211" s="36">
        <f t="shared" si="89"/>
        <v>0</v>
      </c>
      <c r="AD211" s="36">
        <f t="shared" si="89"/>
        <v>0</v>
      </c>
      <c r="AE211" s="36">
        <f t="shared" si="89"/>
        <v>0</v>
      </c>
      <c r="AF211" s="95">
        <v>0</v>
      </c>
      <c r="AG211" s="36">
        <f t="shared" si="90"/>
        <v>0</v>
      </c>
      <c r="AH211" s="36">
        <f t="shared" si="90"/>
        <v>0</v>
      </c>
      <c r="AI211" s="36">
        <f t="shared" si="90"/>
        <v>0</v>
      </c>
      <c r="AJ211" s="36">
        <f t="shared" si="90"/>
        <v>0</v>
      </c>
      <c r="AK211" s="95">
        <v>0</v>
      </c>
      <c r="AL211" s="36">
        <f t="shared" si="91"/>
        <v>0</v>
      </c>
      <c r="AM211" s="36">
        <f t="shared" si="91"/>
        <v>0</v>
      </c>
      <c r="AN211" s="36">
        <f t="shared" si="91"/>
        <v>0</v>
      </c>
      <c r="AO211" s="36">
        <f t="shared" si="91"/>
        <v>0</v>
      </c>
      <c r="AP211" s="95">
        <v>0</v>
      </c>
    </row>
    <row r="212" spans="1:42">
      <c r="A212" s="93"/>
      <c r="B212" s="95"/>
      <c r="G212" s="95"/>
      <c r="J212" s="92">
        <f>(J213-I213)/I213</f>
        <v>2.5079184400811552E-2</v>
      </c>
      <c r="K212" s="92">
        <f t="shared" ref="K212:AP212" si="103">(K213-J213)/J213</f>
        <v>2.4465606933059728E-2</v>
      </c>
      <c r="L212" s="92">
        <f t="shared" si="103"/>
        <v>2.3881335564111671E-2</v>
      </c>
      <c r="M212" s="92">
        <f t="shared" si="103"/>
        <v>-5.0670391594863869E-2</v>
      </c>
      <c r="N212" s="92">
        <f t="shared" si="103"/>
        <v>-5.3374919676201241E-2</v>
      </c>
      <c r="O212" s="92">
        <f t="shared" si="103"/>
        <v>-5.6384434329527999E-2</v>
      </c>
      <c r="P212" s="92">
        <f t="shared" si="103"/>
        <v>-5.9753607698771603E-2</v>
      </c>
      <c r="Q212" s="92">
        <f t="shared" si="103"/>
        <v>-6.3551009807680719E-2</v>
      </c>
      <c r="R212" s="92">
        <f t="shared" si="103"/>
        <v>1.6216496719143717E-2</v>
      </c>
      <c r="S212" s="92">
        <f t="shared" si="103"/>
        <v>1.5957718430569562E-2</v>
      </c>
      <c r="T212" s="92">
        <f t="shared" si="103"/>
        <v>1.5707069439090952E-2</v>
      </c>
      <c r="U212" s="92">
        <f t="shared" si="103"/>
        <v>1.5464172606148281E-2</v>
      </c>
      <c r="V212" s="92">
        <f t="shared" si="103"/>
        <v>1.5228673766460823E-2</v>
      </c>
      <c r="W212" s="92">
        <f t="shared" si="103"/>
        <v>1.5829648781694863E-2</v>
      </c>
      <c r="X212" s="92">
        <f t="shared" si="103"/>
        <v>1.5582975748620533E-2</v>
      </c>
      <c r="Y212" s="92">
        <f t="shared" si="103"/>
        <v>1.5343872554710555E-2</v>
      </c>
      <c r="Z212" s="92">
        <f t="shared" si="103"/>
        <v>1.5111996013827098E-2</v>
      </c>
      <c r="AA212" s="92">
        <f t="shared" si="103"/>
        <v>1.4887023375912556E-2</v>
      </c>
      <c r="AB212" s="92">
        <f t="shared" si="103"/>
        <v>1.5428865450244347E-2</v>
      </c>
      <c r="AC212" s="92">
        <f t="shared" si="103"/>
        <v>1.5194432594156138E-2</v>
      </c>
      <c r="AD212" s="92">
        <f t="shared" si="103"/>
        <v>1.4967017259274682E-2</v>
      </c>
      <c r="AE212" s="92">
        <f t="shared" si="103"/>
        <v>1.4746308997990992E-2</v>
      </c>
      <c r="AF212" s="92">
        <f t="shared" si="103"/>
        <v>1.4532015408415096E-2</v>
      </c>
      <c r="AG212" s="92">
        <f t="shared" si="103"/>
        <v>1.6663053106856215E-2</v>
      </c>
      <c r="AH212" s="92">
        <f t="shared" si="103"/>
        <v>1.6389946556959072E-2</v>
      </c>
      <c r="AI212" s="92">
        <f t="shared" si="103"/>
        <v>1.612564804726787E-2</v>
      </c>
      <c r="AJ212" s="92">
        <f t="shared" si="103"/>
        <v>1.5869738233905781E-2</v>
      </c>
      <c r="AK212" s="92">
        <f t="shared" si="103"/>
        <v>1.5621823976660036E-2</v>
      </c>
      <c r="AL212" s="92">
        <f t="shared" si="103"/>
        <v>3.3290159807172577E-3</v>
      </c>
      <c r="AM212" s="92">
        <f t="shared" si="103"/>
        <v>3.317970404217926E-3</v>
      </c>
      <c r="AN212" s="92">
        <f t="shared" si="103"/>
        <v>3.3069978831150818E-3</v>
      </c>
      <c r="AO212" s="92">
        <f t="shared" si="103"/>
        <v>3.2960976950149844E-3</v>
      </c>
      <c r="AP212" s="92">
        <f t="shared" si="103"/>
        <v>3.2852691270180579E-3</v>
      </c>
    </row>
    <row r="213" spans="1:42">
      <c r="A213" s="93" t="s">
        <v>260</v>
      </c>
      <c r="B213" s="95">
        <f>'Non-ferrous metallurgy'!B28</f>
        <v>1533.7967242724233</v>
      </c>
      <c r="C213">
        <f t="shared" si="97"/>
        <v>1502.8651525381531</v>
      </c>
      <c r="D213">
        <f t="shared" si="97"/>
        <v>1471.9335808038832</v>
      </c>
      <c r="E213">
        <f t="shared" si="97"/>
        <v>1441.002009069613</v>
      </c>
      <c r="F213">
        <f t="shared" si="97"/>
        <v>1410.0704373353431</v>
      </c>
      <c r="G213" s="95">
        <f>'Non-ferrous metallurgy'!C28</f>
        <v>1379.1388656010729</v>
      </c>
      <c r="H213">
        <f t="shared" si="101"/>
        <v>1415.5530180120361</v>
      </c>
      <c r="I213" s="16">
        <f t="shared" si="101"/>
        <v>1451.9671704229993</v>
      </c>
      <c r="J213">
        <f t="shared" si="101"/>
        <v>1488.3813228339623</v>
      </c>
      <c r="K213">
        <f t="shared" si="101"/>
        <v>1524.7954752449255</v>
      </c>
      <c r="L213" s="95">
        <f>'Non-ferrous metallurgy'!D28</f>
        <v>1561.2096276558887</v>
      </c>
      <c r="M213" s="36">
        <f t="shared" si="102"/>
        <v>1482.1025244608932</v>
      </c>
      <c r="N213" s="36">
        <f t="shared" si="102"/>
        <v>1402.9954212658979</v>
      </c>
      <c r="O213" s="36">
        <f t="shared" si="102"/>
        <v>1323.8883180709024</v>
      </c>
      <c r="P213" s="36">
        <f t="shared" si="102"/>
        <v>1244.7812148759072</v>
      </c>
      <c r="Q213" s="95">
        <f>'Non-ferrous metallurgy'!E28</f>
        <v>1165.6741116809117</v>
      </c>
      <c r="R213" s="36">
        <f t="shared" si="87"/>
        <v>1184.5772620885759</v>
      </c>
      <c r="S213" s="36">
        <f t="shared" si="87"/>
        <v>1203.4804124962404</v>
      </c>
      <c r="T213" s="36">
        <f t="shared" si="87"/>
        <v>1222.3835629039047</v>
      </c>
      <c r="U213" s="36">
        <f t="shared" si="87"/>
        <v>1241.2867133115692</v>
      </c>
      <c r="V213" s="95">
        <f>'Non-ferrous metallurgy'!F28</f>
        <v>1260.1898637192335</v>
      </c>
      <c r="W213" s="36">
        <f t="shared" si="88"/>
        <v>1280.1382266601609</v>
      </c>
      <c r="X213" s="36">
        <f t="shared" si="88"/>
        <v>1300.0865896010882</v>
      </c>
      <c r="Y213" s="36">
        <f t="shared" si="88"/>
        <v>1320.0349525420156</v>
      </c>
      <c r="Z213" s="36">
        <f t="shared" si="88"/>
        <v>1339.983315482943</v>
      </c>
      <c r="AA213" s="95">
        <f>'Non-ferrous metallurgy'!G28</f>
        <v>1359.9316784238704</v>
      </c>
      <c r="AB213" s="36">
        <f t="shared" si="89"/>
        <v>1380.9138813117972</v>
      </c>
      <c r="AC213" s="36">
        <f t="shared" si="89"/>
        <v>1401.8960841997239</v>
      </c>
      <c r="AD213" s="36">
        <f t="shared" si="89"/>
        <v>1422.8782870876507</v>
      </c>
      <c r="AE213" s="36">
        <f t="shared" si="89"/>
        <v>1443.8604899755774</v>
      </c>
      <c r="AF213" s="95">
        <f>'Non-ferrous metallurgy'!H28</f>
        <v>1464.8426928635042</v>
      </c>
      <c r="AG213" s="36">
        <f t="shared" si="90"/>
        <v>1489.2514444478791</v>
      </c>
      <c r="AH213" s="36">
        <f t="shared" si="90"/>
        <v>1513.6601960322539</v>
      </c>
      <c r="AI213" s="36">
        <f t="shared" si="90"/>
        <v>1538.0689476166285</v>
      </c>
      <c r="AJ213" s="36">
        <f t="shared" si="90"/>
        <v>1562.4776992010034</v>
      </c>
      <c r="AK213" s="95">
        <f>'Non-ferrous metallurgy'!I28</f>
        <v>1586.8864507853782</v>
      </c>
      <c r="AL213" s="36">
        <f t="shared" si="91"/>
        <v>1592.1692211396264</v>
      </c>
      <c r="AM213" s="36">
        <f t="shared" si="91"/>
        <v>1597.4519914938744</v>
      </c>
      <c r="AN213" s="36">
        <f t="shared" si="91"/>
        <v>1602.7347618481226</v>
      </c>
      <c r="AO213" s="36">
        <f t="shared" si="91"/>
        <v>1608.0175322023706</v>
      </c>
      <c r="AP213" s="95">
        <f>'Non-ferrous metallurgy'!J28</f>
        <v>1613.3003025566188</v>
      </c>
    </row>
    <row r="214" spans="1:42">
      <c r="A214" s="93"/>
      <c r="B214" s="95"/>
      <c r="G214" s="95"/>
      <c r="J214" s="92">
        <f>(J215-I215)/I215</f>
        <v>4.6497372536146254E-2</v>
      </c>
      <c r="K214" s="92">
        <f t="shared" ref="K214:AP214" si="104">(K215-J215)/J215</f>
        <v>4.4431427881621396E-2</v>
      </c>
      <c r="L214" s="92">
        <f t="shared" si="104"/>
        <v>4.2541259000353798E-2</v>
      </c>
      <c r="M214" s="92">
        <f t="shared" si="104"/>
        <v>0.11466576599806043</v>
      </c>
      <c r="N214" s="92">
        <f t="shared" si="104"/>
        <v>0.10287008850172219</v>
      </c>
      <c r="O214" s="92">
        <f t="shared" si="104"/>
        <v>9.3274892096741904E-2</v>
      </c>
      <c r="P214" s="92">
        <f t="shared" si="104"/>
        <v>8.5316961700139402E-2</v>
      </c>
      <c r="Q214" s="92">
        <f t="shared" si="104"/>
        <v>7.8610179985108816E-2</v>
      </c>
      <c r="R214" s="92">
        <f t="shared" si="104"/>
        <v>1.7224329036598273E-2</v>
      </c>
      <c r="S214" s="92">
        <f t="shared" si="104"/>
        <v>1.6932675069727274E-2</v>
      </c>
      <c r="T214" s="92">
        <f t="shared" si="104"/>
        <v>1.6650733607872784E-2</v>
      </c>
      <c r="U214" s="92">
        <f t="shared" si="104"/>
        <v>1.6378027436013094E-2</v>
      </c>
      <c r="V214" s="92">
        <f t="shared" si="104"/>
        <v>1.6114110098709694E-2</v>
      </c>
      <c r="W214" s="92">
        <f t="shared" si="104"/>
        <v>1.523284577820009E-2</v>
      </c>
      <c r="X214" s="92">
        <f t="shared" si="104"/>
        <v>1.5004287776489291E-2</v>
      </c>
      <c r="Y214" s="92">
        <f t="shared" si="104"/>
        <v>1.4782487086195582E-2</v>
      </c>
      <c r="Z214" s="92">
        <f t="shared" si="104"/>
        <v>1.4567148403045065E-2</v>
      </c>
      <c r="AA214" s="92">
        <f t="shared" si="104"/>
        <v>1.435799338266959E-2</v>
      </c>
      <c r="AB214" s="92">
        <f t="shared" si="104"/>
        <v>1.5518562450587947E-2</v>
      </c>
      <c r="AC214" s="92">
        <f t="shared" si="104"/>
        <v>1.5281416829190507E-2</v>
      </c>
      <c r="AD214" s="92">
        <f t="shared" si="104"/>
        <v>1.5051409959729038E-2</v>
      </c>
      <c r="AE214" s="92">
        <f t="shared" si="104"/>
        <v>1.482822427715854E-2</v>
      </c>
      <c r="AF214" s="92">
        <f t="shared" si="104"/>
        <v>1.4611560776919224E-2</v>
      </c>
      <c r="AG214" s="92">
        <f t="shared" si="104"/>
        <v>1.6881968064055938E-2</v>
      </c>
      <c r="AH214" s="92">
        <f t="shared" si="104"/>
        <v>1.6601698716514662E-2</v>
      </c>
      <c r="AI214" s="92">
        <f t="shared" si="104"/>
        <v>1.6330583292822439E-2</v>
      </c>
      <c r="AJ214" s="92">
        <f t="shared" si="104"/>
        <v>1.6068180532275839E-2</v>
      </c>
      <c r="AK214" s="92">
        <f t="shared" si="104"/>
        <v>1.5814077086695487E-2</v>
      </c>
      <c r="AL214" s="92">
        <f t="shared" si="104"/>
        <v>9.8081335973971662E-4</v>
      </c>
      <c r="AM214" s="92">
        <f t="shared" si="104"/>
        <v>9.7985230750609917E-4</v>
      </c>
      <c r="AN214" s="92">
        <f t="shared" si="104"/>
        <v>9.7889313680704073E-4</v>
      </c>
      <c r="AO214" s="92">
        <f t="shared" si="104"/>
        <v>9.7793584212310485E-4</v>
      </c>
      <c r="AP214" s="92">
        <f t="shared" si="104"/>
        <v>9.7698041795517819E-4</v>
      </c>
    </row>
    <row r="215" spans="1:42">
      <c r="A215" s="93" t="s">
        <v>261</v>
      </c>
      <c r="B215" s="95">
        <f>'Non-ferrous metallurgy'!B27</f>
        <v>37.5115940849238</v>
      </c>
      <c r="C215">
        <f t="shared" si="97"/>
        <v>36.743031890722236</v>
      </c>
      <c r="D215">
        <f t="shared" si="97"/>
        <v>35.974469696520678</v>
      </c>
      <c r="E215">
        <f t="shared" si="97"/>
        <v>35.205907502319114</v>
      </c>
      <c r="F215">
        <f t="shared" si="97"/>
        <v>34.437345308117557</v>
      </c>
      <c r="G215" s="95">
        <f>'Non-ferrous metallurgy'!C27</f>
        <v>33.668783113915993</v>
      </c>
      <c r="H215">
        <f t="shared" si="101"/>
        <v>35.394803931084503</v>
      </c>
      <c r="I215" s="16">
        <f t="shared" si="101"/>
        <v>37.120824748253014</v>
      </c>
      <c r="J215">
        <f t="shared" si="101"/>
        <v>38.846845565421532</v>
      </c>
      <c r="K215">
        <f t="shared" si="101"/>
        <v>40.572866382590043</v>
      </c>
      <c r="L215" s="95">
        <f>'Non-ferrous metallurgy'!D27</f>
        <v>42.298887199758553</v>
      </c>
      <c r="M215" s="36">
        <f t="shared" si="102"/>
        <v>47.149121501384421</v>
      </c>
      <c r="N215" s="36">
        <f t="shared" si="102"/>
        <v>51.999355803010289</v>
      </c>
      <c r="O215" s="36">
        <f t="shared" si="102"/>
        <v>56.849590104636164</v>
      </c>
      <c r="P215" s="36">
        <f t="shared" si="102"/>
        <v>61.699824406262032</v>
      </c>
      <c r="Q215" s="95">
        <f>'Non-ferrous metallurgy'!E27</f>
        <v>66.550058707887899</v>
      </c>
      <c r="R215" s="36">
        <f t="shared" si="87"/>
        <v>67.696338816477493</v>
      </c>
      <c r="S215" s="36">
        <f t="shared" si="87"/>
        <v>68.842618925067072</v>
      </c>
      <c r="T215" s="36">
        <f t="shared" si="87"/>
        <v>69.988899033656665</v>
      </c>
      <c r="U215" s="36">
        <f t="shared" si="87"/>
        <v>71.135179142246244</v>
      </c>
      <c r="V215" s="95">
        <f>'Non-ferrous metallurgy'!F27</f>
        <v>72.281459250835837</v>
      </c>
      <c r="W215" s="36">
        <f t="shared" si="88"/>
        <v>73.382511572227074</v>
      </c>
      <c r="X215" s="36">
        <f t="shared" si="88"/>
        <v>74.483563893618324</v>
      </c>
      <c r="Y215" s="36">
        <f t="shared" si="88"/>
        <v>75.584616215009561</v>
      </c>
      <c r="Z215" s="36">
        <f t="shared" si="88"/>
        <v>76.685668536400811</v>
      </c>
      <c r="AA215" s="95">
        <f>'Non-ferrous metallurgy'!G27</f>
        <v>77.786720857792048</v>
      </c>
      <c r="AB215" s="36">
        <f t="shared" si="89"/>
        <v>78.993858943250146</v>
      </c>
      <c r="AC215" s="36">
        <f t="shared" si="89"/>
        <v>80.20099702870823</v>
      </c>
      <c r="AD215" s="36">
        <f t="shared" si="89"/>
        <v>81.408135114166328</v>
      </c>
      <c r="AE215" s="36">
        <f t="shared" si="89"/>
        <v>82.615273199624411</v>
      </c>
      <c r="AF215" s="95">
        <f>'Non-ferrous metallurgy'!H27</f>
        <v>83.822411285082509</v>
      </c>
      <c r="AG215" s="36">
        <f t="shared" si="90"/>
        <v>85.237498555449434</v>
      </c>
      <c r="AH215" s="36">
        <f t="shared" si="90"/>
        <v>86.652585825816359</v>
      </c>
      <c r="AI215" s="36">
        <f t="shared" si="90"/>
        <v>88.067673096183299</v>
      </c>
      <c r="AJ215" s="36">
        <f t="shared" si="90"/>
        <v>89.482760366550224</v>
      </c>
      <c r="AK215" s="95">
        <f>'Non-ferrous metallurgy'!I27</f>
        <v>90.897847636917149</v>
      </c>
      <c r="AL215" s="36">
        <f t="shared" si="91"/>
        <v>90.987001460251022</v>
      </c>
      <c r="AM215" s="36">
        <f t="shared" si="91"/>
        <v>91.07615528358491</v>
      </c>
      <c r="AN215" s="36">
        <f t="shared" si="91"/>
        <v>91.165309106918784</v>
      </c>
      <c r="AO215" s="36">
        <f t="shared" si="91"/>
        <v>91.254462930252672</v>
      </c>
      <c r="AP215" s="95">
        <f>'Non-ferrous metallurgy'!J27</f>
        <v>91.343616753586545</v>
      </c>
    </row>
    <row r="216" spans="1:42">
      <c r="A216" s="93" t="s">
        <v>262</v>
      </c>
      <c r="B216" s="95">
        <v>0</v>
      </c>
      <c r="C216">
        <f t="shared" si="97"/>
        <v>0</v>
      </c>
      <c r="D216">
        <f t="shared" si="97"/>
        <v>0</v>
      </c>
      <c r="E216">
        <f t="shared" si="97"/>
        <v>0</v>
      </c>
      <c r="F216">
        <f t="shared" si="97"/>
        <v>0</v>
      </c>
      <c r="G216" s="95">
        <v>0</v>
      </c>
      <c r="H216">
        <f t="shared" si="101"/>
        <v>0</v>
      </c>
      <c r="I216" s="16">
        <f t="shared" si="101"/>
        <v>0</v>
      </c>
      <c r="J216">
        <f t="shared" si="101"/>
        <v>0</v>
      </c>
      <c r="K216">
        <f t="shared" si="101"/>
        <v>0</v>
      </c>
      <c r="L216" s="95">
        <v>0</v>
      </c>
      <c r="M216" s="36">
        <f t="shared" si="102"/>
        <v>0</v>
      </c>
      <c r="N216" s="36">
        <f t="shared" si="102"/>
        <v>0</v>
      </c>
      <c r="O216" s="36">
        <f t="shared" si="102"/>
        <v>0</v>
      </c>
      <c r="P216" s="36">
        <f t="shared" si="102"/>
        <v>0</v>
      </c>
      <c r="Q216" s="95">
        <v>0</v>
      </c>
      <c r="R216" s="36">
        <f t="shared" si="87"/>
        <v>0</v>
      </c>
      <c r="S216" s="36">
        <f t="shared" si="87"/>
        <v>0</v>
      </c>
      <c r="T216" s="36">
        <f t="shared" si="87"/>
        <v>0</v>
      </c>
      <c r="U216" s="36">
        <f t="shared" si="87"/>
        <v>0</v>
      </c>
      <c r="V216" s="95">
        <v>0</v>
      </c>
      <c r="W216" s="36">
        <f t="shared" si="88"/>
        <v>0</v>
      </c>
      <c r="X216" s="36">
        <f t="shared" si="88"/>
        <v>0</v>
      </c>
      <c r="Y216" s="36">
        <f t="shared" si="88"/>
        <v>0</v>
      </c>
      <c r="Z216" s="36">
        <f t="shared" si="88"/>
        <v>0</v>
      </c>
      <c r="AA216" s="95">
        <v>0</v>
      </c>
      <c r="AB216" s="36">
        <f t="shared" si="89"/>
        <v>0</v>
      </c>
      <c r="AC216" s="36">
        <f t="shared" si="89"/>
        <v>0</v>
      </c>
      <c r="AD216" s="36">
        <f t="shared" si="89"/>
        <v>0</v>
      </c>
      <c r="AE216" s="36">
        <f t="shared" si="89"/>
        <v>0</v>
      </c>
      <c r="AF216" s="95">
        <v>0</v>
      </c>
      <c r="AG216" s="36">
        <f t="shared" si="90"/>
        <v>0</v>
      </c>
      <c r="AH216" s="36">
        <f t="shared" si="90"/>
        <v>0</v>
      </c>
      <c r="AI216" s="36">
        <f t="shared" si="90"/>
        <v>0</v>
      </c>
      <c r="AJ216" s="36">
        <f t="shared" si="90"/>
        <v>0</v>
      </c>
      <c r="AK216" s="95">
        <v>0</v>
      </c>
      <c r="AL216" s="36">
        <f t="shared" si="91"/>
        <v>0</v>
      </c>
      <c r="AM216" s="36">
        <f t="shared" si="91"/>
        <v>0</v>
      </c>
      <c r="AN216" s="36">
        <f t="shared" si="91"/>
        <v>0</v>
      </c>
      <c r="AO216" s="36">
        <f t="shared" si="91"/>
        <v>0</v>
      </c>
      <c r="AP216" s="95">
        <v>0</v>
      </c>
    </row>
    <row r="217" spans="1:42">
      <c r="B217" s="95"/>
      <c r="C217" s="36"/>
      <c r="D217" s="36"/>
      <c r="E217" s="36"/>
      <c r="F217" s="36"/>
      <c r="G217" s="95"/>
      <c r="L217" s="95"/>
      <c r="M217" s="36"/>
      <c r="N217" s="36"/>
      <c r="O217" s="36"/>
      <c r="P217" s="36"/>
      <c r="Q217" s="95"/>
      <c r="R217" s="36"/>
      <c r="S217" s="36"/>
      <c r="T217" s="36"/>
      <c r="U217" s="36"/>
      <c r="V217" s="95"/>
      <c r="W217" s="36"/>
      <c r="X217" s="36"/>
      <c r="Y217" s="36"/>
      <c r="Z217" s="36"/>
      <c r="AA217" s="95"/>
      <c r="AB217" s="36"/>
      <c r="AC217" s="36"/>
      <c r="AD217" s="36"/>
      <c r="AE217" s="36"/>
      <c r="AF217" s="95"/>
      <c r="AG217" s="36"/>
      <c r="AH217" s="36"/>
      <c r="AI217" s="36"/>
      <c r="AJ217" s="36"/>
      <c r="AK217" s="95"/>
      <c r="AL217" s="36"/>
      <c r="AM217" s="36"/>
      <c r="AN217" s="36"/>
      <c r="AO217" s="36"/>
      <c r="AP217" s="95"/>
    </row>
    <row r="218" spans="1:42">
      <c r="A218" s="1" t="s">
        <v>284</v>
      </c>
      <c r="B218" s="95"/>
      <c r="C218" s="36"/>
      <c r="D218" s="36"/>
      <c r="E218" s="36"/>
      <c r="F218" s="36"/>
      <c r="G218" s="95"/>
      <c r="H218">
        <f t="shared" si="101"/>
        <v>1.1282818212030591E-2</v>
      </c>
      <c r="I218" s="16">
        <f t="shared" si="101"/>
        <v>2.2565636424061182E-2</v>
      </c>
      <c r="J218" s="92">
        <f>(J219-I219)/I219</f>
        <v>6.3588687020041071E-2</v>
      </c>
      <c r="K218" s="92">
        <f t="shared" ref="K218:AP218" si="105">(K219-J219)/J219</f>
        <v>5.9786915558686149E-2</v>
      </c>
      <c r="L218" s="92">
        <f t="shared" si="105"/>
        <v>5.6414091060152952E-2</v>
      </c>
      <c r="M218" s="92">
        <f t="shared" si="105"/>
        <v>1.6044042469524254E-2</v>
      </c>
      <c r="N218" s="92">
        <f t="shared" si="105"/>
        <v>1.5790695874293569E-2</v>
      </c>
      <c r="O218" s="92">
        <f t="shared" si="105"/>
        <v>1.5545225939190804E-2</v>
      </c>
      <c r="P218" s="92">
        <f t="shared" si="105"/>
        <v>1.5307270953702906E-2</v>
      </c>
      <c r="Q218" s="92">
        <f t="shared" si="105"/>
        <v>1.5076491020619387E-2</v>
      </c>
      <c r="R218" s="92">
        <f t="shared" si="105"/>
        <v>1.5289406625409537E-2</v>
      </c>
      <c r="S218" s="92">
        <f t="shared" si="105"/>
        <v>1.5059160989602008E-2</v>
      </c>
      <c r="T218" s="92">
        <f t="shared" si="105"/>
        <v>1.4835747085835394E-2</v>
      </c>
      <c r="U218" s="92">
        <f t="shared" si="105"/>
        <v>1.461886529759833E-2</v>
      </c>
      <c r="V218" s="92">
        <f t="shared" si="105"/>
        <v>1.4408233276157804E-2</v>
      </c>
      <c r="W218" s="92">
        <f t="shared" si="105"/>
        <v>1.3662495772742676E-2</v>
      </c>
      <c r="X218" s="92">
        <f t="shared" si="105"/>
        <v>1.3478347901514675E-2</v>
      </c>
      <c r="Y218" s="92">
        <f t="shared" si="105"/>
        <v>1.3299098031470022E-2</v>
      </c>
      <c r="Z218" s="92">
        <f t="shared" si="105"/>
        <v>1.3124553310376224E-2</v>
      </c>
      <c r="AA218" s="92">
        <f t="shared" si="105"/>
        <v>1.2954530879240714E-2</v>
      </c>
      <c r="AB218" s="92">
        <f t="shared" si="105"/>
        <v>1.1775878442545051E-2</v>
      </c>
      <c r="AC218" s="92">
        <f t="shared" si="105"/>
        <v>1.1638821100056403E-2</v>
      </c>
      <c r="AD218" s="92">
        <f t="shared" si="105"/>
        <v>1.1504917424382945E-2</v>
      </c>
      <c r="AE218" s="92">
        <f t="shared" si="105"/>
        <v>1.1374059805540352E-2</v>
      </c>
      <c r="AF218" s="92">
        <f t="shared" si="105"/>
        <v>1.1246145474333339E-2</v>
      </c>
      <c r="AG218" s="92">
        <f t="shared" si="105"/>
        <v>9.9252615844543559E-3</v>
      </c>
      <c r="AH218" s="92">
        <f t="shared" si="105"/>
        <v>9.8277189035581893E-3</v>
      </c>
      <c r="AI218" s="92">
        <f t="shared" si="105"/>
        <v>9.7320748079966629E-3</v>
      </c>
      <c r="AJ218" s="92">
        <f t="shared" si="105"/>
        <v>9.6382744005110241E-3</v>
      </c>
      <c r="AK218" s="92">
        <f t="shared" si="105"/>
        <v>9.5462648800965604E-3</v>
      </c>
      <c r="AL218" s="92">
        <f t="shared" si="105"/>
        <v>8.0888635716320403E-3</v>
      </c>
      <c r="AM218" s="92">
        <f t="shared" si="105"/>
        <v>8.0239588630841643E-3</v>
      </c>
      <c r="AN218" s="92">
        <f t="shared" si="105"/>
        <v>7.9600874488479269E-3</v>
      </c>
      <c r="AO218" s="92">
        <f t="shared" si="105"/>
        <v>7.8972248484511683E-3</v>
      </c>
      <c r="AP218" s="92">
        <f t="shared" si="105"/>
        <v>7.8353473486729823E-3</v>
      </c>
    </row>
    <row r="219" spans="1:42">
      <c r="A219" s="93" t="s">
        <v>46</v>
      </c>
      <c r="B219" s="95">
        <v>1636</v>
      </c>
      <c r="C219">
        <f t="shared" ref="C219:F231" si="106">$B219+((C$1-$B$1)*($G219-$B219)/($G$1-$B$1))</f>
        <v>1681.6000000000001</v>
      </c>
      <c r="D219">
        <f t="shared" si="106"/>
        <v>1727.2</v>
      </c>
      <c r="E219">
        <f t="shared" si="106"/>
        <v>1772.8000000000002</v>
      </c>
      <c r="F219">
        <f t="shared" si="106"/>
        <v>1818.4</v>
      </c>
      <c r="G219" s="95">
        <v>1864.0000000000002</v>
      </c>
      <c r="H219">
        <f t="shared" si="101"/>
        <v>1999.8000000000002</v>
      </c>
      <c r="I219" s="16">
        <f t="shared" si="101"/>
        <v>2135.6000000000004</v>
      </c>
      <c r="J219">
        <f t="shared" si="101"/>
        <v>2271.4</v>
      </c>
      <c r="K219">
        <f t="shared" si="101"/>
        <v>2407.1999999999998</v>
      </c>
      <c r="L219" s="95">
        <v>2543</v>
      </c>
      <c r="M219" s="36">
        <f t="shared" si="102"/>
        <v>2583.8000000000002</v>
      </c>
      <c r="N219" s="36">
        <f t="shared" si="102"/>
        <v>2624.6</v>
      </c>
      <c r="O219" s="36">
        <f t="shared" si="102"/>
        <v>2665.4</v>
      </c>
      <c r="P219" s="36">
        <f t="shared" si="102"/>
        <v>2706.2</v>
      </c>
      <c r="Q219" s="95">
        <v>2747</v>
      </c>
      <c r="R219" s="36">
        <f t="shared" si="87"/>
        <v>2789</v>
      </c>
      <c r="S219" s="36">
        <f t="shared" si="87"/>
        <v>2831</v>
      </c>
      <c r="T219" s="36">
        <f t="shared" si="87"/>
        <v>2873</v>
      </c>
      <c r="U219" s="36">
        <f t="shared" si="87"/>
        <v>2915</v>
      </c>
      <c r="V219" s="95">
        <v>2957</v>
      </c>
      <c r="W219" s="36">
        <f t="shared" si="88"/>
        <v>2997.4</v>
      </c>
      <c r="X219" s="36">
        <f t="shared" si="88"/>
        <v>3037.8</v>
      </c>
      <c r="Y219" s="36">
        <f t="shared" si="88"/>
        <v>3078.2</v>
      </c>
      <c r="Z219" s="36">
        <f t="shared" si="88"/>
        <v>3118.6</v>
      </c>
      <c r="AA219" s="95">
        <v>3159</v>
      </c>
      <c r="AB219" s="36">
        <f t="shared" si="89"/>
        <v>3196.2</v>
      </c>
      <c r="AC219" s="36">
        <f t="shared" si="89"/>
        <v>3233.4</v>
      </c>
      <c r="AD219" s="36">
        <f t="shared" si="89"/>
        <v>3270.6</v>
      </c>
      <c r="AE219" s="36">
        <f t="shared" si="89"/>
        <v>3307.8</v>
      </c>
      <c r="AF219" s="95">
        <v>3345</v>
      </c>
      <c r="AG219" s="36">
        <f t="shared" si="90"/>
        <v>3378.2</v>
      </c>
      <c r="AH219" s="36">
        <f t="shared" si="90"/>
        <v>3411.4</v>
      </c>
      <c r="AI219" s="36">
        <f t="shared" si="90"/>
        <v>3444.6</v>
      </c>
      <c r="AJ219" s="36">
        <f t="shared" si="90"/>
        <v>3477.8</v>
      </c>
      <c r="AK219" s="95">
        <v>3511</v>
      </c>
      <c r="AL219" s="36">
        <f t="shared" si="91"/>
        <v>3539.4</v>
      </c>
      <c r="AM219" s="36">
        <f t="shared" si="91"/>
        <v>3567.8</v>
      </c>
      <c r="AN219" s="36">
        <f t="shared" si="91"/>
        <v>3596.2</v>
      </c>
      <c r="AO219" s="36">
        <f t="shared" si="91"/>
        <v>3624.6</v>
      </c>
      <c r="AP219" s="95">
        <v>3653</v>
      </c>
    </row>
    <row r="220" spans="1:42">
      <c r="A220" s="93" t="s">
        <v>51</v>
      </c>
      <c r="B220" s="95">
        <v>111.99999999999999</v>
      </c>
      <c r="C220">
        <f t="shared" si="106"/>
        <v>106.8</v>
      </c>
      <c r="D220">
        <f t="shared" si="106"/>
        <v>101.6</v>
      </c>
      <c r="E220">
        <f t="shared" si="106"/>
        <v>96.4</v>
      </c>
      <c r="F220">
        <f t="shared" si="106"/>
        <v>91.200000000000017</v>
      </c>
      <c r="G220" s="95">
        <v>86.000000000000014</v>
      </c>
      <c r="H220">
        <f t="shared" si="101"/>
        <v>104.20000000000002</v>
      </c>
      <c r="I220" s="16">
        <f t="shared" si="101"/>
        <v>122.4</v>
      </c>
      <c r="J220">
        <f t="shared" si="101"/>
        <v>140.6</v>
      </c>
      <c r="K220">
        <f t="shared" si="101"/>
        <v>158.80000000000001</v>
      </c>
      <c r="L220" s="95">
        <v>177</v>
      </c>
      <c r="M220" s="36">
        <f t="shared" si="102"/>
        <v>180.4</v>
      </c>
      <c r="N220" s="36">
        <f t="shared" si="102"/>
        <v>183.8</v>
      </c>
      <c r="O220" s="36">
        <f t="shared" si="102"/>
        <v>187.2</v>
      </c>
      <c r="P220" s="36">
        <f t="shared" si="102"/>
        <v>190.6</v>
      </c>
      <c r="Q220" s="95">
        <v>194</v>
      </c>
      <c r="R220" s="36">
        <f t="shared" si="87"/>
        <v>197.2</v>
      </c>
      <c r="S220" s="36">
        <f t="shared" si="87"/>
        <v>200.4</v>
      </c>
      <c r="T220" s="36">
        <f t="shared" si="87"/>
        <v>203.6</v>
      </c>
      <c r="U220" s="36">
        <f t="shared" si="87"/>
        <v>206.8</v>
      </c>
      <c r="V220" s="95">
        <v>210</v>
      </c>
      <c r="W220" s="36">
        <f t="shared" si="88"/>
        <v>213.4</v>
      </c>
      <c r="X220" s="36">
        <f t="shared" si="88"/>
        <v>216.8</v>
      </c>
      <c r="Y220" s="36">
        <f t="shared" si="88"/>
        <v>220.2</v>
      </c>
      <c r="Z220" s="36">
        <f t="shared" si="88"/>
        <v>223.6</v>
      </c>
      <c r="AA220" s="95">
        <v>227</v>
      </c>
      <c r="AB220" s="36">
        <f t="shared" si="89"/>
        <v>230.2</v>
      </c>
      <c r="AC220" s="36">
        <f t="shared" si="89"/>
        <v>233.4</v>
      </c>
      <c r="AD220" s="36">
        <f t="shared" si="89"/>
        <v>236.6</v>
      </c>
      <c r="AE220" s="36">
        <f t="shared" si="89"/>
        <v>239.8</v>
      </c>
      <c r="AF220" s="95">
        <v>243</v>
      </c>
      <c r="AG220" s="36">
        <f t="shared" si="90"/>
        <v>245.8</v>
      </c>
      <c r="AH220" s="36">
        <f t="shared" si="90"/>
        <v>248.6</v>
      </c>
      <c r="AI220" s="36">
        <f t="shared" si="90"/>
        <v>251.4</v>
      </c>
      <c r="AJ220" s="36">
        <f t="shared" si="90"/>
        <v>254.2</v>
      </c>
      <c r="AK220" s="95">
        <v>257</v>
      </c>
      <c r="AL220" s="36">
        <f t="shared" si="91"/>
        <v>259.60000000000002</v>
      </c>
      <c r="AM220" s="36">
        <f t="shared" si="91"/>
        <v>262.2</v>
      </c>
      <c r="AN220" s="36">
        <f t="shared" si="91"/>
        <v>264.8</v>
      </c>
      <c r="AO220" s="36">
        <f t="shared" si="91"/>
        <v>267.39999999999998</v>
      </c>
      <c r="AP220" s="95">
        <v>270</v>
      </c>
    </row>
    <row r="221" spans="1:42">
      <c r="A221" s="93" t="s">
        <v>49</v>
      </c>
      <c r="B221" s="95">
        <v>676</v>
      </c>
      <c r="C221">
        <f t="shared" si="106"/>
        <v>701.8</v>
      </c>
      <c r="D221">
        <f t="shared" si="106"/>
        <v>727.6</v>
      </c>
      <c r="E221">
        <f t="shared" si="106"/>
        <v>753.4</v>
      </c>
      <c r="F221">
        <f t="shared" si="106"/>
        <v>779.2</v>
      </c>
      <c r="G221" s="95">
        <v>805</v>
      </c>
      <c r="H221">
        <f t="shared" si="101"/>
        <v>859.4</v>
      </c>
      <c r="I221" s="16">
        <f t="shared" si="101"/>
        <v>913.8</v>
      </c>
      <c r="J221">
        <f t="shared" si="101"/>
        <v>968.2</v>
      </c>
      <c r="K221">
        <f t="shared" si="101"/>
        <v>1022.6</v>
      </c>
      <c r="L221" s="95">
        <v>1077</v>
      </c>
      <c r="M221" s="36">
        <f t="shared" si="102"/>
        <v>1097</v>
      </c>
      <c r="N221" s="36">
        <f t="shared" si="102"/>
        <v>1117</v>
      </c>
      <c r="O221" s="36">
        <f t="shared" si="102"/>
        <v>1137</v>
      </c>
      <c r="P221" s="36">
        <f t="shared" si="102"/>
        <v>1157</v>
      </c>
      <c r="Q221" s="95">
        <v>1177</v>
      </c>
      <c r="R221" s="36">
        <f t="shared" si="87"/>
        <v>1198.2</v>
      </c>
      <c r="S221" s="36">
        <f t="shared" si="87"/>
        <v>1219.4000000000001</v>
      </c>
      <c r="T221" s="36">
        <f t="shared" si="87"/>
        <v>1240.5999999999999</v>
      </c>
      <c r="U221" s="36">
        <f t="shared" si="87"/>
        <v>1261.8</v>
      </c>
      <c r="V221" s="95">
        <v>1283</v>
      </c>
      <c r="W221" s="36">
        <f t="shared" si="88"/>
        <v>1303.5999999999999</v>
      </c>
      <c r="X221" s="36">
        <f t="shared" si="88"/>
        <v>1324.2</v>
      </c>
      <c r="Y221" s="36">
        <f t="shared" si="88"/>
        <v>1344.8</v>
      </c>
      <c r="Z221" s="36">
        <f t="shared" si="88"/>
        <v>1365.4</v>
      </c>
      <c r="AA221" s="95">
        <v>1386</v>
      </c>
      <c r="AB221" s="36">
        <f t="shared" si="89"/>
        <v>1405.8</v>
      </c>
      <c r="AC221" s="36">
        <f t="shared" si="89"/>
        <v>1425.6</v>
      </c>
      <c r="AD221" s="36">
        <f t="shared" si="89"/>
        <v>1445.4</v>
      </c>
      <c r="AE221" s="36">
        <f t="shared" si="89"/>
        <v>1465.2</v>
      </c>
      <c r="AF221" s="95">
        <v>1485</v>
      </c>
      <c r="AG221" s="36">
        <f t="shared" si="90"/>
        <v>1503.6</v>
      </c>
      <c r="AH221" s="36">
        <f t="shared" si="90"/>
        <v>1522.2</v>
      </c>
      <c r="AI221" s="36">
        <f t="shared" si="90"/>
        <v>1540.8</v>
      </c>
      <c r="AJ221" s="36">
        <f t="shared" si="90"/>
        <v>1559.4</v>
      </c>
      <c r="AK221" s="95">
        <v>1578</v>
      </c>
      <c r="AL221" s="36">
        <f t="shared" si="91"/>
        <v>1594.4</v>
      </c>
      <c r="AM221" s="36">
        <f t="shared" si="91"/>
        <v>1610.8</v>
      </c>
      <c r="AN221" s="36">
        <f t="shared" si="91"/>
        <v>1627.2</v>
      </c>
      <c r="AO221" s="36">
        <f t="shared" si="91"/>
        <v>1643.6</v>
      </c>
      <c r="AP221" s="95">
        <v>1660</v>
      </c>
    </row>
    <row r="222" spans="1:42">
      <c r="A222" s="93"/>
      <c r="B222" s="95"/>
      <c r="G222" s="95"/>
      <c r="J222" s="92">
        <f>(J223-I223)/I223</f>
        <v>4.9391006344648554E-2</v>
      </c>
      <c r="K222" s="92">
        <f t="shared" ref="K222:AP222" si="107">(K223-J223)/J223</f>
        <v>4.7066351861250293E-2</v>
      </c>
      <c r="L222" s="92">
        <f t="shared" si="107"/>
        <v>4.4950687010031229E-2</v>
      </c>
      <c r="M222" s="92">
        <f t="shared" si="107"/>
        <v>1.6980941817081742E-2</v>
      </c>
      <c r="N222" s="92">
        <f t="shared" si="107"/>
        <v>1.6697404168401812E-2</v>
      </c>
      <c r="O222" s="92">
        <f t="shared" si="107"/>
        <v>1.6423179699233598E-2</v>
      </c>
      <c r="P222" s="92">
        <f t="shared" si="107"/>
        <v>1.6157816967626762E-2</v>
      </c>
      <c r="Q222" s="92">
        <f t="shared" si="107"/>
        <v>1.5900893244953036E-2</v>
      </c>
      <c r="R222" s="92">
        <f t="shared" si="107"/>
        <v>1.6172506738544475E-2</v>
      </c>
      <c r="S222" s="92">
        <f t="shared" si="107"/>
        <v>1.5915119363395226E-2</v>
      </c>
      <c r="T222" s="92">
        <f t="shared" si="107"/>
        <v>1.5665796344647518E-2</v>
      </c>
      <c r="U222" s="92">
        <f t="shared" si="107"/>
        <v>1.5424164524421594E-2</v>
      </c>
      <c r="V222" s="92">
        <f t="shared" si="107"/>
        <v>1.5189873417721518E-2</v>
      </c>
      <c r="W222" s="92">
        <f t="shared" si="107"/>
        <v>1.4532633932410353E-2</v>
      </c>
      <c r="X222" s="92">
        <f t="shared" si="107"/>
        <v>1.4324461773181895E-2</v>
      </c>
      <c r="Y222" s="92">
        <f t="shared" si="107"/>
        <v>1.4122169298905323E-2</v>
      </c>
      <c r="Z222" s="92">
        <f t="shared" si="107"/>
        <v>1.3925510876730388E-2</v>
      </c>
      <c r="AA222" s="92">
        <f t="shared" si="107"/>
        <v>1.3734254368143031E-2</v>
      </c>
      <c r="AB222" s="92">
        <f t="shared" si="107"/>
        <v>1.2698412698412669E-2</v>
      </c>
      <c r="AC222" s="92">
        <f t="shared" si="107"/>
        <v>1.2539184952978028E-2</v>
      </c>
      <c r="AD222" s="92">
        <f t="shared" si="107"/>
        <v>1.2383900928792685E-2</v>
      </c>
      <c r="AE222" s="92">
        <f t="shared" si="107"/>
        <v>1.2232415902140643E-2</v>
      </c>
      <c r="AF222" s="92">
        <f t="shared" si="107"/>
        <v>1.2084592145015078E-2</v>
      </c>
      <c r="AG222" s="92">
        <f t="shared" si="107"/>
        <v>1.0839740690486904E-2</v>
      </c>
      <c r="AH222" s="92">
        <f t="shared" si="107"/>
        <v>1.072350072335166E-2</v>
      </c>
      <c r="AI222" s="92">
        <f t="shared" si="107"/>
        <v>1.0609727304922623E-2</v>
      </c>
      <c r="AJ222" s="92">
        <f t="shared" si="107"/>
        <v>1.0498342751179135E-2</v>
      </c>
      <c r="AK222" s="92">
        <f t="shared" si="107"/>
        <v>1.0389272606421356E-2</v>
      </c>
      <c r="AL222" s="92">
        <f t="shared" si="107"/>
        <v>8.9524490525563615E-3</v>
      </c>
      <c r="AM222" s="92">
        <f t="shared" si="107"/>
        <v>8.873013848138149E-3</v>
      </c>
      <c r="AN222" s="92">
        <f t="shared" si="107"/>
        <v>8.7949759051379472E-3</v>
      </c>
      <c r="AO222" s="92">
        <f t="shared" si="107"/>
        <v>8.7182986783281274E-3</v>
      </c>
      <c r="AP222" s="92">
        <f t="shared" si="107"/>
        <v>8.6429468859159139E-3</v>
      </c>
    </row>
    <row r="223" spans="1:42">
      <c r="A223" s="93" t="s">
        <v>124</v>
      </c>
      <c r="B223" s="95">
        <f>SUM(B224:B227)</f>
        <v>6326</v>
      </c>
      <c r="C223">
        <f t="shared" si="106"/>
        <v>6617.6</v>
      </c>
      <c r="D223">
        <f t="shared" si="106"/>
        <v>6909.2</v>
      </c>
      <c r="E223">
        <f t="shared" si="106"/>
        <v>7200.8</v>
      </c>
      <c r="F223">
        <f t="shared" si="106"/>
        <v>7492.4</v>
      </c>
      <c r="G223" s="95">
        <f t="shared" ref="G223:AP223" si="108">SUM(G224:G227)</f>
        <v>7784</v>
      </c>
      <c r="H223">
        <f t="shared" si="101"/>
        <v>8210.6</v>
      </c>
      <c r="I223" s="16">
        <f t="shared" si="101"/>
        <v>8637.2000000000007</v>
      </c>
      <c r="J223">
        <f t="shared" si="101"/>
        <v>9063.7999999999993</v>
      </c>
      <c r="K223">
        <f t="shared" si="101"/>
        <v>9490.4</v>
      </c>
      <c r="L223" s="95">
        <f t="shared" si="108"/>
        <v>9917</v>
      </c>
      <c r="M223" s="36">
        <f t="shared" si="102"/>
        <v>10085.4</v>
      </c>
      <c r="N223" s="36">
        <f t="shared" si="102"/>
        <v>10253.799999999999</v>
      </c>
      <c r="O223" s="36">
        <f t="shared" si="102"/>
        <v>10422.200000000001</v>
      </c>
      <c r="P223" s="36">
        <f t="shared" si="102"/>
        <v>10590.6</v>
      </c>
      <c r="Q223" s="95">
        <f t="shared" si="108"/>
        <v>10759</v>
      </c>
      <c r="R223" s="36">
        <f t="shared" si="87"/>
        <v>10933</v>
      </c>
      <c r="S223" s="36">
        <f t="shared" si="87"/>
        <v>11107</v>
      </c>
      <c r="T223" s="36">
        <f t="shared" si="87"/>
        <v>11281</v>
      </c>
      <c r="U223" s="36">
        <f t="shared" si="87"/>
        <v>11455</v>
      </c>
      <c r="V223" s="95">
        <f t="shared" si="108"/>
        <v>11629</v>
      </c>
      <c r="W223" s="36">
        <f t="shared" si="88"/>
        <v>11798</v>
      </c>
      <c r="X223" s="36">
        <f t="shared" si="88"/>
        <v>11967</v>
      </c>
      <c r="Y223" s="36">
        <f t="shared" si="88"/>
        <v>12136</v>
      </c>
      <c r="Z223" s="36">
        <f t="shared" si="88"/>
        <v>12305</v>
      </c>
      <c r="AA223" s="95">
        <f t="shared" si="108"/>
        <v>12474</v>
      </c>
      <c r="AB223" s="36">
        <f t="shared" si="89"/>
        <v>12632.4</v>
      </c>
      <c r="AC223" s="36">
        <f t="shared" si="89"/>
        <v>12790.8</v>
      </c>
      <c r="AD223" s="36">
        <f t="shared" si="89"/>
        <v>12949.2</v>
      </c>
      <c r="AE223" s="36">
        <f t="shared" si="89"/>
        <v>13107.6</v>
      </c>
      <c r="AF223" s="95">
        <f t="shared" si="108"/>
        <v>13266</v>
      </c>
      <c r="AG223" s="36">
        <f t="shared" si="90"/>
        <v>13409.8</v>
      </c>
      <c r="AH223" s="36">
        <f t="shared" si="90"/>
        <v>13553.6</v>
      </c>
      <c r="AI223" s="36">
        <f t="shared" si="90"/>
        <v>13697.4</v>
      </c>
      <c r="AJ223" s="36">
        <f t="shared" si="90"/>
        <v>13841.2</v>
      </c>
      <c r="AK223" s="95">
        <f t="shared" si="108"/>
        <v>13985</v>
      </c>
      <c r="AL223" s="36">
        <f t="shared" si="91"/>
        <v>14110.2</v>
      </c>
      <c r="AM223" s="36">
        <f t="shared" si="91"/>
        <v>14235.4</v>
      </c>
      <c r="AN223" s="36">
        <f t="shared" si="91"/>
        <v>14360.6</v>
      </c>
      <c r="AO223" s="36">
        <f t="shared" si="91"/>
        <v>14485.8</v>
      </c>
      <c r="AP223" s="95">
        <f t="shared" si="108"/>
        <v>14611</v>
      </c>
    </row>
    <row r="224" spans="1:42">
      <c r="A224" t="s">
        <v>285</v>
      </c>
      <c r="B224" s="95">
        <v>1513</v>
      </c>
      <c r="C224">
        <f t="shared" si="106"/>
        <v>1577</v>
      </c>
      <c r="D224">
        <f t="shared" si="106"/>
        <v>1641</v>
      </c>
      <c r="E224">
        <f t="shared" si="106"/>
        <v>1705</v>
      </c>
      <c r="F224">
        <f t="shared" si="106"/>
        <v>1769</v>
      </c>
      <c r="G224" s="95">
        <v>1833</v>
      </c>
      <c r="H224">
        <f t="shared" si="101"/>
        <v>1939.8</v>
      </c>
      <c r="I224" s="16">
        <f t="shared" si="101"/>
        <v>2046.6</v>
      </c>
      <c r="J224">
        <f t="shared" si="101"/>
        <v>2153.4</v>
      </c>
      <c r="K224">
        <f t="shared" si="101"/>
        <v>2260.1999999999998</v>
      </c>
      <c r="L224" s="95">
        <v>2367</v>
      </c>
      <c r="M224" s="36">
        <f t="shared" si="102"/>
        <v>2406.6</v>
      </c>
      <c r="N224" s="36">
        <f t="shared" si="102"/>
        <v>2446.1999999999998</v>
      </c>
      <c r="O224" s="36">
        <f t="shared" si="102"/>
        <v>2485.8000000000002</v>
      </c>
      <c r="P224" s="36">
        <f t="shared" si="102"/>
        <v>2525.4</v>
      </c>
      <c r="Q224" s="95">
        <v>2565</v>
      </c>
      <c r="R224" s="36">
        <f t="shared" si="87"/>
        <v>2606</v>
      </c>
      <c r="S224" s="36">
        <f t="shared" si="87"/>
        <v>2647</v>
      </c>
      <c r="T224" s="36">
        <f t="shared" si="87"/>
        <v>2688</v>
      </c>
      <c r="U224" s="36">
        <f t="shared" si="87"/>
        <v>2729</v>
      </c>
      <c r="V224" s="95">
        <v>2770</v>
      </c>
      <c r="W224" s="36">
        <f t="shared" si="88"/>
        <v>2809.6</v>
      </c>
      <c r="X224" s="36">
        <f t="shared" si="88"/>
        <v>2849.2</v>
      </c>
      <c r="Y224" s="36">
        <f t="shared" si="88"/>
        <v>2888.8</v>
      </c>
      <c r="Z224" s="36">
        <f t="shared" si="88"/>
        <v>2928.4</v>
      </c>
      <c r="AA224" s="95">
        <v>2968</v>
      </c>
      <c r="AB224" s="36">
        <f t="shared" si="89"/>
        <v>3005</v>
      </c>
      <c r="AC224" s="36">
        <f t="shared" si="89"/>
        <v>3042</v>
      </c>
      <c r="AD224" s="36">
        <f t="shared" si="89"/>
        <v>3079</v>
      </c>
      <c r="AE224" s="36">
        <f t="shared" si="89"/>
        <v>3116</v>
      </c>
      <c r="AF224" s="95">
        <v>3153</v>
      </c>
      <c r="AG224" s="36">
        <f t="shared" si="90"/>
        <v>3186.6</v>
      </c>
      <c r="AH224" s="36">
        <f t="shared" si="90"/>
        <v>3220.2</v>
      </c>
      <c r="AI224" s="36">
        <f t="shared" si="90"/>
        <v>3253.8</v>
      </c>
      <c r="AJ224" s="36">
        <f t="shared" si="90"/>
        <v>3287.4</v>
      </c>
      <c r="AK224" s="95">
        <v>3321</v>
      </c>
      <c r="AL224" s="36">
        <f t="shared" si="91"/>
        <v>3350</v>
      </c>
      <c r="AM224" s="36">
        <f t="shared" si="91"/>
        <v>3379</v>
      </c>
      <c r="AN224" s="36">
        <f t="shared" si="91"/>
        <v>3408</v>
      </c>
      <c r="AO224" s="36">
        <f t="shared" si="91"/>
        <v>3437</v>
      </c>
      <c r="AP224" s="95">
        <v>3466</v>
      </c>
    </row>
    <row r="225" spans="1:42">
      <c r="A225" t="s">
        <v>286</v>
      </c>
      <c r="B225" s="95">
        <v>4711</v>
      </c>
      <c r="C225">
        <f t="shared" si="106"/>
        <v>4936.2</v>
      </c>
      <c r="D225">
        <f t="shared" si="106"/>
        <v>5161.3999999999996</v>
      </c>
      <c r="E225">
        <f t="shared" si="106"/>
        <v>5386.6</v>
      </c>
      <c r="F225">
        <f t="shared" si="106"/>
        <v>5611.8</v>
      </c>
      <c r="G225" s="95">
        <v>5837</v>
      </c>
      <c r="H225">
        <f t="shared" si="101"/>
        <v>6145.6</v>
      </c>
      <c r="I225" s="16">
        <f t="shared" si="101"/>
        <v>6454.2</v>
      </c>
      <c r="J225">
        <f t="shared" si="101"/>
        <v>6762.8</v>
      </c>
      <c r="K225">
        <f t="shared" si="101"/>
        <v>7071.4</v>
      </c>
      <c r="L225" s="95">
        <v>7380</v>
      </c>
      <c r="M225" s="36">
        <f t="shared" si="102"/>
        <v>7505</v>
      </c>
      <c r="N225" s="36">
        <f t="shared" si="102"/>
        <v>7630</v>
      </c>
      <c r="O225" s="36">
        <f t="shared" si="102"/>
        <v>7755</v>
      </c>
      <c r="P225" s="36">
        <f t="shared" si="102"/>
        <v>7880</v>
      </c>
      <c r="Q225" s="95">
        <v>8005</v>
      </c>
      <c r="R225" s="36">
        <f t="shared" si="87"/>
        <v>8134</v>
      </c>
      <c r="S225" s="36">
        <f t="shared" si="87"/>
        <v>8263</v>
      </c>
      <c r="T225" s="36">
        <f t="shared" si="87"/>
        <v>8392</v>
      </c>
      <c r="U225" s="36">
        <f t="shared" si="87"/>
        <v>8521</v>
      </c>
      <c r="V225" s="95">
        <v>8650</v>
      </c>
      <c r="W225" s="36">
        <f t="shared" si="88"/>
        <v>8775.2000000000007</v>
      </c>
      <c r="X225" s="36">
        <f t="shared" si="88"/>
        <v>8900.4</v>
      </c>
      <c r="Y225" s="36">
        <f t="shared" si="88"/>
        <v>9025.6</v>
      </c>
      <c r="Z225" s="36">
        <f t="shared" si="88"/>
        <v>9150.7999999999993</v>
      </c>
      <c r="AA225" s="95">
        <v>9276</v>
      </c>
      <c r="AB225" s="36">
        <f t="shared" si="89"/>
        <v>9393</v>
      </c>
      <c r="AC225" s="36">
        <f t="shared" si="89"/>
        <v>9510</v>
      </c>
      <c r="AD225" s="36">
        <f t="shared" si="89"/>
        <v>9627</v>
      </c>
      <c r="AE225" s="36">
        <f t="shared" si="89"/>
        <v>9744</v>
      </c>
      <c r="AF225" s="95">
        <v>9861</v>
      </c>
      <c r="AG225" s="36">
        <f t="shared" si="90"/>
        <v>9967.2000000000007</v>
      </c>
      <c r="AH225" s="36">
        <f t="shared" si="90"/>
        <v>10073.4</v>
      </c>
      <c r="AI225" s="36">
        <f t="shared" si="90"/>
        <v>10179.6</v>
      </c>
      <c r="AJ225" s="36">
        <f t="shared" si="90"/>
        <v>10285.799999999999</v>
      </c>
      <c r="AK225" s="95">
        <v>10392</v>
      </c>
      <c r="AL225" s="36">
        <f t="shared" si="91"/>
        <v>10484.4</v>
      </c>
      <c r="AM225" s="36">
        <f t="shared" si="91"/>
        <v>10576.8</v>
      </c>
      <c r="AN225" s="36">
        <f t="shared" si="91"/>
        <v>10669.2</v>
      </c>
      <c r="AO225" s="36">
        <f t="shared" si="91"/>
        <v>10761.6</v>
      </c>
      <c r="AP225" s="95">
        <v>10854</v>
      </c>
    </row>
    <row r="226" spans="1:42">
      <c r="A226" t="s">
        <v>287</v>
      </c>
      <c r="B226" s="95">
        <v>41</v>
      </c>
      <c r="C226">
        <f t="shared" si="106"/>
        <v>38.200000000000003</v>
      </c>
      <c r="D226">
        <f t="shared" si="106"/>
        <v>35.4</v>
      </c>
      <c r="E226">
        <f t="shared" si="106"/>
        <v>32.6</v>
      </c>
      <c r="F226">
        <f t="shared" si="106"/>
        <v>29.8</v>
      </c>
      <c r="G226" s="95">
        <v>27</v>
      </c>
      <c r="H226">
        <f t="shared" si="101"/>
        <v>37</v>
      </c>
      <c r="I226" s="16">
        <f t="shared" si="101"/>
        <v>47</v>
      </c>
      <c r="J226">
        <f t="shared" si="101"/>
        <v>57</v>
      </c>
      <c r="K226">
        <f t="shared" si="101"/>
        <v>67</v>
      </c>
      <c r="L226" s="95">
        <v>77</v>
      </c>
      <c r="M226" s="36">
        <f t="shared" si="102"/>
        <v>79.599999999999994</v>
      </c>
      <c r="N226" s="36">
        <f t="shared" si="102"/>
        <v>82.2</v>
      </c>
      <c r="O226" s="36">
        <f t="shared" si="102"/>
        <v>84.8</v>
      </c>
      <c r="P226" s="36">
        <f t="shared" si="102"/>
        <v>87.4</v>
      </c>
      <c r="Q226" s="95">
        <v>90</v>
      </c>
      <c r="R226" s="36">
        <f t="shared" si="87"/>
        <v>92.8</v>
      </c>
      <c r="S226" s="36">
        <f t="shared" si="87"/>
        <v>95.6</v>
      </c>
      <c r="T226" s="36">
        <f t="shared" si="87"/>
        <v>98.4</v>
      </c>
      <c r="U226" s="36">
        <f t="shared" si="87"/>
        <v>101.2</v>
      </c>
      <c r="V226" s="95">
        <v>104</v>
      </c>
      <c r="W226" s="36">
        <f t="shared" si="88"/>
        <v>107</v>
      </c>
      <c r="X226" s="36">
        <f t="shared" si="88"/>
        <v>110</v>
      </c>
      <c r="Y226" s="36">
        <f t="shared" si="88"/>
        <v>113</v>
      </c>
      <c r="Z226" s="36">
        <f t="shared" si="88"/>
        <v>116</v>
      </c>
      <c r="AA226" s="95">
        <v>119</v>
      </c>
      <c r="AB226" s="36">
        <f t="shared" si="89"/>
        <v>122.2</v>
      </c>
      <c r="AC226" s="36">
        <f t="shared" si="89"/>
        <v>125.4</v>
      </c>
      <c r="AD226" s="36">
        <f t="shared" si="89"/>
        <v>128.6</v>
      </c>
      <c r="AE226" s="36">
        <f t="shared" si="89"/>
        <v>131.80000000000001</v>
      </c>
      <c r="AF226" s="95">
        <v>135</v>
      </c>
      <c r="AG226" s="36">
        <f t="shared" si="90"/>
        <v>138.19999999999999</v>
      </c>
      <c r="AH226" s="36">
        <f t="shared" si="90"/>
        <v>141.4</v>
      </c>
      <c r="AI226" s="36">
        <f t="shared" si="90"/>
        <v>144.6</v>
      </c>
      <c r="AJ226" s="36">
        <f t="shared" si="90"/>
        <v>147.80000000000001</v>
      </c>
      <c r="AK226" s="95">
        <v>151</v>
      </c>
      <c r="AL226" s="36">
        <f t="shared" si="91"/>
        <v>154</v>
      </c>
      <c r="AM226" s="36">
        <f t="shared" si="91"/>
        <v>157</v>
      </c>
      <c r="AN226" s="36">
        <f t="shared" si="91"/>
        <v>160</v>
      </c>
      <c r="AO226" s="36">
        <f t="shared" si="91"/>
        <v>163</v>
      </c>
      <c r="AP226" s="95">
        <v>166</v>
      </c>
    </row>
    <row r="227" spans="1:42">
      <c r="A227" t="s">
        <v>288</v>
      </c>
      <c r="B227" s="95">
        <v>61</v>
      </c>
      <c r="C227">
        <f t="shared" si="106"/>
        <v>66.2</v>
      </c>
      <c r="D227">
        <f t="shared" si="106"/>
        <v>71.400000000000006</v>
      </c>
      <c r="E227">
        <f t="shared" si="106"/>
        <v>76.599999999999994</v>
      </c>
      <c r="F227">
        <f t="shared" si="106"/>
        <v>81.8</v>
      </c>
      <c r="G227" s="95">
        <v>87</v>
      </c>
      <c r="H227">
        <f t="shared" si="101"/>
        <v>88.2</v>
      </c>
      <c r="I227" s="16">
        <f t="shared" si="101"/>
        <v>89.4</v>
      </c>
      <c r="J227">
        <f t="shared" si="101"/>
        <v>90.6</v>
      </c>
      <c r="K227">
        <f t="shared" si="101"/>
        <v>91.8</v>
      </c>
      <c r="L227" s="95">
        <v>93</v>
      </c>
      <c r="M227" s="36">
        <f t="shared" si="102"/>
        <v>94.2</v>
      </c>
      <c r="N227" s="36">
        <f t="shared" si="102"/>
        <v>95.4</v>
      </c>
      <c r="O227" s="36">
        <f t="shared" si="102"/>
        <v>96.6</v>
      </c>
      <c r="P227" s="36">
        <f t="shared" si="102"/>
        <v>97.8</v>
      </c>
      <c r="Q227" s="95">
        <v>99</v>
      </c>
      <c r="R227" s="36">
        <f t="shared" si="87"/>
        <v>100.2</v>
      </c>
      <c r="S227" s="36">
        <f t="shared" si="87"/>
        <v>101.4</v>
      </c>
      <c r="T227" s="36">
        <f t="shared" si="87"/>
        <v>102.6</v>
      </c>
      <c r="U227" s="36">
        <f t="shared" si="87"/>
        <v>103.8</v>
      </c>
      <c r="V227" s="95">
        <v>105</v>
      </c>
      <c r="W227" s="36">
        <f t="shared" si="88"/>
        <v>106.2</v>
      </c>
      <c r="X227" s="36">
        <f t="shared" si="88"/>
        <v>107.4</v>
      </c>
      <c r="Y227" s="36">
        <f t="shared" si="88"/>
        <v>108.6</v>
      </c>
      <c r="Z227" s="36">
        <f t="shared" si="88"/>
        <v>109.8</v>
      </c>
      <c r="AA227" s="95">
        <v>111</v>
      </c>
      <c r="AB227" s="36">
        <f t="shared" si="89"/>
        <v>112.2</v>
      </c>
      <c r="AC227" s="36">
        <f t="shared" si="89"/>
        <v>113.4</v>
      </c>
      <c r="AD227" s="36">
        <f t="shared" si="89"/>
        <v>114.6</v>
      </c>
      <c r="AE227" s="36">
        <f t="shared" si="89"/>
        <v>115.8</v>
      </c>
      <c r="AF227" s="95">
        <v>117</v>
      </c>
      <c r="AG227" s="36">
        <f t="shared" si="90"/>
        <v>117.8</v>
      </c>
      <c r="AH227" s="36">
        <f t="shared" si="90"/>
        <v>118.6</v>
      </c>
      <c r="AI227" s="36">
        <f t="shared" si="90"/>
        <v>119.4</v>
      </c>
      <c r="AJ227" s="36">
        <f t="shared" si="90"/>
        <v>120.2</v>
      </c>
      <c r="AK227" s="95">
        <v>121</v>
      </c>
      <c r="AL227" s="36">
        <f t="shared" si="91"/>
        <v>121.8</v>
      </c>
      <c r="AM227" s="36">
        <f t="shared" si="91"/>
        <v>122.6</v>
      </c>
      <c r="AN227" s="36">
        <f t="shared" si="91"/>
        <v>123.4</v>
      </c>
      <c r="AO227" s="36">
        <f t="shared" si="91"/>
        <v>124.2</v>
      </c>
      <c r="AP227" s="95">
        <v>125</v>
      </c>
    </row>
    <row r="228" spans="1:42">
      <c r="A228" s="93" t="s">
        <v>13</v>
      </c>
      <c r="B228" s="95"/>
      <c r="G228" s="95"/>
      <c r="H228">
        <f t="shared" si="101"/>
        <v>0</v>
      </c>
      <c r="I228" s="16">
        <f t="shared" si="101"/>
        <v>0</v>
      </c>
      <c r="J228">
        <f t="shared" si="101"/>
        <v>0</v>
      </c>
      <c r="K228">
        <f t="shared" si="101"/>
        <v>0</v>
      </c>
      <c r="L228" s="95"/>
      <c r="M228" s="36">
        <f t="shared" si="102"/>
        <v>0</v>
      </c>
      <c r="N228" s="36">
        <f t="shared" si="102"/>
        <v>0</v>
      </c>
      <c r="O228" s="36">
        <f t="shared" si="102"/>
        <v>0</v>
      </c>
      <c r="P228" s="36">
        <f t="shared" si="102"/>
        <v>0</v>
      </c>
      <c r="Q228" s="95"/>
      <c r="R228" s="36">
        <f t="shared" ref="R228:U260" si="109">$Q228+((R$1-$Q$1)*($V228-$Q228)/($V$1-$Q$1))</f>
        <v>0</v>
      </c>
      <c r="S228" s="36">
        <f t="shared" si="109"/>
        <v>0</v>
      </c>
      <c r="T228" s="36">
        <f t="shared" si="109"/>
        <v>0</v>
      </c>
      <c r="U228" s="36">
        <f t="shared" si="109"/>
        <v>0</v>
      </c>
      <c r="V228" s="95"/>
      <c r="W228" s="36">
        <f t="shared" ref="W228:Z260" si="110">$V228+((W$1-$V$1)*($AA228-$V228)/($AA$1-$V$1))</f>
        <v>0</v>
      </c>
      <c r="X228" s="36">
        <f t="shared" si="110"/>
        <v>0</v>
      </c>
      <c r="Y228" s="36">
        <f t="shared" si="110"/>
        <v>0</v>
      </c>
      <c r="Z228" s="36">
        <f t="shared" si="110"/>
        <v>0</v>
      </c>
      <c r="AA228" s="95"/>
      <c r="AB228" s="36">
        <f t="shared" ref="AB228:AE260" si="111">$AA228+((AB$1-$AA$1)*($AF228-$AA228)/($AF$1-$AA$1))</f>
        <v>0</v>
      </c>
      <c r="AC228" s="36">
        <f t="shared" si="111"/>
        <v>0</v>
      </c>
      <c r="AD228" s="36">
        <f t="shared" si="111"/>
        <v>0</v>
      </c>
      <c r="AE228" s="36">
        <f t="shared" si="111"/>
        <v>0</v>
      </c>
      <c r="AF228" s="95"/>
      <c r="AG228" s="36">
        <f t="shared" ref="AG228:AJ251" si="112">$AF228+((AG$1-$AF$1)*($AK228-$AF228)/($AK$1-$AF$1))</f>
        <v>0</v>
      </c>
      <c r="AH228" s="36">
        <f t="shared" si="112"/>
        <v>0</v>
      </c>
      <c r="AI228" s="36">
        <f t="shared" si="112"/>
        <v>0</v>
      </c>
      <c r="AJ228" s="36">
        <f t="shared" si="112"/>
        <v>0</v>
      </c>
      <c r="AK228" s="95"/>
      <c r="AL228" s="36">
        <f t="shared" ref="AL228:AO259" si="113">$AK228+((AL$1-$AK$1)*($AP228-$AK228)/($AP$1-$AK$1))</f>
        <v>0</v>
      </c>
      <c r="AM228" s="36">
        <f t="shared" si="113"/>
        <v>0</v>
      </c>
      <c r="AN228" s="36">
        <f t="shared" si="113"/>
        <v>0</v>
      </c>
      <c r="AO228" s="36">
        <f t="shared" si="113"/>
        <v>0</v>
      </c>
      <c r="AP228" s="95"/>
    </row>
    <row r="229" spans="1:42">
      <c r="A229" s="93" t="s">
        <v>259</v>
      </c>
      <c r="B229" s="95"/>
      <c r="G229" s="95"/>
      <c r="H229">
        <f t="shared" si="101"/>
        <v>0</v>
      </c>
      <c r="I229" s="16">
        <f t="shared" si="101"/>
        <v>0</v>
      </c>
      <c r="J229">
        <f t="shared" si="101"/>
        <v>0</v>
      </c>
      <c r="K229">
        <f t="shared" si="101"/>
        <v>0</v>
      </c>
      <c r="L229" s="95"/>
      <c r="M229" s="36">
        <f t="shared" si="102"/>
        <v>0</v>
      </c>
      <c r="N229" s="36">
        <f t="shared" si="102"/>
        <v>0</v>
      </c>
      <c r="O229" s="36">
        <f t="shared" si="102"/>
        <v>0</v>
      </c>
      <c r="P229" s="36">
        <f t="shared" si="102"/>
        <v>0</v>
      </c>
      <c r="Q229" s="95"/>
      <c r="R229" s="36">
        <f t="shared" si="109"/>
        <v>0</v>
      </c>
      <c r="S229" s="36">
        <f t="shared" si="109"/>
        <v>0</v>
      </c>
      <c r="T229" s="36">
        <f t="shared" si="109"/>
        <v>0</v>
      </c>
      <c r="U229" s="36">
        <f t="shared" si="109"/>
        <v>0</v>
      </c>
      <c r="V229" s="95"/>
      <c r="W229" s="36">
        <f t="shared" si="110"/>
        <v>0</v>
      </c>
      <c r="X229" s="36">
        <f t="shared" si="110"/>
        <v>0</v>
      </c>
      <c r="Y229" s="36">
        <f t="shared" si="110"/>
        <v>0</v>
      </c>
      <c r="Z229" s="36">
        <f t="shared" si="110"/>
        <v>0</v>
      </c>
      <c r="AA229" s="95"/>
      <c r="AB229" s="36">
        <f t="shared" si="111"/>
        <v>0</v>
      </c>
      <c r="AC229" s="36">
        <f t="shared" si="111"/>
        <v>0</v>
      </c>
      <c r="AD229" s="36">
        <f t="shared" si="111"/>
        <v>0</v>
      </c>
      <c r="AE229" s="36">
        <f t="shared" si="111"/>
        <v>0</v>
      </c>
      <c r="AF229" s="95"/>
      <c r="AG229" s="36">
        <f t="shared" si="112"/>
        <v>0</v>
      </c>
      <c r="AH229" s="36">
        <f t="shared" si="112"/>
        <v>0</v>
      </c>
      <c r="AI229" s="36">
        <f t="shared" si="112"/>
        <v>0</v>
      </c>
      <c r="AJ229" s="36">
        <f t="shared" si="112"/>
        <v>0</v>
      </c>
      <c r="AK229" s="95"/>
      <c r="AL229" s="36">
        <f t="shared" si="113"/>
        <v>0</v>
      </c>
      <c r="AM229" s="36">
        <f t="shared" si="113"/>
        <v>0</v>
      </c>
      <c r="AN229" s="36">
        <f t="shared" si="113"/>
        <v>0</v>
      </c>
      <c r="AO229" s="36">
        <f t="shared" si="113"/>
        <v>0</v>
      </c>
      <c r="AP229" s="95"/>
    </row>
    <row r="230" spans="1:42">
      <c r="A230" s="93" t="s">
        <v>11</v>
      </c>
      <c r="B230" s="95"/>
      <c r="C230" s="36"/>
      <c r="D230" s="36"/>
      <c r="E230" s="36"/>
      <c r="F230" s="36"/>
      <c r="G230" s="95"/>
      <c r="H230">
        <f t="shared" si="101"/>
        <v>0</v>
      </c>
      <c r="I230" s="16">
        <f t="shared" si="101"/>
        <v>0</v>
      </c>
      <c r="J230">
        <f t="shared" si="101"/>
        <v>0</v>
      </c>
      <c r="K230">
        <f t="shared" si="101"/>
        <v>0</v>
      </c>
      <c r="L230" s="95"/>
      <c r="M230" s="36">
        <f t="shared" si="102"/>
        <v>0</v>
      </c>
      <c r="N230" s="36">
        <f t="shared" si="102"/>
        <v>0</v>
      </c>
      <c r="O230" s="36">
        <f t="shared" si="102"/>
        <v>0</v>
      </c>
      <c r="P230" s="36">
        <f t="shared" si="102"/>
        <v>0</v>
      </c>
      <c r="Q230" s="95"/>
      <c r="R230" s="36">
        <f t="shared" si="109"/>
        <v>0</v>
      </c>
      <c r="S230" s="36">
        <f t="shared" si="109"/>
        <v>0</v>
      </c>
      <c r="T230" s="36">
        <f t="shared" si="109"/>
        <v>0</v>
      </c>
      <c r="U230" s="36">
        <f t="shared" si="109"/>
        <v>0</v>
      </c>
      <c r="V230" s="95"/>
      <c r="W230" s="36">
        <f t="shared" si="110"/>
        <v>0</v>
      </c>
      <c r="X230" s="36">
        <f t="shared" si="110"/>
        <v>0</v>
      </c>
      <c r="Y230" s="36">
        <f t="shared" si="110"/>
        <v>0</v>
      </c>
      <c r="Z230" s="36">
        <f t="shared" si="110"/>
        <v>0</v>
      </c>
      <c r="AA230" s="95"/>
      <c r="AB230" s="36">
        <f t="shared" si="111"/>
        <v>0</v>
      </c>
      <c r="AC230" s="36">
        <f t="shared" si="111"/>
        <v>0</v>
      </c>
      <c r="AD230" s="36">
        <f t="shared" si="111"/>
        <v>0</v>
      </c>
      <c r="AE230" s="36">
        <f t="shared" si="111"/>
        <v>0</v>
      </c>
      <c r="AF230" s="95"/>
      <c r="AG230" s="36">
        <f t="shared" si="112"/>
        <v>0</v>
      </c>
      <c r="AH230" s="36">
        <f t="shared" si="112"/>
        <v>0</v>
      </c>
      <c r="AI230" s="36">
        <f t="shared" si="112"/>
        <v>0</v>
      </c>
      <c r="AJ230" s="36">
        <f t="shared" si="112"/>
        <v>0</v>
      </c>
      <c r="AK230" s="95"/>
      <c r="AL230" s="36">
        <f t="shared" si="113"/>
        <v>0</v>
      </c>
      <c r="AM230" s="36">
        <f t="shared" si="113"/>
        <v>0</v>
      </c>
      <c r="AN230" s="36">
        <f t="shared" si="113"/>
        <v>0</v>
      </c>
      <c r="AO230" s="36">
        <f t="shared" si="113"/>
        <v>0</v>
      </c>
      <c r="AP230" s="95"/>
    </row>
    <row r="231" spans="1:42">
      <c r="A231" s="93" t="s">
        <v>260</v>
      </c>
      <c r="B231" s="95">
        <v>466</v>
      </c>
      <c r="C231">
        <f t="shared" si="106"/>
        <v>441</v>
      </c>
      <c r="D231">
        <f t="shared" si="106"/>
        <v>416</v>
      </c>
      <c r="E231">
        <f t="shared" si="106"/>
        <v>391</v>
      </c>
      <c r="F231">
        <f t="shared" si="106"/>
        <v>366.00000000000006</v>
      </c>
      <c r="G231" s="95">
        <v>341.00000000000006</v>
      </c>
      <c r="H231">
        <f t="shared" si="101"/>
        <v>401.00000000000006</v>
      </c>
      <c r="I231" s="16">
        <f t="shared" si="101"/>
        <v>461</v>
      </c>
      <c r="J231">
        <f t="shared" si="101"/>
        <v>521</v>
      </c>
      <c r="K231">
        <f t="shared" si="101"/>
        <v>581</v>
      </c>
      <c r="L231" s="95">
        <v>641</v>
      </c>
      <c r="M231" s="36">
        <f t="shared" si="102"/>
        <v>642.4</v>
      </c>
      <c r="N231" s="36">
        <f t="shared" si="102"/>
        <v>643.79999999999995</v>
      </c>
      <c r="O231" s="36">
        <f t="shared" si="102"/>
        <v>645.20000000000005</v>
      </c>
      <c r="P231" s="36">
        <f t="shared" si="102"/>
        <v>646.6</v>
      </c>
      <c r="Q231" s="95">
        <v>648</v>
      </c>
      <c r="R231" s="36">
        <f t="shared" si="109"/>
        <v>648.20000000000005</v>
      </c>
      <c r="S231" s="36">
        <f t="shared" si="109"/>
        <v>648.4</v>
      </c>
      <c r="T231" s="36">
        <f t="shared" si="109"/>
        <v>648.6</v>
      </c>
      <c r="U231" s="36">
        <f t="shared" si="109"/>
        <v>648.79999999999995</v>
      </c>
      <c r="V231" s="95">
        <v>649</v>
      </c>
      <c r="W231" s="36">
        <f t="shared" si="110"/>
        <v>647.4</v>
      </c>
      <c r="X231" s="36">
        <f t="shared" si="110"/>
        <v>645.79999999999995</v>
      </c>
      <c r="Y231" s="36">
        <f t="shared" si="110"/>
        <v>644.20000000000005</v>
      </c>
      <c r="Z231" s="36">
        <f t="shared" si="110"/>
        <v>642.6</v>
      </c>
      <c r="AA231" s="95">
        <v>641</v>
      </c>
      <c r="AB231" s="36">
        <f t="shared" si="111"/>
        <v>637.6</v>
      </c>
      <c r="AC231" s="36">
        <f t="shared" si="111"/>
        <v>634.20000000000005</v>
      </c>
      <c r="AD231" s="36">
        <f t="shared" si="111"/>
        <v>630.79999999999995</v>
      </c>
      <c r="AE231" s="36">
        <f t="shared" si="111"/>
        <v>627.4</v>
      </c>
      <c r="AF231" s="95">
        <v>624</v>
      </c>
      <c r="AG231" s="36">
        <f t="shared" si="112"/>
        <v>618.6</v>
      </c>
      <c r="AH231" s="36">
        <f t="shared" si="112"/>
        <v>613.20000000000005</v>
      </c>
      <c r="AI231" s="36">
        <f t="shared" si="112"/>
        <v>607.79999999999995</v>
      </c>
      <c r="AJ231" s="36">
        <f t="shared" si="112"/>
        <v>602.4</v>
      </c>
      <c r="AK231" s="95">
        <v>597</v>
      </c>
      <c r="AL231" s="36">
        <f t="shared" si="113"/>
        <v>589.6</v>
      </c>
      <c r="AM231" s="36">
        <f t="shared" si="113"/>
        <v>582.20000000000005</v>
      </c>
      <c r="AN231" s="36">
        <f t="shared" si="113"/>
        <v>574.79999999999995</v>
      </c>
      <c r="AO231" s="36">
        <f t="shared" si="113"/>
        <v>567.4</v>
      </c>
      <c r="AP231" s="95">
        <v>560</v>
      </c>
    </row>
    <row r="232" spans="1:42">
      <c r="A232" s="93" t="s">
        <v>261</v>
      </c>
      <c r="B232" s="95"/>
      <c r="C232" s="36"/>
      <c r="D232" s="36"/>
      <c r="E232" s="36"/>
      <c r="F232" s="36"/>
      <c r="G232" s="95"/>
      <c r="H232">
        <f t="shared" si="101"/>
        <v>0</v>
      </c>
      <c r="I232" s="16">
        <f t="shared" si="101"/>
        <v>0</v>
      </c>
      <c r="J232">
        <f t="shared" si="101"/>
        <v>0</v>
      </c>
      <c r="K232">
        <f t="shared" si="101"/>
        <v>0</v>
      </c>
      <c r="L232" s="95"/>
      <c r="M232" s="36">
        <f t="shared" si="102"/>
        <v>0</v>
      </c>
      <c r="N232" s="36">
        <f t="shared" si="102"/>
        <v>0</v>
      </c>
      <c r="O232" s="36">
        <f t="shared" si="102"/>
        <v>0</v>
      </c>
      <c r="P232" s="36">
        <f t="shared" si="102"/>
        <v>0</v>
      </c>
      <c r="Q232" s="95"/>
      <c r="R232" s="36">
        <f t="shared" si="109"/>
        <v>0</v>
      </c>
      <c r="S232" s="36">
        <f t="shared" si="109"/>
        <v>0</v>
      </c>
      <c r="T232" s="36">
        <f t="shared" si="109"/>
        <v>0</v>
      </c>
      <c r="U232" s="36">
        <f t="shared" si="109"/>
        <v>0</v>
      </c>
      <c r="V232" s="95"/>
      <c r="W232" s="36">
        <f t="shared" si="110"/>
        <v>0</v>
      </c>
      <c r="X232" s="36">
        <f t="shared" si="110"/>
        <v>0</v>
      </c>
      <c r="Y232" s="36">
        <f t="shared" si="110"/>
        <v>0</v>
      </c>
      <c r="Z232" s="36">
        <f t="shared" si="110"/>
        <v>0</v>
      </c>
      <c r="AA232" s="95"/>
      <c r="AB232" s="36">
        <f t="shared" si="111"/>
        <v>0</v>
      </c>
      <c r="AC232" s="36">
        <f t="shared" si="111"/>
        <v>0</v>
      </c>
      <c r="AD232" s="36">
        <f t="shared" si="111"/>
        <v>0</v>
      </c>
      <c r="AE232" s="36">
        <f t="shared" si="111"/>
        <v>0</v>
      </c>
      <c r="AF232" s="95"/>
      <c r="AG232" s="36">
        <f t="shared" si="112"/>
        <v>0</v>
      </c>
      <c r="AH232" s="36">
        <f t="shared" si="112"/>
        <v>0</v>
      </c>
      <c r="AI232" s="36">
        <f t="shared" si="112"/>
        <v>0</v>
      </c>
      <c r="AJ232" s="36">
        <f t="shared" si="112"/>
        <v>0</v>
      </c>
      <c r="AK232" s="95"/>
      <c r="AL232" s="36">
        <f t="shared" si="113"/>
        <v>0</v>
      </c>
      <c r="AM232" s="36">
        <f t="shared" si="113"/>
        <v>0</v>
      </c>
      <c r="AN232" s="36">
        <f t="shared" si="113"/>
        <v>0</v>
      </c>
      <c r="AO232" s="36">
        <f t="shared" si="113"/>
        <v>0</v>
      </c>
      <c r="AP232" s="95"/>
    </row>
    <row r="233" spans="1:42">
      <c r="A233" s="93" t="s">
        <v>262</v>
      </c>
      <c r="B233" s="95"/>
      <c r="C233" s="36"/>
      <c r="D233" s="36"/>
      <c r="E233" s="36"/>
      <c r="F233" s="36"/>
      <c r="G233" s="95"/>
      <c r="H233">
        <f t="shared" si="101"/>
        <v>0</v>
      </c>
      <c r="I233" s="16">
        <f t="shared" si="101"/>
        <v>0</v>
      </c>
      <c r="J233">
        <f t="shared" si="101"/>
        <v>0</v>
      </c>
      <c r="K233">
        <f t="shared" si="101"/>
        <v>0</v>
      </c>
      <c r="L233" s="95"/>
      <c r="M233" s="36">
        <f t="shared" si="102"/>
        <v>0</v>
      </c>
      <c r="N233" s="36">
        <f t="shared" si="102"/>
        <v>0</v>
      </c>
      <c r="O233" s="36">
        <f t="shared" si="102"/>
        <v>0</v>
      </c>
      <c r="P233" s="36">
        <f t="shared" si="102"/>
        <v>0</v>
      </c>
      <c r="Q233" s="95"/>
      <c r="R233" s="36">
        <f t="shared" si="109"/>
        <v>0</v>
      </c>
      <c r="S233" s="36">
        <f t="shared" si="109"/>
        <v>0</v>
      </c>
      <c r="T233" s="36">
        <f t="shared" si="109"/>
        <v>0</v>
      </c>
      <c r="U233" s="36">
        <f t="shared" si="109"/>
        <v>0</v>
      </c>
      <c r="V233" s="95"/>
      <c r="W233" s="36">
        <f t="shared" si="110"/>
        <v>0</v>
      </c>
      <c r="X233" s="36">
        <f t="shared" si="110"/>
        <v>0</v>
      </c>
      <c r="Y233" s="36">
        <f t="shared" si="110"/>
        <v>0</v>
      </c>
      <c r="Z233" s="36">
        <f t="shared" si="110"/>
        <v>0</v>
      </c>
      <c r="AA233" s="95"/>
      <c r="AB233" s="36">
        <f t="shared" si="111"/>
        <v>0</v>
      </c>
      <c r="AC233" s="36">
        <f t="shared" si="111"/>
        <v>0</v>
      </c>
      <c r="AD233" s="36">
        <f t="shared" si="111"/>
        <v>0</v>
      </c>
      <c r="AE233" s="36">
        <f t="shared" si="111"/>
        <v>0</v>
      </c>
      <c r="AF233" s="95"/>
      <c r="AG233" s="36">
        <f t="shared" si="112"/>
        <v>0</v>
      </c>
      <c r="AH233" s="36">
        <f t="shared" si="112"/>
        <v>0</v>
      </c>
      <c r="AI233" s="36">
        <f t="shared" si="112"/>
        <v>0</v>
      </c>
      <c r="AJ233" s="36">
        <f t="shared" si="112"/>
        <v>0</v>
      </c>
      <c r="AK233" s="95"/>
      <c r="AL233" s="36">
        <f t="shared" si="113"/>
        <v>0</v>
      </c>
      <c r="AM233" s="36">
        <f t="shared" si="113"/>
        <v>0</v>
      </c>
      <c r="AN233" s="36">
        <f t="shared" si="113"/>
        <v>0</v>
      </c>
      <c r="AO233" s="36">
        <f t="shared" si="113"/>
        <v>0</v>
      </c>
      <c r="AP233" s="95"/>
    </row>
    <row r="234" spans="1:42">
      <c r="B234" s="95"/>
      <c r="C234" s="36"/>
      <c r="D234" s="36"/>
      <c r="E234" s="36"/>
      <c r="F234" s="36"/>
      <c r="G234" s="95"/>
      <c r="L234" s="95"/>
      <c r="M234" s="36"/>
      <c r="N234" s="36"/>
      <c r="O234" s="36"/>
      <c r="P234" s="36"/>
      <c r="Q234" s="95"/>
      <c r="R234" s="36"/>
      <c r="S234" s="36"/>
      <c r="T234" s="36"/>
      <c r="U234" s="36"/>
      <c r="V234" s="95"/>
      <c r="W234" s="36"/>
      <c r="X234" s="36"/>
      <c r="Y234" s="36"/>
      <c r="Z234" s="36"/>
      <c r="AA234" s="95"/>
      <c r="AB234" s="36"/>
      <c r="AC234" s="36"/>
      <c r="AD234" s="36"/>
      <c r="AE234" s="36"/>
      <c r="AF234" s="95"/>
      <c r="AG234" s="36"/>
      <c r="AH234" s="36"/>
      <c r="AI234" s="36"/>
      <c r="AJ234" s="36"/>
      <c r="AK234" s="95"/>
      <c r="AL234" s="36"/>
      <c r="AM234" s="36"/>
      <c r="AN234" s="36"/>
      <c r="AO234" s="36"/>
      <c r="AP234" s="95"/>
    </row>
    <row r="235" spans="1:42">
      <c r="A235" s="1" t="s">
        <v>289</v>
      </c>
      <c r="B235" s="95" t="s">
        <v>290</v>
      </c>
      <c r="C235" s="36"/>
      <c r="D235" s="36"/>
      <c r="E235" s="36"/>
      <c r="F235" s="36"/>
      <c r="G235" s="95"/>
      <c r="H235">
        <f t="shared" si="101"/>
        <v>0</v>
      </c>
      <c r="I235" s="16">
        <f t="shared" si="101"/>
        <v>0</v>
      </c>
      <c r="J235">
        <f t="shared" si="101"/>
        <v>0</v>
      </c>
      <c r="K235">
        <f t="shared" si="101"/>
        <v>0</v>
      </c>
      <c r="L235" s="95"/>
      <c r="M235" s="36">
        <f t="shared" si="102"/>
        <v>0</v>
      </c>
      <c r="N235" s="36">
        <f t="shared" si="102"/>
        <v>0</v>
      </c>
      <c r="O235" s="36">
        <f t="shared" si="102"/>
        <v>0</v>
      </c>
      <c r="P235" s="36">
        <f t="shared" si="102"/>
        <v>0</v>
      </c>
      <c r="Q235" s="95"/>
      <c r="R235" s="36">
        <f t="shared" si="109"/>
        <v>0</v>
      </c>
      <c r="S235" s="36">
        <f t="shared" si="109"/>
        <v>0</v>
      </c>
      <c r="T235" s="36">
        <f t="shared" si="109"/>
        <v>0</v>
      </c>
      <c r="U235" s="36">
        <f t="shared" si="109"/>
        <v>0</v>
      </c>
      <c r="V235" s="95"/>
      <c r="W235" s="36">
        <f t="shared" si="110"/>
        <v>0</v>
      </c>
      <c r="X235" s="36">
        <f t="shared" si="110"/>
        <v>0</v>
      </c>
      <c r="Y235" s="36">
        <f t="shared" si="110"/>
        <v>0</v>
      </c>
      <c r="Z235" s="36">
        <f t="shared" si="110"/>
        <v>0</v>
      </c>
      <c r="AA235" s="95"/>
      <c r="AB235" s="36">
        <f t="shared" si="111"/>
        <v>0</v>
      </c>
      <c r="AC235" s="36">
        <f t="shared" si="111"/>
        <v>0</v>
      </c>
      <c r="AD235" s="36">
        <f t="shared" si="111"/>
        <v>0</v>
      </c>
      <c r="AE235" s="36">
        <f t="shared" si="111"/>
        <v>0</v>
      </c>
      <c r="AF235" s="95"/>
      <c r="AG235" s="36">
        <f t="shared" si="112"/>
        <v>0</v>
      </c>
      <c r="AH235" s="36">
        <f t="shared" si="112"/>
        <v>0</v>
      </c>
      <c r="AI235" s="36">
        <f t="shared" si="112"/>
        <v>0</v>
      </c>
      <c r="AJ235" s="36">
        <f t="shared" si="112"/>
        <v>0</v>
      </c>
      <c r="AK235" s="95"/>
      <c r="AL235" s="36">
        <f t="shared" si="113"/>
        <v>0</v>
      </c>
      <c r="AM235" s="36">
        <f t="shared" si="113"/>
        <v>0</v>
      </c>
      <c r="AN235" s="36">
        <f t="shared" si="113"/>
        <v>0</v>
      </c>
      <c r="AO235" s="36">
        <f t="shared" si="113"/>
        <v>0</v>
      </c>
      <c r="AP235" s="95"/>
    </row>
    <row r="236" spans="1:42">
      <c r="A236" s="93" t="s">
        <v>46</v>
      </c>
      <c r="B236" s="95">
        <v>0.33018104440537271</v>
      </c>
      <c r="C236">
        <f t="shared" ref="C236:F236" si="114">$B236+((C$1-$B$1)*($G236-$B236)/($G$1-$B$1))</f>
        <v>0.32840193232380654</v>
      </c>
      <c r="D236">
        <f t="shared" si="114"/>
        <v>0.32662282024224037</v>
      </c>
      <c r="E236">
        <f t="shared" si="114"/>
        <v>0.32484370816067426</v>
      </c>
      <c r="F236">
        <f t="shared" si="114"/>
        <v>0.32306459607910809</v>
      </c>
      <c r="G236" s="95">
        <v>0.32128548399754192</v>
      </c>
      <c r="H236">
        <f t="shared" si="101"/>
        <v>0.32244395389592129</v>
      </c>
      <c r="I236" s="16">
        <f t="shared" si="101"/>
        <v>0.32360242379430065</v>
      </c>
      <c r="J236">
        <f t="shared" si="101"/>
        <v>0.32476089369268002</v>
      </c>
      <c r="K236">
        <f t="shared" si="101"/>
        <v>0.32591936359105939</v>
      </c>
      <c r="L236" s="95">
        <v>0.32707783348943875</v>
      </c>
      <c r="M236" s="36">
        <f t="shared" si="102"/>
        <v>0.3261697073075287</v>
      </c>
      <c r="N236" s="36">
        <f t="shared" si="102"/>
        <v>0.32526158112561865</v>
      </c>
      <c r="O236" s="36">
        <f t="shared" si="102"/>
        <v>0.32435345494370854</v>
      </c>
      <c r="P236" s="36">
        <f t="shared" si="102"/>
        <v>0.32344532876179849</v>
      </c>
      <c r="Q236" s="95">
        <v>0.32253720257988844</v>
      </c>
      <c r="R236" s="36">
        <f t="shared" si="109"/>
        <v>0.3211436935779225</v>
      </c>
      <c r="S236" s="36">
        <f t="shared" si="109"/>
        <v>0.31975018457595655</v>
      </c>
      <c r="T236" s="36">
        <f t="shared" si="109"/>
        <v>0.31835667557399061</v>
      </c>
      <c r="U236" s="36">
        <f t="shared" si="109"/>
        <v>0.31696316657202467</v>
      </c>
      <c r="V236" s="95">
        <v>0.31556965757005873</v>
      </c>
      <c r="W236" s="36">
        <f t="shared" si="110"/>
        <v>0.31413374820633383</v>
      </c>
      <c r="X236" s="36">
        <f t="shared" si="110"/>
        <v>0.31269783884260893</v>
      </c>
      <c r="Y236" s="36">
        <f t="shared" si="110"/>
        <v>0.31126192947888398</v>
      </c>
      <c r="Z236" s="36">
        <f t="shared" si="110"/>
        <v>0.30982602011515908</v>
      </c>
      <c r="AA236" s="95">
        <v>0.30839011075143419</v>
      </c>
      <c r="AB236" s="36">
        <f t="shared" si="111"/>
        <v>0.30701144981662831</v>
      </c>
      <c r="AC236" s="36">
        <f t="shared" si="111"/>
        <v>0.30563278888182238</v>
      </c>
      <c r="AD236" s="36">
        <f t="shared" si="111"/>
        <v>0.30425412794701651</v>
      </c>
      <c r="AE236" s="36">
        <f t="shared" si="111"/>
        <v>0.30287546701221058</v>
      </c>
      <c r="AF236" s="95">
        <v>0.3014968060774047</v>
      </c>
      <c r="AG236" s="36">
        <f t="shared" si="112"/>
        <v>0.30021539567755584</v>
      </c>
      <c r="AH236" s="36">
        <f t="shared" si="112"/>
        <v>0.29893398527770693</v>
      </c>
      <c r="AI236" s="36">
        <f t="shared" si="112"/>
        <v>0.29765257487785807</v>
      </c>
      <c r="AJ236" s="36">
        <f t="shared" si="112"/>
        <v>0.29637116447800915</v>
      </c>
      <c r="AK236" s="95">
        <v>0.29508975407816029</v>
      </c>
      <c r="AL236" s="36">
        <f t="shared" si="113"/>
        <v>0.29384435156932343</v>
      </c>
      <c r="AM236" s="36">
        <f t="shared" si="113"/>
        <v>0.2925989490604865</v>
      </c>
      <c r="AN236" s="36">
        <f t="shared" si="113"/>
        <v>0.29135354655164963</v>
      </c>
      <c r="AO236" s="36">
        <f t="shared" si="113"/>
        <v>0.29010814404281271</v>
      </c>
      <c r="AP236" s="95">
        <v>0.28886274153397584</v>
      </c>
    </row>
    <row r="237" spans="1:42">
      <c r="A237" s="93" t="s">
        <v>51</v>
      </c>
      <c r="B237" s="95"/>
      <c r="C237" s="36"/>
      <c r="D237" s="36"/>
      <c r="E237" s="36"/>
      <c r="F237" s="36"/>
      <c r="G237" s="95"/>
      <c r="H237">
        <f t="shared" si="101"/>
        <v>0</v>
      </c>
      <c r="I237" s="16">
        <f t="shared" si="101"/>
        <v>0</v>
      </c>
      <c r="J237">
        <f t="shared" si="101"/>
        <v>0</v>
      </c>
      <c r="K237">
        <f t="shared" si="101"/>
        <v>0</v>
      </c>
      <c r="L237" s="95"/>
      <c r="M237" s="36">
        <f t="shared" si="102"/>
        <v>0</v>
      </c>
      <c r="N237" s="36">
        <f t="shared" si="102"/>
        <v>0</v>
      </c>
      <c r="O237" s="36">
        <f t="shared" si="102"/>
        <v>0</v>
      </c>
      <c r="P237" s="36">
        <f t="shared" si="102"/>
        <v>0</v>
      </c>
      <c r="Q237" s="95"/>
      <c r="R237" s="36">
        <f t="shared" si="109"/>
        <v>0</v>
      </c>
      <c r="S237" s="36">
        <f t="shared" si="109"/>
        <v>0</v>
      </c>
      <c r="T237" s="36">
        <f t="shared" si="109"/>
        <v>0</v>
      </c>
      <c r="U237" s="36">
        <f t="shared" si="109"/>
        <v>0</v>
      </c>
      <c r="V237" s="95"/>
      <c r="W237" s="36">
        <f t="shared" si="110"/>
        <v>0</v>
      </c>
      <c r="X237" s="36">
        <f t="shared" si="110"/>
        <v>0</v>
      </c>
      <c r="Y237" s="36">
        <f t="shared" si="110"/>
        <v>0</v>
      </c>
      <c r="Z237" s="36">
        <f t="shared" si="110"/>
        <v>0</v>
      </c>
      <c r="AA237" s="95"/>
      <c r="AB237" s="36">
        <f t="shared" si="111"/>
        <v>0</v>
      </c>
      <c r="AC237" s="36">
        <f t="shared" si="111"/>
        <v>0</v>
      </c>
      <c r="AD237" s="36">
        <f t="shared" si="111"/>
        <v>0</v>
      </c>
      <c r="AE237" s="36">
        <f t="shared" si="111"/>
        <v>0</v>
      </c>
      <c r="AF237" s="95"/>
      <c r="AG237" s="36">
        <f t="shared" si="112"/>
        <v>0</v>
      </c>
      <c r="AH237" s="36">
        <f t="shared" si="112"/>
        <v>0</v>
      </c>
      <c r="AI237" s="36">
        <f t="shared" si="112"/>
        <v>0</v>
      </c>
      <c r="AJ237" s="36">
        <f t="shared" si="112"/>
        <v>0</v>
      </c>
      <c r="AK237" s="95"/>
      <c r="AL237" s="36">
        <f t="shared" si="113"/>
        <v>0</v>
      </c>
      <c r="AM237" s="36">
        <f t="shared" si="113"/>
        <v>0</v>
      </c>
      <c r="AN237" s="36">
        <f t="shared" si="113"/>
        <v>0</v>
      </c>
      <c r="AO237" s="36">
        <f t="shared" si="113"/>
        <v>0</v>
      </c>
      <c r="AP237" s="95"/>
    </row>
    <row r="238" spans="1:42">
      <c r="A238" s="93" t="s">
        <v>49</v>
      </c>
      <c r="B238" s="95">
        <v>0.10572826150235948</v>
      </c>
      <c r="C238">
        <f t="shared" ref="C238:F239" si="115">$B238+((C$1-$B$1)*($G238-$B238)/($G$1-$B$1))</f>
        <v>0.10396150850586706</v>
      </c>
      <c r="D238">
        <f t="shared" si="115"/>
        <v>0.10219475550937464</v>
      </c>
      <c r="E238">
        <f t="shared" si="115"/>
        <v>0.10042800251288223</v>
      </c>
      <c r="F238">
        <f t="shared" si="115"/>
        <v>9.8661249516389798E-2</v>
      </c>
      <c r="G238" s="95">
        <v>9.6894496519897386E-2</v>
      </c>
      <c r="H238">
        <f t="shared" si="101"/>
        <v>9.3755089981159251E-2</v>
      </c>
      <c r="I238" s="16">
        <f t="shared" si="101"/>
        <v>9.0615683442421116E-2</v>
      </c>
      <c r="J238">
        <f t="shared" si="101"/>
        <v>8.7476276903682995E-2</v>
      </c>
      <c r="K238">
        <f t="shared" si="101"/>
        <v>8.433687036494486E-2</v>
      </c>
      <c r="L238" s="95">
        <v>8.1197463826206726E-2</v>
      </c>
      <c r="M238" s="36">
        <f t="shared" si="102"/>
        <v>8.1577213922586628E-2</v>
      </c>
      <c r="N238" s="36">
        <f t="shared" si="102"/>
        <v>8.1956964018966516E-2</v>
      </c>
      <c r="O238" s="36">
        <f t="shared" si="102"/>
        <v>8.2336714115346418E-2</v>
      </c>
      <c r="P238" s="36">
        <f t="shared" si="102"/>
        <v>8.2716464211726307E-2</v>
      </c>
      <c r="Q238" s="95">
        <v>8.3096214308106209E-2</v>
      </c>
      <c r="R238" s="36">
        <f t="shared" si="109"/>
        <v>8.6505917136723176E-2</v>
      </c>
      <c r="S238" s="36">
        <f t="shared" si="109"/>
        <v>8.9915619965340143E-2</v>
      </c>
      <c r="T238" s="36">
        <f t="shared" si="109"/>
        <v>9.3325322793957111E-2</v>
      </c>
      <c r="U238" s="36">
        <f t="shared" si="109"/>
        <v>9.6735025622574078E-2</v>
      </c>
      <c r="V238" s="95">
        <v>0.10014472845119105</v>
      </c>
      <c r="W238" s="36">
        <f t="shared" si="110"/>
        <v>9.9104939270326639E-2</v>
      </c>
      <c r="X238" s="36">
        <f t="shared" si="110"/>
        <v>9.8065150089462219E-2</v>
      </c>
      <c r="Y238" s="36">
        <f t="shared" si="110"/>
        <v>9.7025360908597813E-2</v>
      </c>
      <c r="Z238" s="36">
        <f t="shared" si="110"/>
        <v>9.5985571727733393E-2</v>
      </c>
      <c r="AA238" s="95">
        <v>9.4945782546868987E-2</v>
      </c>
      <c r="AB238" s="36">
        <f t="shared" si="111"/>
        <v>8.9470486250036174E-2</v>
      </c>
      <c r="AC238" s="36">
        <f t="shared" si="111"/>
        <v>8.3995189953203361E-2</v>
      </c>
      <c r="AD238" s="36">
        <f t="shared" si="111"/>
        <v>7.8519893656370549E-2</v>
      </c>
      <c r="AE238" s="36">
        <f t="shared" si="111"/>
        <v>7.3044597359537722E-2</v>
      </c>
      <c r="AF238" s="95">
        <v>6.7569301062704909E-2</v>
      </c>
      <c r="AG238" s="36">
        <f t="shared" si="112"/>
        <v>6.5697553829720617E-2</v>
      </c>
      <c r="AH238" s="36">
        <f t="shared" si="112"/>
        <v>6.3825806596736326E-2</v>
      </c>
      <c r="AI238" s="36">
        <f t="shared" si="112"/>
        <v>6.1954059363752027E-2</v>
      </c>
      <c r="AJ238" s="36">
        <f t="shared" si="112"/>
        <v>6.0082312130767736E-2</v>
      </c>
      <c r="AK238" s="95">
        <v>5.8210564897783444E-2</v>
      </c>
      <c r="AL238" s="36">
        <f t="shared" si="113"/>
        <v>5.5260934116424056E-2</v>
      </c>
      <c r="AM238" s="36">
        <f t="shared" si="113"/>
        <v>5.2311303335064667E-2</v>
      </c>
      <c r="AN238" s="36">
        <f t="shared" si="113"/>
        <v>4.9361672553705278E-2</v>
      </c>
      <c r="AO238" s="36">
        <f t="shared" si="113"/>
        <v>4.641204177234589E-2</v>
      </c>
      <c r="AP238" s="95">
        <v>4.3462410990986501E-2</v>
      </c>
    </row>
    <row r="239" spans="1:42">
      <c r="A239" s="93" t="s">
        <v>124</v>
      </c>
      <c r="B239" s="95">
        <v>0.45072753300945873</v>
      </c>
      <c r="C239">
        <f t="shared" si="115"/>
        <v>0.45201014294592146</v>
      </c>
      <c r="D239">
        <f t="shared" si="115"/>
        <v>0.45329275288238419</v>
      </c>
      <c r="E239">
        <f t="shared" si="115"/>
        <v>0.45457536281884692</v>
      </c>
      <c r="F239">
        <f t="shared" si="115"/>
        <v>0.45585797275530965</v>
      </c>
      <c r="G239" s="95">
        <v>0.45714058269177238</v>
      </c>
      <c r="H239">
        <f t="shared" si="101"/>
        <v>0.45855982672684664</v>
      </c>
      <c r="I239" s="16">
        <f t="shared" si="101"/>
        <v>0.45997907076192091</v>
      </c>
      <c r="J239">
        <f t="shared" si="101"/>
        <v>0.46139831479699517</v>
      </c>
      <c r="K239">
        <f t="shared" si="101"/>
        <v>0.46281755883206943</v>
      </c>
      <c r="L239" s="95">
        <v>0.46423680286714369</v>
      </c>
      <c r="M239" s="36">
        <f t="shared" si="102"/>
        <v>0.462593880135453</v>
      </c>
      <c r="N239" s="36">
        <f t="shared" si="102"/>
        <v>0.4609509574037623</v>
      </c>
      <c r="O239" s="36">
        <f t="shared" si="102"/>
        <v>0.45930803467207165</v>
      </c>
      <c r="P239" s="36">
        <f t="shared" si="102"/>
        <v>0.45766511194038095</v>
      </c>
      <c r="Q239" s="95">
        <v>0.45602218920869025</v>
      </c>
      <c r="R239" s="36">
        <f t="shared" si="109"/>
        <v>0.45439675007313379</v>
      </c>
      <c r="S239" s="36">
        <f t="shared" si="109"/>
        <v>0.45277131093757733</v>
      </c>
      <c r="T239" s="36">
        <f t="shared" si="109"/>
        <v>0.45114587180202093</v>
      </c>
      <c r="U239" s="36">
        <f t="shared" si="109"/>
        <v>0.44952043266646446</v>
      </c>
      <c r="V239" s="95">
        <v>0.447894993530908</v>
      </c>
      <c r="W239" s="36">
        <f t="shared" si="110"/>
        <v>0.44656191023858405</v>
      </c>
      <c r="X239" s="36">
        <f t="shared" si="110"/>
        <v>0.44522882694626009</v>
      </c>
      <c r="Y239" s="36">
        <f t="shared" si="110"/>
        <v>0.44389574365393608</v>
      </c>
      <c r="Z239" s="36">
        <f t="shared" si="110"/>
        <v>0.44256266036161213</v>
      </c>
      <c r="AA239" s="95">
        <v>0.44122957706928817</v>
      </c>
      <c r="AB239" s="36">
        <f t="shared" si="111"/>
        <v>0.4402791290849169</v>
      </c>
      <c r="AC239" s="36">
        <f t="shared" si="111"/>
        <v>0.43932868110054563</v>
      </c>
      <c r="AD239" s="36">
        <f t="shared" si="111"/>
        <v>0.4383782331161743</v>
      </c>
      <c r="AE239" s="36">
        <f t="shared" si="111"/>
        <v>0.43742778513180303</v>
      </c>
      <c r="AF239" s="95">
        <v>0.43647733714743175</v>
      </c>
      <c r="AG239" s="36">
        <f t="shared" si="112"/>
        <v>0.43642376950225054</v>
      </c>
      <c r="AH239" s="36">
        <f t="shared" si="112"/>
        <v>0.43637020185706932</v>
      </c>
      <c r="AI239" s="36">
        <f t="shared" si="112"/>
        <v>0.4363166342118881</v>
      </c>
      <c r="AJ239" s="36">
        <f t="shared" si="112"/>
        <v>0.43626306656670688</v>
      </c>
      <c r="AK239" s="95">
        <v>0.43620949892152566</v>
      </c>
      <c r="AL239" s="36">
        <f t="shared" si="113"/>
        <v>0.43749926452162641</v>
      </c>
      <c r="AM239" s="36">
        <f t="shared" si="113"/>
        <v>0.43878903012172721</v>
      </c>
      <c r="AN239" s="36">
        <f t="shared" si="113"/>
        <v>0.44007879572182795</v>
      </c>
      <c r="AO239" s="36">
        <f t="shared" si="113"/>
        <v>0.44136856132192875</v>
      </c>
      <c r="AP239" s="95">
        <v>0.4426583269220295</v>
      </c>
    </row>
    <row r="240" spans="1:42">
      <c r="A240" s="93" t="s">
        <v>13</v>
      </c>
      <c r="B240" s="95"/>
      <c r="C240" s="36"/>
      <c r="D240" s="36"/>
      <c r="E240" s="36"/>
      <c r="F240" s="36"/>
      <c r="G240" s="95"/>
      <c r="H240">
        <f t="shared" si="101"/>
        <v>0</v>
      </c>
      <c r="I240" s="16">
        <f t="shared" si="101"/>
        <v>0</v>
      </c>
      <c r="J240">
        <f t="shared" si="101"/>
        <v>0</v>
      </c>
      <c r="K240">
        <f t="shared" si="101"/>
        <v>0</v>
      </c>
      <c r="L240" s="95"/>
      <c r="M240" s="36">
        <f t="shared" si="102"/>
        <v>0</v>
      </c>
      <c r="N240" s="36">
        <f t="shared" si="102"/>
        <v>0</v>
      </c>
      <c r="O240" s="36">
        <f t="shared" si="102"/>
        <v>0</v>
      </c>
      <c r="P240" s="36">
        <f t="shared" si="102"/>
        <v>0</v>
      </c>
      <c r="Q240" s="95"/>
      <c r="R240" s="36">
        <f t="shared" si="109"/>
        <v>0</v>
      </c>
      <c r="S240" s="36">
        <f t="shared" si="109"/>
        <v>0</v>
      </c>
      <c r="T240" s="36">
        <f t="shared" si="109"/>
        <v>0</v>
      </c>
      <c r="U240" s="36">
        <f t="shared" si="109"/>
        <v>0</v>
      </c>
      <c r="V240" s="95"/>
      <c r="W240" s="36">
        <f t="shared" si="110"/>
        <v>0</v>
      </c>
      <c r="X240" s="36">
        <f t="shared" si="110"/>
        <v>0</v>
      </c>
      <c r="Y240" s="36">
        <f t="shared" si="110"/>
        <v>0</v>
      </c>
      <c r="Z240" s="36">
        <f t="shared" si="110"/>
        <v>0</v>
      </c>
      <c r="AA240" s="95"/>
      <c r="AB240" s="36">
        <f t="shared" si="111"/>
        <v>0</v>
      </c>
      <c r="AC240" s="36">
        <f t="shared" si="111"/>
        <v>0</v>
      </c>
      <c r="AD240" s="36">
        <f t="shared" si="111"/>
        <v>0</v>
      </c>
      <c r="AE240" s="36">
        <f t="shared" si="111"/>
        <v>0</v>
      </c>
      <c r="AF240" s="95"/>
      <c r="AG240" s="36">
        <f t="shared" si="112"/>
        <v>0</v>
      </c>
      <c r="AH240" s="36">
        <f t="shared" si="112"/>
        <v>0</v>
      </c>
      <c r="AI240" s="36">
        <f t="shared" si="112"/>
        <v>0</v>
      </c>
      <c r="AJ240" s="36">
        <f t="shared" si="112"/>
        <v>0</v>
      </c>
      <c r="AK240" s="95"/>
      <c r="AL240" s="36">
        <f t="shared" si="113"/>
        <v>0</v>
      </c>
      <c r="AM240" s="36">
        <f t="shared" si="113"/>
        <v>0</v>
      </c>
      <c r="AN240" s="36">
        <f t="shared" si="113"/>
        <v>0</v>
      </c>
      <c r="AO240" s="36">
        <f t="shared" si="113"/>
        <v>0</v>
      </c>
      <c r="AP240" s="95"/>
    </row>
    <row r="241" spans="1:42">
      <c r="A241" s="93" t="s">
        <v>259</v>
      </c>
      <c r="B241" s="95"/>
      <c r="C241" s="36"/>
      <c r="D241" s="36"/>
      <c r="E241" s="36"/>
      <c r="F241" s="36"/>
      <c r="G241" s="95"/>
      <c r="H241">
        <f t="shared" si="101"/>
        <v>0</v>
      </c>
      <c r="I241" s="16">
        <f t="shared" si="101"/>
        <v>0</v>
      </c>
      <c r="J241">
        <f t="shared" si="101"/>
        <v>0</v>
      </c>
      <c r="K241">
        <f t="shared" si="101"/>
        <v>0</v>
      </c>
      <c r="L241" s="95"/>
      <c r="M241" s="36">
        <f t="shared" si="102"/>
        <v>0</v>
      </c>
      <c r="N241" s="36">
        <f t="shared" si="102"/>
        <v>0</v>
      </c>
      <c r="O241" s="36">
        <f t="shared" si="102"/>
        <v>0</v>
      </c>
      <c r="P241" s="36">
        <f t="shared" si="102"/>
        <v>0</v>
      </c>
      <c r="Q241" s="95"/>
      <c r="R241" s="36">
        <f t="shared" si="109"/>
        <v>0</v>
      </c>
      <c r="S241" s="36">
        <f t="shared" si="109"/>
        <v>0</v>
      </c>
      <c r="T241" s="36">
        <f t="shared" si="109"/>
        <v>0</v>
      </c>
      <c r="U241" s="36">
        <f t="shared" si="109"/>
        <v>0</v>
      </c>
      <c r="V241" s="95"/>
      <c r="W241" s="36">
        <f t="shared" si="110"/>
        <v>0</v>
      </c>
      <c r="X241" s="36">
        <f t="shared" si="110"/>
        <v>0</v>
      </c>
      <c r="Y241" s="36">
        <f t="shared" si="110"/>
        <v>0</v>
      </c>
      <c r="Z241" s="36">
        <f t="shared" si="110"/>
        <v>0</v>
      </c>
      <c r="AA241" s="95"/>
      <c r="AB241" s="36">
        <f t="shared" si="111"/>
        <v>0</v>
      </c>
      <c r="AC241" s="36">
        <f t="shared" si="111"/>
        <v>0</v>
      </c>
      <c r="AD241" s="36">
        <f t="shared" si="111"/>
        <v>0</v>
      </c>
      <c r="AE241" s="36">
        <f t="shared" si="111"/>
        <v>0</v>
      </c>
      <c r="AF241" s="95"/>
      <c r="AG241" s="36">
        <f t="shared" si="112"/>
        <v>0</v>
      </c>
      <c r="AH241" s="36">
        <f t="shared" si="112"/>
        <v>0</v>
      </c>
      <c r="AI241" s="36">
        <f t="shared" si="112"/>
        <v>0</v>
      </c>
      <c r="AJ241" s="36">
        <f t="shared" si="112"/>
        <v>0</v>
      </c>
      <c r="AK241" s="95"/>
      <c r="AL241" s="36">
        <f t="shared" si="113"/>
        <v>0</v>
      </c>
      <c r="AM241" s="36">
        <f t="shared" si="113"/>
        <v>0</v>
      </c>
      <c r="AN241" s="36">
        <f t="shared" si="113"/>
        <v>0</v>
      </c>
      <c r="AO241" s="36">
        <f t="shared" si="113"/>
        <v>0</v>
      </c>
      <c r="AP241" s="95"/>
    </row>
    <row r="242" spans="1:42">
      <c r="A242" s="93" t="s">
        <v>11</v>
      </c>
      <c r="B242" s="95"/>
      <c r="C242" s="36"/>
      <c r="D242" s="36"/>
      <c r="E242" s="36"/>
      <c r="F242" s="36"/>
      <c r="G242" s="95"/>
      <c r="H242">
        <f t="shared" si="101"/>
        <v>0</v>
      </c>
      <c r="I242" s="16">
        <f t="shared" si="101"/>
        <v>0</v>
      </c>
      <c r="J242">
        <f t="shared" si="101"/>
        <v>0</v>
      </c>
      <c r="K242">
        <f t="shared" si="101"/>
        <v>0</v>
      </c>
      <c r="L242" s="95"/>
      <c r="M242" s="36">
        <f t="shared" si="102"/>
        <v>0</v>
      </c>
      <c r="N242" s="36">
        <f t="shared" si="102"/>
        <v>0</v>
      </c>
      <c r="O242" s="36">
        <f t="shared" si="102"/>
        <v>0</v>
      </c>
      <c r="P242" s="36">
        <f t="shared" si="102"/>
        <v>0</v>
      </c>
      <c r="Q242" s="95"/>
      <c r="R242" s="36">
        <f t="shared" si="109"/>
        <v>0</v>
      </c>
      <c r="S242" s="36">
        <f t="shared" si="109"/>
        <v>0</v>
      </c>
      <c r="T242" s="36">
        <f t="shared" si="109"/>
        <v>0</v>
      </c>
      <c r="U242" s="36">
        <f t="shared" si="109"/>
        <v>0</v>
      </c>
      <c r="V242" s="95"/>
      <c r="W242" s="36">
        <f t="shared" si="110"/>
        <v>0</v>
      </c>
      <c r="X242" s="36">
        <f t="shared" si="110"/>
        <v>0</v>
      </c>
      <c r="Y242" s="36">
        <f t="shared" si="110"/>
        <v>0</v>
      </c>
      <c r="Z242" s="36">
        <f t="shared" si="110"/>
        <v>0</v>
      </c>
      <c r="AA242" s="95"/>
      <c r="AB242" s="36">
        <f t="shared" si="111"/>
        <v>0</v>
      </c>
      <c r="AC242" s="36">
        <f t="shared" si="111"/>
        <v>0</v>
      </c>
      <c r="AD242" s="36">
        <f t="shared" si="111"/>
        <v>0</v>
      </c>
      <c r="AE242" s="36">
        <f t="shared" si="111"/>
        <v>0</v>
      </c>
      <c r="AF242" s="95"/>
      <c r="AG242" s="36">
        <f t="shared" si="112"/>
        <v>0</v>
      </c>
      <c r="AH242" s="36">
        <f t="shared" si="112"/>
        <v>0</v>
      </c>
      <c r="AI242" s="36">
        <f t="shared" si="112"/>
        <v>0</v>
      </c>
      <c r="AJ242" s="36">
        <f t="shared" si="112"/>
        <v>0</v>
      </c>
      <c r="AK242" s="95"/>
      <c r="AL242" s="36">
        <f t="shared" si="113"/>
        <v>0</v>
      </c>
      <c r="AM242" s="36">
        <f t="shared" si="113"/>
        <v>0</v>
      </c>
      <c r="AN242" s="36">
        <f t="shared" si="113"/>
        <v>0</v>
      </c>
      <c r="AO242" s="36">
        <f t="shared" si="113"/>
        <v>0</v>
      </c>
      <c r="AP242" s="95"/>
    </row>
    <row r="243" spans="1:42">
      <c r="A243" s="93" t="s">
        <v>260</v>
      </c>
      <c r="B243" s="95">
        <v>9.0708880384138241E-2</v>
      </c>
      <c r="C243">
        <f t="shared" ref="C243:F244" si="116">$B243+((C$1-$B$1)*($G243-$B243)/($G$1-$B$1))</f>
        <v>9.296899013018893E-2</v>
      </c>
      <c r="D243">
        <f t="shared" si="116"/>
        <v>9.522909987623962E-2</v>
      </c>
      <c r="E243">
        <f t="shared" si="116"/>
        <v>9.7489209622290296E-2</v>
      </c>
      <c r="F243">
        <f t="shared" si="116"/>
        <v>9.9749319368340986E-2</v>
      </c>
      <c r="G243" s="95">
        <v>0.10200942911439168</v>
      </c>
      <c r="H243">
        <f t="shared" si="101"/>
        <v>0.10236436986437487</v>
      </c>
      <c r="I243" s="16">
        <f t="shared" si="101"/>
        <v>0.10271931061435807</v>
      </c>
      <c r="J243">
        <f t="shared" si="101"/>
        <v>0.10307425136434127</v>
      </c>
      <c r="K243">
        <f t="shared" si="101"/>
        <v>0.10342919211432447</v>
      </c>
      <c r="L243" s="95">
        <v>0.10378413286430767</v>
      </c>
      <c r="M243" s="36">
        <f t="shared" si="102"/>
        <v>0.10604604427212694</v>
      </c>
      <c r="N243" s="36">
        <f t="shared" si="102"/>
        <v>0.10830795567994621</v>
      </c>
      <c r="O243" s="36">
        <f t="shared" si="102"/>
        <v>0.11056986708776546</v>
      </c>
      <c r="P243" s="36">
        <f t="shared" si="102"/>
        <v>0.11283177849558473</v>
      </c>
      <c r="Q243" s="95">
        <v>0.115093689903404</v>
      </c>
      <c r="R243" s="36">
        <f t="shared" si="109"/>
        <v>0.11479387814834199</v>
      </c>
      <c r="S243" s="36">
        <f t="shared" si="109"/>
        <v>0.11449406639327998</v>
      </c>
      <c r="T243" s="36">
        <f t="shared" si="109"/>
        <v>0.11419425463821797</v>
      </c>
      <c r="U243" s="36">
        <f t="shared" si="109"/>
        <v>0.11389444288315596</v>
      </c>
      <c r="V243" s="95">
        <v>0.11359463112809395</v>
      </c>
      <c r="W243" s="36">
        <f t="shared" si="110"/>
        <v>0.11746600367411063</v>
      </c>
      <c r="X243" s="36">
        <f t="shared" si="110"/>
        <v>0.1213373762201273</v>
      </c>
      <c r="Y243" s="36">
        <f t="shared" si="110"/>
        <v>0.12520874876614396</v>
      </c>
      <c r="Z243" s="36">
        <f t="shared" si="110"/>
        <v>0.12908012131216065</v>
      </c>
      <c r="AA243" s="95">
        <v>0.13295149385817731</v>
      </c>
      <c r="AB243" s="36">
        <f t="shared" si="111"/>
        <v>0.14079820059685424</v>
      </c>
      <c r="AC243" s="36">
        <f t="shared" si="111"/>
        <v>0.14864490733553121</v>
      </c>
      <c r="AD243" s="36">
        <f t="shared" si="111"/>
        <v>0.15649161407420814</v>
      </c>
      <c r="AE243" s="36">
        <f t="shared" si="111"/>
        <v>0.16433832081288507</v>
      </c>
      <c r="AF243" s="95">
        <v>0.17218502755156204</v>
      </c>
      <c r="AG243" s="36">
        <f t="shared" si="112"/>
        <v>0.17540758233831882</v>
      </c>
      <c r="AH243" s="36">
        <f t="shared" si="112"/>
        <v>0.17863013712507561</v>
      </c>
      <c r="AI243" s="36">
        <f t="shared" si="112"/>
        <v>0.18185269191183243</v>
      </c>
      <c r="AJ243" s="36">
        <f t="shared" si="112"/>
        <v>0.18507524669858921</v>
      </c>
      <c r="AK243" s="95">
        <v>0.188297801485346</v>
      </c>
      <c r="AL243" s="36">
        <f t="shared" si="113"/>
        <v>0.19112725989965121</v>
      </c>
      <c r="AM243" s="36">
        <f t="shared" si="113"/>
        <v>0.19395671831395644</v>
      </c>
      <c r="AN243" s="36">
        <f t="shared" si="113"/>
        <v>0.19678617672826165</v>
      </c>
      <c r="AO243" s="36">
        <f t="shared" si="113"/>
        <v>0.19961563514256689</v>
      </c>
      <c r="AP243" s="95">
        <v>0.2024450935568721</v>
      </c>
    </row>
    <row r="244" spans="1:42">
      <c r="A244" s="93" t="s">
        <v>261</v>
      </c>
      <c r="B244" s="95">
        <v>2.265428069867079E-2</v>
      </c>
      <c r="C244">
        <f t="shared" si="116"/>
        <v>2.2657426094215945E-2</v>
      </c>
      <c r="D244">
        <f t="shared" si="116"/>
        <v>2.2660571489761101E-2</v>
      </c>
      <c r="E244">
        <f t="shared" si="116"/>
        <v>2.2663716885306252E-2</v>
      </c>
      <c r="F244">
        <f t="shared" si="116"/>
        <v>2.2666862280851408E-2</v>
      </c>
      <c r="G244" s="95">
        <v>2.2670007676396563E-2</v>
      </c>
      <c r="H244">
        <f t="shared" si="101"/>
        <v>2.2876759531697887E-2</v>
      </c>
      <c r="I244" s="16">
        <f t="shared" si="101"/>
        <v>2.3083511386999211E-2</v>
      </c>
      <c r="J244">
        <f t="shared" si="101"/>
        <v>2.3290263242300532E-2</v>
      </c>
      <c r="K244">
        <f t="shared" si="101"/>
        <v>2.3497015097601857E-2</v>
      </c>
      <c r="L244" s="95">
        <v>2.3703766952903181E-2</v>
      </c>
      <c r="M244" s="36">
        <f t="shared" si="102"/>
        <v>2.3613154362304743E-2</v>
      </c>
      <c r="N244" s="36">
        <f t="shared" si="102"/>
        <v>2.3522541771706304E-2</v>
      </c>
      <c r="O244" s="36">
        <f t="shared" si="102"/>
        <v>2.3431929181107865E-2</v>
      </c>
      <c r="P244" s="36">
        <f t="shared" si="102"/>
        <v>2.3341316590509427E-2</v>
      </c>
      <c r="Q244" s="95">
        <v>2.3250703999910988E-2</v>
      </c>
      <c r="R244" s="36">
        <f t="shared" si="109"/>
        <v>2.3159761063878435E-2</v>
      </c>
      <c r="S244" s="36">
        <f t="shared" si="109"/>
        <v>2.3068818127845885E-2</v>
      </c>
      <c r="T244" s="36">
        <f t="shared" si="109"/>
        <v>2.2977875191813331E-2</v>
      </c>
      <c r="U244" s="36">
        <f t="shared" si="109"/>
        <v>2.2886932255780781E-2</v>
      </c>
      <c r="V244" s="95">
        <v>2.2795989319748227E-2</v>
      </c>
      <c r="W244" s="36">
        <f t="shared" si="110"/>
        <v>2.2733398610644832E-2</v>
      </c>
      <c r="X244" s="36">
        <f t="shared" si="110"/>
        <v>2.2670807901541433E-2</v>
      </c>
      <c r="Y244" s="36">
        <f t="shared" si="110"/>
        <v>2.2608217192438038E-2</v>
      </c>
      <c r="Z244" s="36">
        <f t="shared" si="110"/>
        <v>2.2545626483334639E-2</v>
      </c>
      <c r="AA244" s="95">
        <v>2.2483035774231244E-2</v>
      </c>
      <c r="AB244" s="36">
        <f t="shared" si="111"/>
        <v>2.2440734251564322E-2</v>
      </c>
      <c r="AC244" s="36">
        <f t="shared" si="111"/>
        <v>2.2398432728897404E-2</v>
      </c>
      <c r="AD244" s="36">
        <f t="shared" si="111"/>
        <v>2.2356131206230482E-2</v>
      </c>
      <c r="AE244" s="36">
        <f t="shared" si="111"/>
        <v>2.2313829683563564E-2</v>
      </c>
      <c r="AF244" s="95">
        <v>2.2271528160896642E-2</v>
      </c>
      <c r="AG244" s="36">
        <f t="shared" si="112"/>
        <v>2.2255698652154224E-2</v>
      </c>
      <c r="AH244" s="36">
        <f t="shared" si="112"/>
        <v>2.2239869143411802E-2</v>
      </c>
      <c r="AI244" s="36">
        <f t="shared" si="112"/>
        <v>2.2224039634669384E-2</v>
      </c>
      <c r="AJ244" s="36">
        <f t="shared" si="112"/>
        <v>2.2208210125926962E-2</v>
      </c>
      <c r="AK244" s="95">
        <v>2.2192380617184544E-2</v>
      </c>
      <c r="AL244" s="36">
        <f t="shared" si="113"/>
        <v>2.2268189892974844E-2</v>
      </c>
      <c r="AM244" s="36">
        <f t="shared" si="113"/>
        <v>2.2343999168765141E-2</v>
      </c>
      <c r="AN244" s="36">
        <f t="shared" si="113"/>
        <v>2.241980844455544E-2</v>
      </c>
      <c r="AO244" s="36">
        <f t="shared" si="113"/>
        <v>2.2495617720345737E-2</v>
      </c>
      <c r="AP244" s="95">
        <v>2.2571426996136037E-2</v>
      </c>
    </row>
    <row r="245" spans="1:42">
      <c r="A245" s="93" t="s">
        <v>262</v>
      </c>
      <c r="B245" s="95"/>
      <c r="C245" s="36"/>
      <c r="D245" s="36"/>
      <c r="E245" s="36"/>
      <c r="F245" s="36"/>
      <c r="G245" s="95"/>
      <c r="H245">
        <f t="shared" si="101"/>
        <v>0</v>
      </c>
      <c r="I245" s="16">
        <f t="shared" si="101"/>
        <v>0</v>
      </c>
      <c r="J245">
        <f t="shared" si="101"/>
        <v>0</v>
      </c>
      <c r="K245">
        <f t="shared" si="101"/>
        <v>0</v>
      </c>
      <c r="L245" s="95"/>
      <c r="M245" s="36">
        <f t="shared" si="102"/>
        <v>0</v>
      </c>
      <c r="N245" s="36">
        <f t="shared" si="102"/>
        <v>0</v>
      </c>
      <c r="O245" s="36">
        <f t="shared" si="102"/>
        <v>0</v>
      </c>
      <c r="P245" s="36">
        <f t="shared" si="102"/>
        <v>0</v>
      </c>
      <c r="Q245" s="95"/>
      <c r="R245" s="36">
        <f t="shared" si="109"/>
        <v>0</v>
      </c>
      <c r="S245" s="36">
        <f t="shared" si="109"/>
        <v>0</v>
      </c>
      <c r="T245" s="36">
        <f t="shared" si="109"/>
        <v>0</v>
      </c>
      <c r="U245" s="36">
        <f t="shared" si="109"/>
        <v>0</v>
      </c>
      <c r="V245" s="95"/>
      <c r="W245" s="36">
        <f t="shared" si="110"/>
        <v>0</v>
      </c>
      <c r="X245" s="36">
        <f t="shared" si="110"/>
        <v>0</v>
      </c>
      <c r="Y245" s="36">
        <f t="shared" si="110"/>
        <v>0</v>
      </c>
      <c r="Z245" s="36">
        <f t="shared" si="110"/>
        <v>0</v>
      </c>
      <c r="AA245" s="95"/>
      <c r="AB245" s="36">
        <f t="shared" si="111"/>
        <v>0</v>
      </c>
      <c r="AC245" s="36">
        <f t="shared" si="111"/>
        <v>0</v>
      </c>
      <c r="AD245" s="36">
        <f t="shared" si="111"/>
        <v>0</v>
      </c>
      <c r="AE245" s="36">
        <f t="shared" si="111"/>
        <v>0</v>
      </c>
      <c r="AF245" s="95"/>
      <c r="AG245" s="36">
        <f t="shared" si="112"/>
        <v>0</v>
      </c>
      <c r="AH245" s="36">
        <f t="shared" si="112"/>
        <v>0</v>
      </c>
      <c r="AI245" s="36">
        <f t="shared" si="112"/>
        <v>0</v>
      </c>
      <c r="AJ245" s="36">
        <f t="shared" si="112"/>
        <v>0</v>
      </c>
      <c r="AK245" s="95"/>
      <c r="AL245" s="36">
        <f t="shared" si="113"/>
        <v>0</v>
      </c>
      <c r="AM245" s="36">
        <f t="shared" si="113"/>
        <v>0</v>
      </c>
      <c r="AN245" s="36">
        <f t="shared" si="113"/>
        <v>0</v>
      </c>
      <c r="AO245" s="36">
        <f t="shared" si="113"/>
        <v>0</v>
      </c>
      <c r="AP245" s="95"/>
    </row>
    <row r="246" spans="1:42">
      <c r="A246" s="93" t="s">
        <v>291</v>
      </c>
      <c r="B246" s="95">
        <v>5130</v>
      </c>
      <c r="C246">
        <f t="shared" ref="C246:F246" si="117">$B246+((C$1-$B$1)*($G246-$B246)/($G$1-$B$1))</f>
        <v>5288.6</v>
      </c>
      <c r="D246">
        <f t="shared" si="117"/>
        <v>5447.2</v>
      </c>
      <c r="E246">
        <f t="shared" si="117"/>
        <v>5605.8</v>
      </c>
      <c r="F246">
        <f t="shared" si="117"/>
        <v>5764.4</v>
      </c>
      <c r="G246" s="95">
        <v>5923</v>
      </c>
      <c r="H246">
        <f t="shared" si="101"/>
        <v>6067.4</v>
      </c>
      <c r="I246" s="16">
        <f t="shared" si="101"/>
        <v>6211.8</v>
      </c>
      <c r="J246">
        <f t="shared" si="101"/>
        <v>6356.2</v>
      </c>
      <c r="K246">
        <f t="shared" si="101"/>
        <v>6500.6</v>
      </c>
      <c r="L246" s="95">
        <v>6645</v>
      </c>
      <c r="M246" s="36">
        <f t="shared" si="102"/>
        <v>6831.6</v>
      </c>
      <c r="N246" s="36">
        <f t="shared" si="102"/>
        <v>7018.2</v>
      </c>
      <c r="O246" s="36">
        <f t="shared" si="102"/>
        <v>7204.8</v>
      </c>
      <c r="P246" s="36">
        <f t="shared" si="102"/>
        <v>7391.4</v>
      </c>
      <c r="Q246" s="95">
        <v>7578</v>
      </c>
      <c r="R246" s="36">
        <f t="shared" si="109"/>
        <v>7751.8</v>
      </c>
      <c r="S246" s="36">
        <f t="shared" si="109"/>
        <v>7925.6</v>
      </c>
      <c r="T246" s="36">
        <f t="shared" si="109"/>
        <v>8099.4</v>
      </c>
      <c r="U246" s="36">
        <f t="shared" si="109"/>
        <v>8273.2000000000007</v>
      </c>
      <c r="V246" s="95">
        <v>8447</v>
      </c>
      <c r="W246" s="36">
        <f t="shared" si="110"/>
        <v>8650.2000000000007</v>
      </c>
      <c r="X246" s="36">
        <f t="shared" si="110"/>
        <v>8853.4</v>
      </c>
      <c r="Y246" s="36">
        <f t="shared" si="110"/>
        <v>9056.6</v>
      </c>
      <c r="Z246" s="36">
        <f t="shared" si="110"/>
        <v>9259.7999999999993</v>
      </c>
      <c r="AA246" s="95">
        <v>9463</v>
      </c>
      <c r="AB246" s="36">
        <f t="shared" si="111"/>
        <v>9710</v>
      </c>
      <c r="AC246" s="36">
        <f t="shared" si="111"/>
        <v>9957</v>
      </c>
      <c r="AD246" s="36">
        <f t="shared" si="111"/>
        <v>10204</v>
      </c>
      <c r="AE246" s="36">
        <f t="shared" si="111"/>
        <v>10451</v>
      </c>
      <c r="AF246" s="95">
        <v>10698</v>
      </c>
      <c r="AG246" s="36">
        <f t="shared" si="112"/>
        <v>11020</v>
      </c>
      <c r="AH246" s="36">
        <f t="shared" si="112"/>
        <v>11342</v>
      </c>
      <c r="AI246" s="36">
        <f t="shared" si="112"/>
        <v>11664</v>
      </c>
      <c r="AJ246" s="36">
        <f t="shared" si="112"/>
        <v>11986</v>
      </c>
      <c r="AK246" s="95">
        <v>12308</v>
      </c>
      <c r="AL246" s="36">
        <f t="shared" si="113"/>
        <v>12460.2</v>
      </c>
      <c r="AM246" s="36">
        <f t="shared" si="113"/>
        <v>12612.4</v>
      </c>
      <c r="AN246" s="36">
        <f t="shared" si="113"/>
        <v>12764.6</v>
      </c>
      <c r="AO246" s="36">
        <f t="shared" si="113"/>
        <v>12916.8</v>
      </c>
      <c r="AP246" s="95">
        <v>13069</v>
      </c>
    </row>
    <row r="247" spans="1:42">
      <c r="A247" s="93" t="s">
        <v>292</v>
      </c>
      <c r="B247" s="95"/>
      <c r="C247" s="36"/>
      <c r="D247" s="36"/>
      <c r="E247" s="36"/>
      <c r="F247" s="36"/>
      <c r="G247" s="95"/>
      <c r="H247">
        <f t="shared" si="101"/>
        <v>0</v>
      </c>
      <c r="I247" s="16">
        <f t="shared" si="101"/>
        <v>0</v>
      </c>
      <c r="J247">
        <f t="shared" si="101"/>
        <v>0</v>
      </c>
      <c r="K247">
        <f t="shared" si="101"/>
        <v>0</v>
      </c>
      <c r="L247" s="95"/>
      <c r="M247" s="36">
        <f t="shared" si="102"/>
        <v>0</v>
      </c>
      <c r="N247" s="36">
        <f t="shared" si="102"/>
        <v>0</v>
      </c>
      <c r="O247" s="36">
        <f t="shared" si="102"/>
        <v>0</v>
      </c>
      <c r="P247" s="36">
        <f t="shared" si="102"/>
        <v>0</v>
      </c>
      <c r="Q247" s="95"/>
      <c r="R247" s="36">
        <f t="shared" si="109"/>
        <v>0</v>
      </c>
      <c r="S247" s="36">
        <f t="shared" si="109"/>
        <v>0</v>
      </c>
      <c r="T247" s="36">
        <f t="shared" si="109"/>
        <v>0</v>
      </c>
      <c r="U247" s="36">
        <f t="shared" si="109"/>
        <v>0</v>
      </c>
      <c r="V247" s="95"/>
      <c r="W247" s="36">
        <f t="shared" si="110"/>
        <v>0</v>
      </c>
      <c r="X247" s="36">
        <f t="shared" si="110"/>
        <v>0</v>
      </c>
      <c r="Y247" s="36">
        <f t="shared" si="110"/>
        <v>0</v>
      </c>
      <c r="Z247" s="36">
        <f t="shared" si="110"/>
        <v>0</v>
      </c>
      <c r="AA247" s="95"/>
      <c r="AB247" s="36">
        <f t="shared" si="111"/>
        <v>0</v>
      </c>
      <c r="AC247" s="36">
        <f t="shared" si="111"/>
        <v>0</v>
      </c>
      <c r="AD247" s="36">
        <f t="shared" si="111"/>
        <v>0</v>
      </c>
      <c r="AE247" s="36">
        <f t="shared" si="111"/>
        <v>0</v>
      </c>
      <c r="AF247" s="95"/>
      <c r="AG247" s="36">
        <f t="shared" si="112"/>
        <v>0</v>
      </c>
      <c r="AH247" s="36">
        <f t="shared" si="112"/>
        <v>0</v>
      </c>
      <c r="AI247" s="36">
        <f t="shared" si="112"/>
        <v>0</v>
      </c>
      <c r="AJ247" s="36">
        <f t="shared" si="112"/>
        <v>0</v>
      </c>
      <c r="AK247" s="95"/>
      <c r="AL247" s="36">
        <f t="shared" si="113"/>
        <v>0</v>
      </c>
      <c r="AM247" s="36">
        <f t="shared" si="113"/>
        <v>0</v>
      </c>
      <c r="AN247" s="36">
        <f t="shared" si="113"/>
        <v>0</v>
      </c>
      <c r="AO247" s="36">
        <f t="shared" si="113"/>
        <v>0</v>
      </c>
      <c r="AP247" s="95"/>
    </row>
    <row r="248" spans="1:42">
      <c r="A248" s="93"/>
      <c r="B248" s="95"/>
      <c r="C248" s="36"/>
      <c r="D248" s="36"/>
      <c r="E248" s="36"/>
      <c r="F248" s="36"/>
      <c r="G248" s="95"/>
      <c r="J248" s="92">
        <f>(J249-I249)/I249</f>
        <v>2.6895786882069818E-2</v>
      </c>
      <c r="K248" s="92">
        <f t="shared" ref="K248:AP248" si="118">(K249-J249)/J249</f>
        <v>2.6191349916560074E-2</v>
      </c>
      <c r="L248" s="92">
        <f t="shared" si="118"/>
        <v>2.5522871459294525E-2</v>
      </c>
      <c r="M248" s="92">
        <f t="shared" si="118"/>
        <v>2.4914944866687216E-2</v>
      </c>
      <c r="N248" s="92">
        <f t="shared" si="118"/>
        <v>2.4309280483687312E-2</v>
      </c>
      <c r="O248" s="92">
        <f t="shared" si="118"/>
        <v>2.3732363795638037E-2</v>
      </c>
      <c r="P248" s="92">
        <f t="shared" si="118"/>
        <v>2.318219549848655E-2</v>
      </c>
      <c r="Q248" s="92">
        <f t="shared" si="118"/>
        <v>2.2656957480766522E-2</v>
      </c>
      <c r="R248" s="92">
        <f t="shared" si="118"/>
        <v>1.811890689928668E-2</v>
      </c>
      <c r="S248" s="92">
        <f t="shared" si="118"/>
        <v>1.7796454595336578E-2</v>
      </c>
      <c r="T248" s="92">
        <f t="shared" si="118"/>
        <v>1.7485278628143825E-2</v>
      </c>
      <c r="U248" s="92">
        <f t="shared" si="118"/>
        <v>1.7184797653012805E-2</v>
      </c>
      <c r="V248" s="92">
        <f t="shared" si="118"/>
        <v>1.6894469611287675E-2</v>
      </c>
      <c r="W248" s="92">
        <f t="shared" si="118"/>
        <v>1.8958367257054531E-2</v>
      </c>
      <c r="X248" s="92">
        <f t="shared" si="118"/>
        <v>1.860563479947561E-2</v>
      </c>
      <c r="Y248" s="92">
        <f t="shared" si="118"/>
        <v>1.8265788214629479E-2</v>
      </c>
      <c r="Z248" s="92">
        <f t="shared" si="118"/>
        <v>1.7938134056979228E-2</v>
      </c>
      <c r="AA248" s="92">
        <f t="shared" si="118"/>
        <v>1.7622027760652671E-2</v>
      </c>
      <c r="AB248" s="92">
        <f t="shared" si="118"/>
        <v>2.1047710963664153E-2</v>
      </c>
      <c r="AC248" s="92">
        <f t="shared" si="118"/>
        <v>2.0613836883096464E-2</v>
      </c>
      <c r="AD248" s="92">
        <f t="shared" si="118"/>
        <v>2.0197489136586901E-2</v>
      </c>
      <c r="AE248" s="92">
        <f t="shared" si="118"/>
        <v>1.9797626784673113E-2</v>
      </c>
      <c r="AF248" s="92">
        <f t="shared" si="118"/>
        <v>1.9413289720131368E-2</v>
      </c>
      <c r="AG248" s="92">
        <f t="shared" si="118"/>
        <v>2.5209291524981591E-2</v>
      </c>
      <c r="AH248" s="92">
        <f t="shared" si="118"/>
        <v>2.4589409921834924E-2</v>
      </c>
      <c r="AI248" s="92">
        <f t="shared" si="118"/>
        <v>2.3999281745173115E-2</v>
      </c>
      <c r="AJ248" s="92">
        <f t="shared" si="118"/>
        <v>2.3436815018338636E-2</v>
      </c>
      <c r="AK248" s="92">
        <f t="shared" si="118"/>
        <v>2.2900109390650118E-2</v>
      </c>
      <c r="AL248" s="92">
        <f t="shared" si="118"/>
        <v>7.8845742185680388E-3</v>
      </c>
      <c r="AM248" s="92">
        <f t="shared" si="118"/>
        <v>7.8228940299846332E-3</v>
      </c>
      <c r="AN248" s="92">
        <f t="shared" si="118"/>
        <v>7.7621713857908871E-3</v>
      </c>
      <c r="AO248" s="92">
        <f t="shared" si="118"/>
        <v>7.7023841598629532E-3</v>
      </c>
      <c r="AP248" s="92">
        <f t="shared" si="118"/>
        <v>7.6435109025613252E-3</v>
      </c>
    </row>
    <row r="249" spans="1:42">
      <c r="A249" s="93" t="s">
        <v>46</v>
      </c>
      <c r="B249" s="95">
        <v>1693.8287577995618</v>
      </c>
      <c r="C249">
        <f t="shared" ref="C249:F260" si="119">$B249+((C$1-$B$1)*($G249-$B249)/($G$1-$B$1))</f>
        <v>1735.6577905831375</v>
      </c>
      <c r="D249">
        <f t="shared" si="119"/>
        <v>1777.4868233667132</v>
      </c>
      <c r="E249">
        <f t="shared" si="119"/>
        <v>1819.3158561502892</v>
      </c>
      <c r="F249">
        <f t="shared" si="119"/>
        <v>1861.1448889338649</v>
      </c>
      <c r="G249" s="95">
        <v>1902.9739217174406</v>
      </c>
      <c r="H249">
        <f t="shared" si="101"/>
        <v>1957.0655780814166</v>
      </c>
      <c r="I249" s="16">
        <f t="shared" si="101"/>
        <v>2011.1572344453925</v>
      </c>
      <c r="J249">
        <f t="shared" si="101"/>
        <v>2065.2488908093687</v>
      </c>
      <c r="K249">
        <f t="shared" si="101"/>
        <v>2119.3405471733445</v>
      </c>
      <c r="L249" s="95">
        <v>2173.4322035373207</v>
      </c>
      <c r="M249" s="36">
        <f t="shared" si="102"/>
        <v>2227.5831470599355</v>
      </c>
      <c r="N249" s="36">
        <f t="shared" si="102"/>
        <v>2281.7340905825504</v>
      </c>
      <c r="O249" s="36">
        <f t="shared" si="102"/>
        <v>2335.8850341051648</v>
      </c>
      <c r="P249" s="36">
        <f t="shared" si="102"/>
        <v>2390.0359776277796</v>
      </c>
      <c r="Q249" s="95">
        <v>2444.1869211503945</v>
      </c>
      <c r="R249" s="36">
        <f t="shared" si="109"/>
        <v>2488.4729164191726</v>
      </c>
      <c r="S249" s="36">
        <f t="shared" si="109"/>
        <v>2532.7589116879512</v>
      </c>
      <c r="T249" s="36">
        <f t="shared" si="109"/>
        <v>2577.0449069567294</v>
      </c>
      <c r="U249" s="36">
        <f t="shared" si="109"/>
        <v>2621.330902225508</v>
      </c>
      <c r="V249" s="95">
        <v>2665.6168974942861</v>
      </c>
      <c r="W249" s="36">
        <f t="shared" si="110"/>
        <v>2716.1526416035931</v>
      </c>
      <c r="X249" s="36">
        <f t="shared" si="110"/>
        <v>2766.6883857129005</v>
      </c>
      <c r="Y249" s="36">
        <f t="shared" si="110"/>
        <v>2817.2241298222075</v>
      </c>
      <c r="Z249" s="36">
        <f t="shared" si="110"/>
        <v>2867.7598739315149</v>
      </c>
      <c r="AA249" s="95">
        <v>2918.2956180408219</v>
      </c>
      <c r="AB249" s="36">
        <f t="shared" si="111"/>
        <v>2979.7190607158727</v>
      </c>
      <c r="AC249" s="36">
        <f t="shared" si="111"/>
        <v>3041.1425033909231</v>
      </c>
      <c r="AD249" s="36">
        <f t="shared" si="111"/>
        <v>3102.565946065974</v>
      </c>
      <c r="AE249" s="36">
        <f t="shared" si="111"/>
        <v>3163.9893887410244</v>
      </c>
      <c r="AF249" s="95">
        <v>3225.4128314160753</v>
      </c>
      <c r="AG249" s="36">
        <f t="shared" si="112"/>
        <v>3306.7232037716594</v>
      </c>
      <c r="AH249" s="36">
        <f t="shared" si="112"/>
        <v>3388.033576127244</v>
      </c>
      <c r="AI249" s="36">
        <f t="shared" si="112"/>
        <v>3469.3439484828282</v>
      </c>
      <c r="AJ249" s="36">
        <f t="shared" si="112"/>
        <v>3550.6543208384128</v>
      </c>
      <c r="AK249" s="95">
        <f>AK236*AK246</f>
        <v>3631.9646931939969</v>
      </c>
      <c r="AL249" s="36">
        <f t="shared" si="113"/>
        <v>3660.6011883767037</v>
      </c>
      <c r="AM249" s="36">
        <f t="shared" si="113"/>
        <v>3689.2376835594105</v>
      </c>
      <c r="AN249" s="36">
        <f t="shared" si="113"/>
        <v>3717.8741787421168</v>
      </c>
      <c r="AO249" s="36">
        <f t="shared" si="113"/>
        <v>3746.5106739248235</v>
      </c>
      <c r="AP249" s="95">
        <f>AP236*AP246</f>
        <v>3775.1471691075303</v>
      </c>
    </row>
    <row r="250" spans="1:42">
      <c r="A250" s="93" t="s">
        <v>51</v>
      </c>
      <c r="B250" s="95">
        <v>0</v>
      </c>
      <c r="C250">
        <f t="shared" si="119"/>
        <v>0</v>
      </c>
      <c r="D250">
        <f t="shared" si="119"/>
        <v>0</v>
      </c>
      <c r="E250">
        <f t="shared" si="119"/>
        <v>0</v>
      </c>
      <c r="F250">
        <f t="shared" si="119"/>
        <v>0</v>
      </c>
      <c r="G250" s="95">
        <v>0</v>
      </c>
      <c r="H250">
        <f t="shared" si="101"/>
        <v>0</v>
      </c>
      <c r="I250" s="16">
        <f t="shared" si="101"/>
        <v>0</v>
      </c>
      <c r="J250">
        <f t="shared" si="101"/>
        <v>0</v>
      </c>
      <c r="K250">
        <f t="shared" si="101"/>
        <v>0</v>
      </c>
      <c r="L250" s="95">
        <v>0</v>
      </c>
      <c r="M250" s="36">
        <f t="shared" si="102"/>
        <v>0</v>
      </c>
      <c r="N250" s="36">
        <f t="shared" si="102"/>
        <v>0</v>
      </c>
      <c r="O250" s="36">
        <f t="shared" si="102"/>
        <v>0</v>
      </c>
      <c r="P250" s="36">
        <f t="shared" si="102"/>
        <v>0</v>
      </c>
      <c r="Q250" s="95">
        <v>0</v>
      </c>
      <c r="R250" s="36">
        <f t="shared" si="109"/>
        <v>0</v>
      </c>
      <c r="S250" s="36">
        <f t="shared" si="109"/>
        <v>0</v>
      </c>
      <c r="T250" s="36">
        <f t="shared" si="109"/>
        <v>0</v>
      </c>
      <c r="U250" s="36">
        <f t="shared" si="109"/>
        <v>0</v>
      </c>
      <c r="V250" s="95">
        <v>0</v>
      </c>
      <c r="W250" s="36">
        <f t="shared" si="110"/>
        <v>0</v>
      </c>
      <c r="X250" s="36">
        <f t="shared" si="110"/>
        <v>0</v>
      </c>
      <c r="Y250" s="36">
        <f t="shared" si="110"/>
        <v>0</v>
      </c>
      <c r="Z250" s="36">
        <f t="shared" si="110"/>
        <v>0</v>
      </c>
      <c r="AA250" s="95">
        <v>0</v>
      </c>
      <c r="AB250" s="36">
        <f t="shared" si="111"/>
        <v>0</v>
      </c>
      <c r="AC250" s="36">
        <f t="shared" si="111"/>
        <v>0</v>
      </c>
      <c r="AD250" s="36">
        <f t="shared" si="111"/>
        <v>0</v>
      </c>
      <c r="AE250" s="36">
        <f t="shared" si="111"/>
        <v>0</v>
      </c>
      <c r="AF250" s="95">
        <v>0</v>
      </c>
      <c r="AG250" s="36">
        <f t="shared" si="112"/>
        <v>0</v>
      </c>
      <c r="AH250" s="36">
        <f t="shared" si="112"/>
        <v>0</v>
      </c>
      <c r="AI250" s="36">
        <f t="shared" si="112"/>
        <v>0</v>
      </c>
      <c r="AJ250" s="36">
        <f t="shared" si="112"/>
        <v>0</v>
      </c>
      <c r="AK250" s="95">
        <v>0</v>
      </c>
      <c r="AL250" s="36">
        <f t="shared" si="113"/>
        <v>0</v>
      </c>
      <c r="AM250" s="36">
        <f t="shared" si="113"/>
        <v>0</v>
      </c>
      <c r="AN250" s="36">
        <f t="shared" si="113"/>
        <v>0</v>
      </c>
      <c r="AO250" s="36">
        <f t="shared" si="113"/>
        <v>0</v>
      </c>
      <c r="AP250" s="95">
        <v>0</v>
      </c>
    </row>
    <row r="251" spans="1:42">
      <c r="A251" s="93" t="s">
        <v>49</v>
      </c>
      <c r="B251" s="95">
        <v>542.38598150710413</v>
      </c>
      <c r="C251">
        <f t="shared" si="119"/>
        <v>548.69000578315377</v>
      </c>
      <c r="D251">
        <f t="shared" si="119"/>
        <v>554.99403005920328</v>
      </c>
      <c r="E251">
        <f t="shared" si="119"/>
        <v>561.29805433525291</v>
      </c>
      <c r="F251">
        <f t="shared" si="119"/>
        <v>567.60207861130243</v>
      </c>
      <c r="G251" s="95">
        <v>573.90610288735206</v>
      </c>
      <c r="H251">
        <f t="shared" si="101"/>
        <v>567.03631173491044</v>
      </c>
      <c r="I251" s="16">
        <f t="shared" si="101"/>
        <v>560.16652058246871</v>
      </c>
      <c r="J251">
        <f t="shared" si="101"/>
        <v>553.29672943002709</v>
      </c>
      <c r="K251">
        <f t="shared" si="101"/>
        <v>546.42693827758535</v>
      </c>
      <c r="L251" s="95">
        <v>539.55714712514373</v>
      </c>
      <c r="M251" s="36">
        <f t="shared" si="102"/>
        <v>557.58634010548076</v>
      </c>
      <c r="N251" s="36">
        <f t="shared" si="102"/>
        <v>575.61553308581779</v>
      </c>
      <c r="O251" s="36">
        <f t="shared" si="102"/>
        <v>593.64472606615493</v>
      </c>
      <c r="P251" s="36">
        <f t="shared" si="102"/>
        <v>611.67391904649196</v>
      </c>
      <c r="Q251" s="95">
        <v>629.70311202682899</v>
      </c>
      <c r="R251" s="36">
        <f t="shared" si="109"/>
        <v>672.94699386690536</v>
      </c>
      <c r="S251" s="36">
        <f t="shared" si="109"/>
        <v>716.19087570698173</v>
      </c>
      <c r="T251" s="36">
        <f t="shared" si="109"/>
        <v>759.4347575470581</v>
      </c>
      <c r="U251" s="36">
        <f t="shared" si="109"/>
        <v>802.67863938713435</v>
      </c>
      <c r="V251" s="95">
        <v>845.92252122721072</v>
      </c>
      <c r="W251" s="36">
        <f t="shared" si="110"/>
        <v>856.43240502997276</v>
      </c>
      <c r="X251" s="36">
        <f t="shared" si="110"/>
        <v>866.9422888327349</v>
      </c>
      <c r="Y251" s="36">
        <f t="shared" si="110"/>
        <v>877.45217263549694</v>
      </c>
      <c r="Z251" s="36">
        <f t="shared" si="110"/>
        <v>887.96205643825908</v>
      </c>
      <c r="AA251" s="95">
        <v>898.47194024102112</v>
      </c>
      <c r="AB251" s="36">
        <f t="shared" si="111"/>
        <v>863.34882874658024</v>
      </c>
      <c r="AC251" s="36">
        <f t="shared" si="111"/>
        <v>828.22571725213948</v>
      </c>
      <c r="AD251" s="36">
        <f t="shared" si="111"/>
        <v>793.1026057576986</v>
      </c>
      <c r="AE251" s="36">
        <f t="shared" si="111"/>
        <v>757.97949426325772</v>
      </c>
      <c r="AF251" s="95">
        <v>722.85638276881696</v>
      </c>
      <c r="AG251" s="36">
        <f t="shared" si="112"/>
        <v>721.57623276743732</v>
      </c>
      <c r="AH251" s="36">
        <f>$AF251+((AH$1-$AF$1)*($AK251-$AF251)/($AK$1-$AF$1))</f>
        <v>720.29608276605768</v>
      </c>
      <c r="AI251" s="36">
        <f t="shared" si="112"/>
        <v>719.01593276467793</v>
      </c>
      <c r="AJ251" s="36">
        <f t="shared" si="112"/>
        <v>717.73578276329829</v>
      </c>
      <c r="AK251" s="95">
        <v>716.45563276191865</v>
      </c>
      <c r="AL251" s="36">
        <f t="shared" si="113"/>
        <v>686.76655605777546</v>
      </c>
      <c r="AM251" s="36">
        <f t="shared" si="113"/>
        <v>657.07747935363227</v>
      </c>
      <c r="AN251" s="36">
        <f t="shared" si="113"/>
        <v>627.38840264948897</v>
      </c>
      <c r="AO251" s="36">
        <f t="shared" si="113"/>
        <v>597.69932594534578</v>
      </c>
      <c r="AP251" s="95">
        <v>568.01024924120259</v>
      </c>
    </row>
    <row r="252" spans="1:42" s="101" customForma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>
        <f t="shared" ref="J252:AF252" si="120">(J253-I253)/I253</f>
        <v>2.6391900536304601E-2</v>
      </c>
      <c r="K252" s="100">
        <f t="shared" si="120"/>
        <v>2.5713278254158679E-2</v>
      </c>
      <c r="L252" s="100">
        <f t="shared" si="120"/>
        <v>2.5068680302086432E-2</v>
      </c>
      <c r="M252" s="100">
        <f t="shared" si="120"/>
        <v>2.4045393932161107E-2</v>
      </c>
      <c r="N252" s="100">
        <f t="shared" si="120"/>
        <v>2.3480789108216056E-2</v>
      </c>
      <c r="O252" s="100">
        <f t="shared" si="120"/>
        <v>2.2942090714448526E-2</v>
      </c>
      <c r="P252" s="100">
        <f t="shared" si="120"/>
        <v>2.2427555697141364E-2</v>
      </c>
      <c r="Q252" s="100">
        <f t="shared" si="120"/>
        <v>2.1935593942251638E-2</v>
      </c>
      <c r="R252" s="100">
        <f t="shared" si="120"/>
        <v>1.8961682624344101E-2</v>
      </c>
      <c r="S252" s="100">
        <f t="shared" si="120"/>
        <v>1.8608827935029052E-2</v>
      </c>
      <c r="T252" s="100">
        <f t="shared" si="120"/>
        <v>1.8268865755614674E-2</v>
      </c>
      <c r="U252" s="100">
        <f t="shared" si="120"/>
        <v>1.7941102168588956E-2</v>
      </c>
      <c r="V252" s="100">
        <f t="shared" si="120"/>
        <v>1.7624892177325199E-2</v>
      </c>
      <c r="W252" s="100">
        <f t="shared" si="120"/>
        <v>2.0721556706637657E-2</v>
      </c>
      <c r="X252" s="100">
        <f t="shared" si="120"/>
        <v>2.0300890649841714E-2</v>
      </c>
      <c r="Y252" s="100">
        <f t="shared" si="120"/>
        <v>1.9896964548283352E-2</v>
      </c>
      <c r="Z252" s="100">
        <f t="shared" si="120"/>
        <v>1.9508798672712564E-2</v>
      </c>
      <c r="AA252" s="100">
        <f t="shared" si="120"/>
        <v>1.9135488284270898E-2</v>
      </c>
      <c r="AB252" s="100">
        <f t="shared" si="120"/>
        <v>2.3666443082004249E-2</v>
      </c>
      <c r="AC252" s="100">
        <f t="shared" si="120"/>
        <v>2.3119291681331755E-2</v>
      </c>
      <c r="AD252" s="100">
        <f t="shared" si="120"/>
        <v>2.2596868096719337E-2</v>
      </c>
      <c r="AE252" s="100">
        <f t="shared" si="120"/>
        <v>2.2097533056967926E-2</v>
      </c>
      <c r="AF252" s="100">
        <f t="shared" si="120"/>
        <v>2.1619789053669788E-2</v>
      </c>
      <c r="AG252" s="100">
        <f>(AG253-AF253)/AF253</f>
        <v>2.995788684961926E-2</v>
      </c>
      <c r="AH252" s="100">
        <f>(AH253-AG253)/AG253</f>
        <v>2.9086516285877339E-2</v>
      </c>
      <c r="AI252" s="100">
        <f t="shared" ref="AI252:AP252" si="121">(AI253-AH253)/AH253</f>
        <v>2.8264403260140472E-2</v>
      </c>
      <c r="AJ252" s="100">
        <f t="shared" si="121"/>
        <v>2.7487485874768774E-2</v>
      </c>
      <c r="AK252" s="100">
        <f t="shared" si="121"/>
        <v>2.6752136889888097E-2</v>
      </c>
      <c r="AL252" s="100">
        <f t="shared" si="121"/>
        <v>1.5505513531813122E-2</v>
      </c>
      <c r="AM252" s="100">
        <f t="shared" si="121"/>
        <v>1.5268763512555144E-2</v>
      </c>
      <c r="AN252" s="100">
        <f t="shared" si="121"/>
        <v>1.5039134524073397E-2</v>
      </c>
      <c r="AO252" s="100">
        <f t="shared" si="121"/>
        <v>1.4816310044168925E-2</v>
      </c>
      <c r="AP252" s="100">
        <f t="shared" si="121"/>
        <v>1.4599992035528144E-2</v>
      </c>
    </row>
    <row r="253" spans="1:42">
      <c r="A253" s="93" t="s">
        <v>124</v>
      </c>
      <c r="B253" s="95">
        <v>2312.2322443385233</v>
      </c>
      <c r="C253">
        <f t="shared" si="119"/>
        <v>2391.3145297274923</v>
      </c>
      <c r="D253">
        <f t="shared" si="119"/>
        <v>2470.3968151164613</v>
      </c>
      <c r="E253">
        <f t="shared" si="119"/>
        <v>2549.4791005054299</v>
      </c>
      <c r="F253">
        <f t="shared" si="119"/>
        <v>2628.5613858943989</v>
      </c>
      <c r="G253" s="95">
        <v>2707.6436712833679</v>
      </c>
      <c r="H253">
        <f t="shared" si="101"/>
        <v>2783.0856480371281</v>
      </c>
      <c r="I253" s="16">
        <f t="shared" si="101"/>
        <v>2858.5276247908887</v>
      </c>
      <c r="J253">
        <f t="shared" si="101"/>
        <v>2933.9696015446489</v>
      </c>
      <c r="K253">
        <f t="shared" si="101"/>
        <v>3009.4115782984095</v>
      </c>
      <c r="L253" s="95">
        <v>3084.8535550521697</v>
      </c>
      <c r="M253" s="36">
        <f t="shared" si="102"/>
        <v>3159.0300740064267</v>
      </c>
      <c r="N253" s="36">
        <f t="shared" si="102"/>
        <v>3233.2065929606838</v>
      </c>
      <c r="O253" s="36">
        <f t="shared" si="102"/>
        <v>3307.3831119149409</v>
      </c>
      <c r="P253" s="36">
        <f t="shared" si="102"/>
        <v>3381.5596308691979</v>
      </c>
      <c r="Q253" s="95">
        <v>3455.736149823455</v>
      </c>
      <c r="R253" s="36">
        <f t="shared" si="109"/>
        <v>3521.2627219298802</v>
      </c>
      <c r="S253" s="36">
        <f t="shared" si="109"/>
        <v>3586.7892940363054</v>
      </c>
      <c r="T253" s="36">
        <f t="shared" si="109"/>
        <v>3652.3158661427306</v>
      </c>
      <c r="U253" s="36">
        <f t="shared" si="109"/>
        <v>3717.8424382491557</v>
      </c>
      <c r="V253" s="95">
        <v>3783.3690103555809</v>
      </c>
      <c r="W253" s="36">
        <f t="shared" si="110"/>
        <v>3861.7663058457997</v>
      </c>
      <c r="X253" s="36">
        <f t="shared" si="110"/>
        <v>3940.1636013360185</v>
      </c>
      <c r="Y253" s="36">
        <f t="shared" si="110"/>
        <v>4018.5608968262377</v>
      </c>
      <c r="Z253" s="36">
        <f t="shared" si="110"/>
        <v>4096.958192316456</v>
      </c>
      <c r="AA253" s="95">
        <v>4175.3554878066752</v>
      </c>
      <c r="AB253" s="36">
        <f t="shared" si="111"/>
        <v>4274.171300805986</v>
      </c>
      <c r="AC253" s="36">
        <f t="shared" si="111"/>
        <v>4372.9871138052968</v>
      </c>
      <c r="AD253" s="36">
        <f t="shared" si="111"/>
        <v>4471.8029268046084</v>
      </c>
      <c r="AE253" s="36">
        <f t="shared" si="111"/>
        <v>4570.6187398039192</v>
      </c>
      <c r="AF253" s="95">
        <v>4669.43455280323</v>
      </c>
      <c r="AG253" s="36">
        <f>$AF253+((AG$1-$AF$1)*($AK253-$AF253)/($AK$1-$AF$1))</f>
        <v>4809.3209447878116</v>
      </c>
      <c r="AH253" s="36">
        <f>$AF253+((AH$1-$AF$1)*($AK253-$AF253)/($AK$1-$AF$1))</f>
        <v>4949.2073367723933</v>
      </c>
      <c r="AI253" s="36">
        <f>$AF253+((AI$1-$AF$1)*($AK253-$AF253)/($AK$1-$AF$1))</f>
        <v>5089.0937287569741</v>
      </c>
      <c r="AJ253" s="36">
        <f>$AF253+((AJ$1-$AF$1)*($AK253-$AF253)/($AK$1-$AF$1))</f>
        <v>5228.9801207415558</v>
      </c>
      <c r="AK253" s="95">
        <f>AK239*AK246</f>
        <v>5368.8665127261374</v>
      </c>
      <c r="AL253" s="36">
        <f t="shared" si="113"/>
        <v>5452.1135450897109</v>
      </c>
      <c r="AM253" s="36">
        <f t="shared" si="113"/>
        <v>5535.3605774532843</v>
      </c>
      <c r="AN253" s="36">
        <f t="shared" si="113"/>
        <v>5618.6076098168569</v>
      </c>
      <c r="AO253" s="36">
        <f t="shared" si="113"/>
        <v>5701.8546421804303</v>
      </c>
      <c r="AP253" s="95">
        <f>AP239*AP246</f>
        <v>5785.1016745440038</v>
      </c>
    </row>
    <row r="254" spans="1:42">
      <c r="A254" s="93" t="s">
        <v>13</v>
      </c>
      <c r="B254" s="95">
        <v>0</v>
      </c>
      <c r="C254">
        <f t="shared" si="119"/>
        <v>0</v>
      </c>
      <c r="D254">
        <f t="shared" si="119"/>
        <v>0</v>
      </c>
      <c r="E254">
        <f t="shared" si="119"/>
        <v>0</v>
      </c>
      <c r="F254">
        <f t="shared" si="119"/>
        <v>0</v>
      </c>
      <c r="G254" s="95">
        <v>0</v>
      </c>
      <c r="H254">
        <f t="shared" si="101"/>
        <v>0</v>
      </c>
      <c r="I254" s="16">
        <f t="shared" si="101"/>
        <v>0</v>
      </c>
      <c r="J254">
        <f t="shared" si="101"/>
        <v>0</v>
      </c>
      <c r="K254">
        <f t="shared" si="101"/>
        <v>0</v>
      </c>
      <c r="L254" s="95">
        <v>0</v>
      </c>
      <c r="M254" s="36">
        <f t="shared" si="102"/>
        <v>0</v>
      </c>
      <c r="N254" s="36">
        <f t="shared" si="102"/>
        <v>0</v>
      </c>
      <c r="O254" s="36">
        <f t="shared" si="102"/>
        <v>0</v>
      </c>
      <c r="P254" s="36">
        <f t="shared" si="102"/>
        <v>0</v>
      </c>
      <c r="Q254" s="95">
        <v>0</v>
      </c>
      <c r="R254" s="36">
        <f t="shared" si="109"/>
        <v>0</v>
      </c>
      <c r="S254" s="36">
        <f t="shared" si="109"/>
        <v>0</v>
      </c>
      <c r="T254" s="36">
        <f t="shared" si="109"/>
        <v>0</v>
      </c>
      <c r="U254" s="36">
        <f t="shared" si="109"/>
        <v>0</v>
      </c>
      <c r="V254" s="95">
        <v>0</v>
      </c>
      <c r="W254" s="36">
        <f t="shared" si="110"/>
        <v>0</v>
      </c>
      <c r="X254" s="36">
        <f t="shared" si="110"/>
        <v>0</v>
      </c>
      <c r="Y254" s="36">
        <f t="shared" si="110"/>
        <v>0</v>
      </c>
      <c r="Z254" s="36">
        <f t="shared" si="110"/>
        <v>0</v>
      </c>
      <c r="AA254" s="95">
        <v>0</v>
      </c>
      <c r="AB254" s="36">
        <f t="shared" si="111"/>
        <v>0</v>
      </c>
      <c r="AC254" s="36">
        <f t="shared" si="111"/>
        <v>0</v>
      </c>
      <c r="AD254" s="36">
        <f t="shared" si="111"/>
        <v>0</v>
      </c>
      <c r="AE254" s="36">
        <f t="shared" si="111"/>
        <v>0</v>
      </c>
      <c r="AF254" s="95">
        <v>0</v>
      </c>
      <c r="AG254" s="36">
        <f>$AF254+((AG$1-$AF$1)*($AK254-$AF254)/($AK$1-$AF$1))</f>
        <v>0</v>
      </c>
      <c r="AH254" s="36">
        <f t="shared" ref="AH254:AJ255" si="122">$AF255+((AH$1-$AF$1)*($AK254-$AF255)/($AK$1-$AF$1))</f>
        <v>0</v>
      </c>
      <c r="AI254" s="36">
        <f t="shared" si="122"/>
        <v>0</v>
      </c>
      <c r="AJ254" s="36">
        <f t="shared" si="122"/>
        <v>0</v>
      </c>
      <c r="AK254" s="95">
        <v>0</v>
      </c>
      <c r="AL254" s="36">
        <f t="shared" si="113"/>
        <v>0</v>
      </c>
      <c r="AM254" s="36">
        <f t="shared" si="113"/>
        <v>0</v>
      </c>
      <c r="AN254" s="36">
        <f t="shared" si="113"/>
        <v>0</v>
      </c>
      <c r="AO254" s="36">
        <f t="shared" si="113"/>
        <v>0</v>
      </c>
      <c r="AP254" s="95">
        <v>0</v>
      </c>
    </row>
    <row r="255" spans="1:42">
      <c r="A255" s="93" t="s">
        <v>259</v>
      </c>
      <c r="B255" s="95">
        <v>0</v>
      </c>
      <c r="C255">
        <f t="shared" si="119"/>
        <v>0</v>
      </c>
      <c r="D255">
        <f t="shared" si="119"/>
        <v>0</v>
      </c>
      <c r="E255">
        <f t="shared" si="119"/>
        <v>0</v>
      </c>
      <c r="F255">
        <f t="shared" si="119"/>
        <v>0</v>
      </c>
      <c r="G255" s="95">
        <v>0</v>
      </c>
      <c r="H255">
        <f t="shared" si="101"/>
        <v>0</v>
      </c>
      <c r="I255" s="16">
        <f t="shared" si="101"/>
        <v>0</v>
      </c>
      <c r="J255">
        <f t="shared" si="101"/>
        <v>0</v>
      </c>
      <c r="K255">
        <f t="shared" si="101"/>
        <v>0</v>
      </c>
      <c r="L255" s="95">
        <v>0</v>
      </c>
      <c r="M255" s="36">
        <f t="shared" si="102"/>
        <v>0</v>
      </c>
      <c r="N255" s="36">
        <f t="shared" si="102"/>
        <v>0</v>
      </c>
      <c r="O255" s="36">
        <f t="shared" si="102"/>
        <v>0</v>
      </c>
      <c r="P255" s="36">
        <f t="shared" si="102"/>
        <v>0</v>
      </c>
      <c r="Q255" s="95">
        <v>0</v>
      </c>
      <c r="R255" s="36">
        <f t="shared" si="109"/>
        <v>0</v>
      </c>
      <c r="S255" s="36">
        <f t="shared" si="109"/>
        <v>0</v>
      </c>
      <c r="T255" s="36">
        <f t="shared" si="109"/>
        <v>0</v>
      </c>
      <c r="U255" s="36">
        <f t="shared" si="109"/>
        <v>0</v>
      </c>
      <c r="V255" s="95">
        <v>0</v>
      </c>
      <c r="W255" s="36">
        <f t="shared" si="110"/>
        <v>0</v>
      </c>
      <c r="X255" s="36">
        <f t="shared" si="110"/>
        <v>0</v>
      </c>
      <c r="Y255" s="36">
        <f t="shared" si="110"/>
        <v>0</v>
      </c>
      <c r="Z255" s="36">
        <f t="shared" si="110"/>
        <v>0</v>
      </c>
      <c r="AA255" s="95">
        <v>0</v>
      </c>
      <c r="AB255" s="36">
        <f t="shared" si="111"/>
        <v>0</v>
      </c>
      <c r="AC255" s="36">
        <f t="shared" si="111"/>
        <v>0</v>
      </c>
      <c r="AD255" s="36">
        <f t="shared" si="111"/>
        <v>0</v>
      </c>
      <c r="AE255" s="36">
        <f t="shared" si="111"/>
        <v>0</v>
      </c>
      <c r="AF255" s="95">
        <v>0</v>
      </c>
      <c r="AG255" s="36">
        <f>$AF255+((AG$1-$AF$1)*($AK254-$AF255)/($AK$1-$AF$1))</f>
        <v>0</v>
      </c>
      <c r="AH255" s="36">
        <f t="shared" si="122"/>
        <v>0</v>
      </c>
      <c r="AI255" s="36">
        <f t="shared" si="122"/>
        <v>0</v>
      </c>
      <c r="AJ255" s="36">
        <f t="shared" si="122"/>
        <v>0</v>
      </c>
      <c r="AK255" s="95">
        <v>0</v>
      </c>
      <c r="AL255" s="36">
        <f t="shared" si="113"/>
        <v>0</v>
      </c>
      <c r="AM255" s="36">
        <f t="shared" si="113"/>
        <v>0</v>
      </c>
      <c r="AN255" s="36">
        <f t="shared" si="113"/>
        <v>0</v>
      </c>
      <c r="AO255" s="36">
        <f t="shared" si="113"/>
        <v>0</v>
      </c>
      <c r="AP255" s="95">
        <v>0</v>
      </c>
    </row>
    <row r="256" spans="1:42">
      <c r="A256" s="93" t="s">
        <v>11</v>
      </c>
      <c r="B256" s="95">
        <v>0</v>
      </c>
      <c r="C256">
        <f t="shared" si="119"/>
        <v>0</v>
      </c>
      <c r="D256">
        <f t="shared" si="119"/>
        <v>0</v>
      </c>
      <c r="E256">
        <f t="shared" si="119"/>
        <v>0</v>
      </c>
      <c r="F256">
        <f t="shared" si="119"/>
        <v>0</v>
      </c>
      <c r="G256" s="95">
        <v>0</v>
      </c>
      <c r="H256">
        <f t="shared" si="101"/>
        <v>0</v>
      </c>
      <c r="I256" s="16">
        <f t="shared" si="101"/>
        <v>0</v>
      </c>
      <c r="J256">
        <f t="shared" si="101"/>
        <v>0</v>
      </c>
      <c r="K256">
        <f t="shared" si="101"/>
        <v>0</v>
      </c>
      <c r="L256" s="95">
        <v>0</v>
      </c>
      <c r="M256" s="36">
        <f t="shared" si="102"/>
        <v>0</v>
      </c>
      <c r="N256" s="36">
        <f t="shared" si="102"/>
        <v>0</v>
      </c>
      <c r="O256" s="36">
        <f t="shared" si="102"/>
        <v>0</v>
      </c>
      <c r="P256" s="36">
        <f t="shared" si="102"/>
        <v>0</v>
      </c>
      <c r="Q256" s="95">
        <v>0</v>
      </c>
      <c r="R256" s="36">
        <f t="shared" si="109"/>
        <v>0</v>
      </c>
      <c r="S256" s="36">
        <f t="shared" si="109"/>
        <v>0</v>
      </c>
      <c r="T256" s="36">
        <f t="shared" si="109"/>
        <v>0</v>
      </c>
      <c r="U256" s="36">
        <f t="shared" si="109"/>
        <v>0</v>
      </c>
      <c r="V256" s="95">
        <v>0</v>
      </c>
      <c r="W256" s="36">
        <f t="shared" si="110"/>
        <v>0</v>
      </c>
      <c r="X256" s="36">
        <f t="shared" si="110"/>
        <v>0</v>
      </c>
      <c r="Y256" s="36">
        <f t="shared" si="110"/>
        <v>0</v>
      </c>
      <c r="Z256" s="36">
        <f t="shared" si="110"/>
        <v>0</v>
      </c>
      <c r="AA256" s="95">
        <v>0</v>
      </c>
      <c r="AB256" s="36">
        <f t="shared" si="111"/>
        <v>0</v>
      </c>
      <c r="AC256" s="36">
        <f t="shared" si="111"/>
        <v>0</v>
      </c>
      <c r="AD256" s="36">
        <f t="shared" si="111"/>
        <v>0</v>
      </c>
      <c r="AE256" s="36">
        <f t="shared" si="111"/>
        <v>0</v>
      </c>
      <c r="AF256" s="95">
        <v>0</v>
      </c>
      <c r="AG256" s="36">
        <f>$AF256+((AG$1-$AF$1)*($AK255-$AF256)/($AK$1-$AF$1))</f>
        <v>0</v>
      </c>
      <c r="AH256" s="36">
        <f t="shared" ref="AH256:AJ256" si="123">$AF256+((AH$1-$AF$1)*($AK255-$AF256)/($AK$1-$AF$1))</f>
        <v>0</v>
      </c>
      <c r="AI256" s="36">
        <f t="shared" si="123"/>
        <v>0</v>
      </c>
      <c r="AJ256" s="36">
        <f t="shared" si="123"/>
        <v>0</v>
      </c>
      <c r="AK256" s="95">
        <v>0</v>
      </c>
      <c r="AL256" s="36">
        <f t="shared" si="113"/>
        <v>0</v>
      </c>
      <c r="AM256" s="36">
        <f t="shared" si="113"/>
        <v>0</v>
      </c>
      <c r="AN256" s="36">
        <f t="shared" si="113"/>
        <v>0</v>
      </c>
      <c r="AO256" s="36">
        <f t="shared" si="113"/>
        <v>0</v>
      </c>
      <c r="AP256" s="95">
        <v>0</v>
      </c>
    </row>
    <row r="257" spans="1:42">
      <c r="A257" s="93"/>
      <c r="B257" s="95"/>
      <c r="G257" s="95"/>
      <c r="L257" s="95"/>
      <c r="M257" s="36"/>
      <c r="N257" s="36"/>
      <c r="O257" s="36"/>
      <c r="P257" s="36"/>
      <c r="Q257" s="95"/>
      <c r="R257" s="36"/>
      <c r="S257" s="36"/>
      <c r="T257" s="36"/>
      <c r="U257" s="36"/>
      <c r="V257" s="95"/>
      <c r="W257" s="36"/>
      <c r="X257" s="36"/>
      <c r="Y257" s="36"/>
      <c r="Z257" s="36"/>
      <c r="AA257" s="95"/>
      <c r="AB257" s="36"/>
      <c r="AC257" s="36"/>
      <c r="AD257" s="36"/>
      <c r="AE257" s="36"/>
      <c r="AF257" s="95"/>
      <c r="AG257" s="36"/>
      <c r="AH257" s="36"/>
      <c r="AI257" s="36"/>
      <c r="AJ257" s="36"/>
      <c r="AK257" s="95"/>
      <c r="AL257" s="36"/>
      <c r="AM257" s="36"/>
      <c r="AN257" s="36"/>
      <c r="AO257" s="36"/>
      <c r="AP257" s="95"/>
    </row>
    <row r="258" spans="1:42">
      <c r="A258" s="93" t="s">
        <v>260</v>
      </c>
      <c r="B258" s="95">
        <v>465.33655637062918</v>
      </c>
      <c r="C258">
        <f t="shared" si="119"/>
        <v>493.10961482541171</v>
      </c>
      <c r="D258">
        <f t="shared" si="119"/>
        <v>520.88267328019424</v>
      </c>
      <c r="E258">
        <f t="shared" si="119"/>
        <v>548.65573173497683</v>
      </c>
      <c r="F258">
        <f t="shared" si="119"/>
        <v>576.4287901897593</v>
      </c>
      <c r="G258" s="95">
        <v>604.20184864454188</v>
      </c>
      <c r="H258">
        <f t="shared" si="101"/>
        <v>621.2905914922984</v>
      </c>
      <c r="I258" s="16">
        <f t="shared" si="101"/>
        <v>638.37933434005492</v>
      </c>
      <c r="J258">
        <f t="shared" si="101"/>
        <v>655.46807718781145</v>
      </c>
      <c r="K258">
        <f t="shared" si="101"/>
        <v>672.55682003556797</v>
      </c>
      <c r="L258" s="95">
        <v>689.64556288332449</v>
      </c>
      <c r="M258" s="36">
        <f t="shared" si="102"/>
        <v>726.15244672425865</v>
      </c>
      <c r="N258" s="36">
        <f t="shared" si="102"/>
        <v>762.65933056519293</v>
      </c>
      <c r="O258" s="36">
        <f t="shared" si="102"/>
        <v>799.1662144061271</v>
      </c>
      <c r="P258" s="36">
        <f t="shared" si="102"/>
        <v>835.67309824706126</v>
      </c>
      <c r="Q258" s="95">
        <v>872.17998208799554</v>
      </c>
      <c r="R258" s="36">
        <f t="shared" si="109"/>
        <v>889.65075549819835</v>
      </c>
      <c r="S258" s="36">
        <f t="shared" si="109"/>
        <v>907.12152890840116</v>
      </c>
      <c r="T258" s="36">
        <f t="shared" si="109"/>
        <v>924.59230231860397</v>
      </c>
      <c r="U258" s="36">
        <f t="shared" si="109"/>
        <v>942.06307572880678</v>
      </c>
      <c r="V258" s="95">
        <v>959.53384913900959</v>
      </c>
      <c r="W258" s="36">
        <f t="shared" si="110"/>
        <v>1019.251076587194</v>
      </c>
      <c r="X258" s="36">
        <f t="shared" si="110"/>
        <v>1078.9683040353784</v>
      </c>
      <c r="Y258" s="36">
        <f t="shared" si="110"/>
        <v>1138.685531483563</v>
      </c>
      <c r="Z258" s="36">
        <f t="shared" si="110"/>
        <v>1198.4027589317473</v>
      </c>
      <c r="AA258" s="95">
        <v>1258.1199863799318</v>
      </c>
      <c r="AB258" s="36">
        <f t="shared" si="111"/>
        <v>1374.9030740532676</v>
      </c>
      <c r="AC258" s="36">
        <f t="shared" si="111"/>
        <v>1491.6861617266034</v>
      </c>
      <c r="AD258" s="36">
        <f t="shared" si="111"/>
        <v>1608.4692493999391</v>
      </c>
      <c r="AE258" s="36">
        <f t="shared" si="111"/>
        <v>1725.2523370732749</v>
      </c>
      <c r="AF258" s="95">
        <f>AF243*AF246</f>
        <v>1842.0354247466107</v>
      </c>
      <c r="AG258" s="36">
        <f t="shared" ref="AG258:AJ259" si="124">$AF258+((AG$1-$AF$1)*($AK258-$AF258)/($AK$1-$AF$1))</f>
        <v>1937.1422079336162</v>
      </c>
      <c r="AH258" s="36">
        <f t="shared" si="124"/>
        <v>2032.2489911206219</v>
      </c>
      <c r="AI258" s="36">
        <f t="shared" si="124"/>
        <v>2127.3557743076276</v>
      </c>
      <c r="AJ258" s="36">
        <f t="shared" si="124"/>
        <v>2222.4625574946331</v>
      </c>
      <c r="AK258" s="95">
        <f>AK243*AK246</f>
        <v>2317.5693406816386</v>
      </c>
      <c r="AL258" s="36">
        <f t="shared" si="113"/>
        <v>2383.206458084263</v>
      </c>
      <c r="AM258" s="36">
        <f t="shared" si="113"/>
        <v>2448.8435754868879</v>
      </c>
      <c r="AN258" s="36">
        <f t="shared" si="113"/>
        <v>2514.4806928895123</v>
      </c>
      <c r="AO258" s="36">
        <f t="shared" si="113"/>
        <v>2580.1178102921372</v>
      </c>
      <c r="AP258" s="95">
        <f>AP243*AP246</f>
        <v>2645.7549276947616</v>
      </c>
    </row>
    <row r="259" spans="1:42">
      <c r="A259" s="93" t="s">
        <v>261</v>
      </c>
      <c r="B259" s="95">
        <v>116.21645998418116</v>
      </c>
      <c r="C259">
        <f t="shared" si="119"/>
        <v>119.82805908080428</v>
      </c>
      <c r="D259">
        <f t="shared" si="119"/>
        <v>123.43965817742742</v>
      </c>
      <c r="E259">
        <f t="shared" si="119"/>
        <v>127.05125727405054</v>
      </c>
      <c r="F259">
        <f t="shared" si="119"/>
        <v>130.66285637067367</v>
      </c>
      <c r="G259" s="95">
        <v>134.2744554672968</v>
      </c>
      <c r="H259">
        <f t="shared" si="101"/>
        <v>138.92187065424577</v>
      </c>
      <c r="I259" s="16">
        <f t="shared" si="101"/>
        <v>143.56928584119473</v>
      </c>
      <c r="J259">
        <f t="shared" si="101"/>
        <v>148.21670102814372</v>
      </c>
      <c r="K259">
        <f t="shared" si="101"/>
        <v>152.86411621509268</v>
      </c>
      <c r="L259" s="95">
        <v>157.51153140204164</v>
      </c>
      <c r="M259" s="36">
        <f t="shared" si="102"/>
        <v>161.24799210389841</v>
      </c>
      <c r="N259" s="36">
        <f t="shared" si="102"/>
        <v>164.98445280575518</v>
      </c>
      <c r="O259" s="36">
        <f t="shared" si="102"/>
        <v>168.72091350761195</v>
      </c>
      <c r="P259" s="36">
        <f t="shared" si="102"/>
        <v>172.45737420946872</v>
      </c>
      <c r="Q259" s="95">
        <v>176.1938349113255</v>
      </c>
      <c r="R259" s="36">
        <f t="shared" si="109"/>
        <v>179.46661228584304</v>
      </c>
      <c r="S259" s="36">
        <f t="shared" si="109"/>
        <v>182.73938966036059</v>
      </c>
      <c r="T259" s="36">
        <f t="shared" si="109"/>
        <v>186.01216703487816</v>
      </c>
      <c r="U259" s="36">
        <f t="shared" si="109"/>
        <v>189.28494440939571</v>
      </c>
      <c r="V259" s="95">
        <v>192.55772178391325</v>
      </c>
      <c r="W259" s="36">
        <f t="shared" si="110"/>
        <v>196.59757093344064</v>
      </c>
      <c r="X259" s="36">
        <f t="shared" si="110"/>
        <v>200.63742008296805</v>
      </c>
      <c r="Y259" s="36">
        <f t="shared" si="110"/>
        <v>204.67726923249543</v>
      </c>
      <c r="Z259" s="36">
        <f>$V259+((Z$1-$V$1)*($AA259-$V259)/($AA$1-$V$1))</f>
        <v>208.71711838202285</v>
      </c>
      <c r="AA259" s="95">
        <v>212.75696753155023</v>
      </c>
      <c r="AB259" s="36">
        <f t="shared" si="111"/>
        <v>217.85773567829466</v>
      </c>
      <c r="AC259" s="36">
        <f>$AA259+((AC$1-$AA$1)*($AF259-$AA259)/($AF$1-$AA$1))</f>
        <v>222.95850382503906</v>
      </c>
      <c r="AD259" s="36">
        <f t="shared" si="111"/>
        <v>228.05927197178349</v>
      </c>
      <c r="AE259" s="36">
        <f>$AA259+((AE$1-$AA$1)*($AF259-$AA259)/($AF$1-$AA$1))</f>
        <v>233.16004011852789</v>
      </c>
      <c r="AF259" s="95">
        <v>238.26080826527232</v>
      </c>
      <c r="AG259" s="36">
        <f t="shared" si="124"/>
        <v>245.23741073947934</v>
      </c>
      <c r="AH259" s="36">
        <f t="shared" si="124"/>
        <v>252.21401321368634</v>
      </c>
      <c r="AI259" s="36">
        <f t="shared" si="124"/>
        <v>259.19061568789334</v>
      </c>
      <c r="AJ259" s="36">
        <f t="shared" si="124"/>
        <v>266.16721816210037</v>
      </c>
      <c r="AK259" s="95">
        <f>AK244*AK246</f>
        <v>273.1438206363074</v>
      </c>
      <c r="AL259" s="36">
        <f t="shared" si="113"/>
        <v>277.51225239154627</v>
      </c>
      <c r="AM259" s="36">
        <f t="shared" si="113"/>
        <v>281.8806841467852</v>
      </c>
      <c r="AN259" s="36">
        <f t="shared" si="113"/>
        <v>286.24911590202407</v>
      </c>
      <c r="AO259" s="36">
        <f t="shared" si="113"/>
        <v>290.617547657263</v>
      </c>
      <c r="AP259" s="95">
        <f>AP244*AP246</f>
        <v>294.98597941250188</v>
      </c>
    </row>
    <row r="260" spans="1:42">
      <c r="A260" s="93" t="s">
        <v>262</v>
      </c>
      <c r="B260" s="95">
        <v>0</v>
      </c>
      <c r="C260">
        <f t="shared" si="119"/>
        <v>0</v>
      </c>
      <c r="D260">
        <f t="shared" si="119"/>
        <v>0</v>
      </c>
      <c r="E260">
        <f t="shared" si="119"/>
        <v>0</v>
      </c>
      <c r="F260">
        <f t="shared" si="119"/>
        <v>0</v>
      </c>
      <c r="G260" s="95">
        <v>0</v>
      </c>
      <c r="H260">
        <f t="shared" si="101"/>
        <v>0</v>
      </c>
      <c r="I260" s="16">
        <f t="shared" si="101"/>
        <v>0</v>
      </c>
      <c r="J260">
        <f t="shared" si="101"/>
        <v>0</v>
      </c>
      <c r="K260">
        <f t="shared" si="101"/>
        <v>0</v>
      </c>
      <c r="L260" s="95">
        <v>0</v>
      </c>
      <c r="M260" s="36">
        <f t="shared" si="102"/>
        <v>0</v>
      </c>
      <c r="N260" s="36">
        <f t="shared" si="102"/>
        <v>0</v>
      </c>
      <c r="O260" s="36">
        <f t="shared" si="102"/>
        <v>0</v>
      </c>
      <c r="P260" s="36">
        <f t="shared" si="102"/>
        <v>0</v>
      </c>
      <c r="Q260" s="95">
        <v>0</v>
      </c>
      <c r="R260" s="36">
        <f t="shared" si="109"/>
        <v>0</v>
      </c>
      <c r="S260" s="36">
        <f t="shared" si="109"/>
        <v>0</v>
      </c>
      <c r="T260" s="36">
        <f t="shared" si="109"/>
        <v>0</v>
      </c>
      <c r="U260" s="36">
        <f t="shared" si="109"/>
        <v>0</v>
      </c>
      <c r="V260" s="95">
        <v>0</v>
      </c>
      <c r="W260" s="36">
        <f t="shared" si="110"/>
        <v>0</v>
      </c>
      <c r="X260" s="36">
        <f t="shared" si="110"/>
        <v>0</v>
      </c>
      <c r="Y260" s="36">
        <f t="shared" si="110"/>
        <v>0</v>
      </c>
      <c r="Z260" s="36">
        <f t="shared" si="110"/>
        <v>0</v>
      </c>
      <c r="AA260" s="95">
        <v>0</v>
      </c>
      <c r="AB260" s="36">
        <f t="shared" si="111"/>
        <v>0</v>
      </c>
      <c r="AC260" s="36">
        <f t="shared" si="111"/>
        <v>0</v>
      </c>
      <c r="AD260" s="36">
        <f t="shared" si="111"/>
        <v>0</v>
      </c>
      <c r="AE260" s="36">
        <f t="shared" si="111"/>
        <v>0</v>
      </c>
      <c r="AF260" s="95">
        <v>0</v>
      </c>
      <c r="AG260" s="95">
        <v>0</v>
      </c>
      <c r="AH260" s="95">
        <v>0</v>
      </c>
      <c r="AI260" s="95">
        <v>0</v>
      </c>
      <c r="AJ260" s="95">
        <v>0</v>
      </c>
      <c r="AK260" s="95">
        <v>0</v>
      </c>
      <c r="AL260" s="95">
        <v>0</v>
      </c>
      <c r="AM260" s="95">
        <v>0</v>
      </c>
      <c r="AN260" s="95">
        <v>0</v>
      </c>
      <c r="AO260" s="95">
        <v>0</v>
      </c>
      <c r="AP260" s="95">
        <v>0</v>
      </c>
    </row>
    <row r="261" spans="1:42">
      <c r="B261" s="95"/>
      <c r="C261" s="36"/>
      <c r="D261" s="36"/>
      <c r="E261" s="36"/>
      <c r="F261" s="36"/>
      <c r="G261" s="95"/>
      <c r="L261" s="95"/>
      <c r="M261" s="36"/>
      <c r="N261" s="36"/>
      <c r="O261" s="36"/>
      <c r="P261" s="36"/>
      <c r="Q261" s="95"/>
      <c r="R261" s="36"/>
      <c r="S261" s="36"/>
      <c r="T261" s="36"/>
      <c r="U261" s="36"/>
      <c r="V261" s="95"/>
      <c r="W261" s="36"/>
      <c r="X261" s="36"/>
      <c r="Y261" s="36"/>
      <c r="Z261" s="36"/>
      <c r="AA261" s="95"/>
      <c r="AB261" s="36"/>
      <c r="AC261" s="36"/>
      <c r="AD261" s="36"/>
      <c r="AE261" s="36"/>
      <c r="AF261" s="95"/>
      <c r="AG261" s="36"/>
      <c r="AH261" s="36"/>
      <c r="AI261" s="36"/>
      <c r="AJ261" s="36"/>
      <c r="AK261" s="95"/>
      <c r="AL261" s="36"/>
      <c r="AM261" s="36"/>
      <c r="AN261" s="36"/>
      <c r="AO261" s="36"/>
      <c r="AP261" s="95"/>
    </row>
    <row r="262" spans="1:42">
      <c r="A262" s="1" t="s">
        <v>293</v>
      </c>
      <c r="B262" s="95"/>
      <c r="C262" s="36"/>
      <c r="D262" s="36"/>
      <c r="E262" s="36"/>
      <c r="F262" s="36"/>
      <c r="G262" s="95"/>
      <c r="J262" s="100">
        <f t="shared" ref="J262:AP262" si="125">(J263-I263)/I263</f>
        <v>3.7326094333220996E-3</v>
      </c>
      <c r="K262" s="100">
        <f t="shared" si="125"/>
        <v>3.7187288708585729E-3</v>
      </c>
      <c r="L262" s="100">
        <f t="shared" si="125"/>
        <v>3.7049511620074866E-3</v>
      </c>
      <c r="M262" s="100">
        <f t="shared" si="125"/>
        <v>5.0335570469798654E-3</v>
      </c>
      <c r="N262" s="100">
        <f t="shared" si="125"/>
        <v>5.008347245409015E-3</v>
      </c>
      <c r="O262" s="100">
        <f t="shared" si="125"/>
        <v>4.9833887043189366E-3</v>
      </c>
      <c r="P262" s="100">
        <f t="shared" si="125"/>
        <v>4.9586776859504135E-3</v>
      </c>
      <c r="Q262" s="100">
        <f t="shared" si="125"/>
        <v>4.9342105263157892E-3</v>
      </c>
      <c r="R262" s="100">
        <f t="shared" si="125"/>
        <v>3.2733224222585926E-3</v>
      </c>
      <c r="S262" s="100">
        <f t="shared" si="125"/>
        <v>3.2626427406199023E-3</v>
      </c>
      <c r="T262" s="100">
        <f t="shared" si="125"/>
        <v>3.2520325203252032E-3</v>
      </c>
      <c r="U262" s="100">
        <f t="shared" si="125"/>
        <v>3.2414910858995136E-3</v>
      </c>
      <c r="V262" s="100">
        <f t="shared" si="125"/>
        <v>3.2310177705977385E-3</v>
      </c>
      <c r="W262" s="100">
        <f t="shared" si="125"/>
        <v>2.5764895330113087E-3</v>
      </c>
      <c r="X262" s="100">
        <f t="shared" si="125"/>
        <v>2.5698682942499563E-3</v>
      </c>
      <c r="Y262" s="100">
        <f t="shared" si="125"/>
        <v>2.5632809996794441E-3</v>
      </c>
      <c r="Z262" s="100">
        <f t="shared" si="125"/>
        <v>2.5567273889421905E-3</v>
      </c>
      <c r="AA262" s="100">
        <f t="shared" si="125"/>
        <v>2.5502072043353885E-3</v>
      </c>
      <c r="AB262" s="100">
        <f t="shared" si="125"/>
        <v>1.9077901430843329E-3</v>
      </c>
      <c r="AC262" s="100">
        <f t="shared" si="125"/>
        <v>1.9041574103458136E-3</v>
      </c>
      <c r="AD262" s="100">
        <f t="shared" si="125"/>
        <v>1.9005384859044116E-3</v>
      </c>
      <c r="AE262" s="100">
        <f t="shared" si="125"/>
        <v>1.8969332911791524E-3</v>
      </c>
      <c r="AF262" s="100">
        <f t="shared" si="125"/>
        <v>1.8933417481856194E-3</v>
      </c>
      <c r="AG262" s="100">
        <f t="shared" si="125"/>
        <v>1.2598425196849678E-3</v>
      </c>
      <c r="AH262" s="100">
        <f t="shared" si="125"/>
        <v>1.2582573136207427E-3</v>
      </c>
      <c r="AI262" s="100">
        <f t="shared" si="125"/>
        <v>1.2566760917372833E-3</v>
      </c>
      <c r="AJ262" s="100">
        <f t="shared" si="125"/>
        <v>1.2550988390336809E-3</v>
      </c>
      <c r="AK262" s="100">
        <f t="shared" si="125"/>
        <v>1.253525540582818E-3</v>
      </c>
      <c r="AL262" s="100">
        <f t="shared" si="125"/>
        <v>1.2519561815335751E-3</v>
      </c>
      <c r="AM262" s="100">
        <f t="shared" si="125"/>
        <v>1.250390747108578E-3</v>
      </c>
      <c r="AN262" s="100">
        <f t="shared" si="125"/>
        <v>1.2488292226037379E-3</v>
      </c>
      <c r="AO262" s="100">
        <f t="shared" si="125"/>
        <v>1.247271593389567E-3</v>
      </c>
      <c r="AP262" s="100">
        <f t="shared" si="125"/>
        <v>1.2457178449080575E-3</v>
      </c>
    </row>
    <row r="263" spans="1:42">
      <c r="A263" s="93" t="s">
        <v>46</v>
      </c>
      <c r="B263" s="95">
        <v>715</v>
      </c>
      <c r="C263">
        <f t="shared" ref="C263:F263" si="126">$B263+((C$1-$B$1)*($G263-$B263)/($G$1-$B$1))</f>
        <v>689</v>
      </c>
      <c r="D263">
        <f t="shared" si="126"/>
        <v>663</v>
      </c>
      <c r="E263">
        <f t="shared" si="126"/>
        <v>637</v>
      </c>
      <c r="F263">
        <f t="shared" si="126"/>
        <v>611</v>
      </c>
      <c r="G263" s="95">
        <v>585</v>
      </c>
      <c r="H263">
        <f t="shared" si="101"/>
        <v>587.20000000000005</v>
      </c>
      <c r="I263" s="16">
        <f t="shared" si="101"/>
        <v>589.4</v>
      </c>
      <c r="J263">
        <f t="shared" si="101"/>
        <v>591.6</v>
      </c>
      <c r="K263">
        <f t="shared" si="101"/>
        <v>593.79999999999995</v>
      </c>
      <c r="L263" s="95">
        <v>596</v>
      </c>
      <c r="M263" s="36">
        <f t="shared" si="102"/>
        <v>599</v>
      </c>
      <c r="N263" s="36">
        <f t="shared" si="102"/>
        <v>602</v>
      </c>
      <c r="O263" s="36">
        <f t="shared" si="102"/>
        <v>605</v>
      </c>
      <c r="P263" s="36">
        <f t="shared" si="102"/>
        <v>608</v>
      </c>
      <c r="Q263" s="95">
        <v>611</v>
      </c>
      <c r="R263" s="36">
        <f t="shared" ref="R263:U286" si="127">$Q263+((R$1-$Q$1)*($V263-$Q263)/($V$1-$Q$1))</f>
        <v>613</v>
      </c>
      <c r="S263" s="36">
        <f t="shared" si="127"/>
        <v>615</v>
      </c>
      <c r="T263" s="36">
        <f t="shared" si="127"/>
        <v>617</v>
      </c>
      <c r="U263" s="36">
        <f t="shared" si="127"/>
        <v>619</v>
      </c>
      <c r="V263" s="95">
        <v>621</v>
      </c>
      <c r="W263" s="36">
        <f t="shared" ref="W263:Z286" si="128">$V263+((W$1-$V$1)*($AA263-$V263)/($AA$1-$V$1))</f>
        <v>622.6</v>
      </c>
      <c r="X263" s="36">
        <f t="shared" si="128"/>
        <v>624.20000000000005</v>
      </c>
      <c r="Y263" s="36">
        <f t="shared" si="128"/>
        <v>625.79999999999995</v>
      </c>
      <c r="Z263" s="36">
        <f t="shared" si="128"/>
        <v>627.4</v>
      </c>
      <c r="AA263" s="95">
        <v>629</v>
      </c>
      <c r="AB263" s="36">
        <f t="shared" ref="AB263:AE286" si="129">$AA263+((AB$1-$AA$1)*($AF263-$AA263)/($AF$1-$AA$1))</f>
        <v>630.20000000000005</v>
      </c>
      <c r="AC263" s="36">
        <f t="shared" si="129"/>
        <v>631.4</v>
      </c>
      <c r="AD263" s="36">
        <f t="shared" si="129"/>
        <v>632.6</v>
      </c>
      <c r="AE263" s="36">
        <f t="shared" si="129"/>
        <v>633.79999999999995</v>
      </c>
      <c r="AF263" s="95">
        <v>635</v>
      </c>
      <c r="AG263" s="36">
        <f t="shared" ref="AG263:AJ264" si="130">$AF263+((AG$1-$AF$1)*($AK263-$AF263)/($AK$1-$AF$1))</f>
        <v>635.79999999999995</v>
      </c>
      <c r="AH263" s="36">
        <f t="shared" si="130"/>
        <v>636.6</v>
      </c>
      <c r="AI263" s="36">
        <f t="shared" si="130"/>
        <v>637.4</v>
      </c>
      <c r="AJ263" s="36">
        <f t="shared" si="130"/>
        <v>638.20000000000005</v>
      </c>
      <c r="AK263" s="95">
        <v>639</v>
      </c>
      <c r="AL263" s="36">
        <f t="shared" ref="AL263:AO264" si="131">$AK263+((AL$1-$AK$1)*($AP263-$AK263)/($AP$1-$AK$1))</f>
        <v>639.79999999999995</v>
      </c>
      <c r="AM263" s="36">
        <f t="shared" si="131"/>
        <v>640.6</v>
      </c>
      <c r="AN263" s="36">
        <f t="shared" si="131"/>
        <v>641.4</v>
      </c>
      <c r="AO263" s="36">
        <f t="shared" si="131"/>
        <v>642.20000000000005</v>
      </c>
      <c r="AP263" s="95">
        <v>643</v>
      </c>
    </row>
    <row r="264" spans="1:42">
      <c r="A264" s="93" t="s">
        <v>51</v>
      </c>
      <c r="B264" s="95"/>
      <c r="C264" s="36"/>
      <c r="D264" s="36"/>
      <c r="E264" s="36"/>
      <c r="F264" s="36"/>
      <c r="G264" s="95"/>
      <c r="H264">
        <f t="shared" si="101"/>
        <v>0</v>
      </c>
      <c r="I264" s="16">
        <f t="shared" si="101"/>
        <v>0</v>
      </c>
      <c r="J264">
        <f t="shared" si="101"/>
        <v>0</v>
      </c>
      <c r="K264">
        <f t="shared" si="101"/>
        <v>0</v>
      </c>
      <c r="L264" s="95"/>
      <c r="M264" s="36">
        <f t="shared" si="102"/>
        <v>0</v>
      </c>
      <c r="N264" s="36">
        <f t="shared" si="102"/>
        <v>0</v>
      </c>
      <c r="O264" s="36">
        <f t="shared" si="102"/>
        <v>0</v>
      </c>
      <c r="P264" s="36">
        <f t="shared" si="102"/>
        <v>0</v>
      </c>
      <c r="Q264" s="95"/>
      <c r="R264" s="36">
        <f t="shared" si="127"/>
        <v>0</v>
      </c>
      <c r="S264" s="36">
        <f t="shared" si="127"/>
        <v>0</v>
      </c>
      <c r="T264" s="36">
        <f t="shared" si="127"/>
        <v>0</v>
      </c>
      <c r="U264" s="36">
        <f t="shared" si="127"/>
        <v>0</v>
      </c>
      <c r="V264" s="95"/>
      <c r="W264" s="36">
        <f t="shared" si="128"/>
        <v>0</v>
      </c>
      <c r="X264" s="36">
        <f t="shared" si="128"/>
        <v>0</v>
      </c>
      <c r="Y264" s="36">
        <f t="shared" si="128"/>
        <v>0</v>
      </c>
      <c r="Z264" s="36">
        <f t="shared" si="128"/>
        <v>0</v>
      </c>
      <c r="AA264" s="95"/>
      <c r="AB264" s="36">
        <f t="shared" si="129"/>
        <v>0</v>
      </c>
      <c r="AC264" s="36">
        <f t="shared" si="129"/>
        <v>0</v>
      </c>
      <c r="AD264" s="36">
        <f t="shared" si="129"/>
        <v>0</v>
      </c>
      <c r="AE264" s="36">
        <f t="shared" si="129"/>
        <v>0</v>
      </c>
      <c r="AF264" s="95"/>
      <c r="AG264" s="36">
        <f t="shared" si="130"/>
        <v>0</v>
      </c>
      <c r="AH264" s="36">
        <f t="shared" si="130"/>
        <v>0</v>
      </c>
      <c r="AI264" s="36">
        <f t="shared" si="130"/>
        <v>0</v>
      </c>
      <c r="AJ264" s="36">
        <f t="shared" si="130"/>
        <v>0</v>
      </c>
      <c r="AK264" s="95"/>
      <c r="AL264" s="36">
        <f t="shared" si="131"/>
        <v>0</v>
      </c>
      <c r="AM264" s="36">
        <f t="shared" si="131"/>
        <v>0</v>
      </c>
      <c r="AN264" s="36">
        <f t="shared" si="131"/>
        <v>0</v>
      </c>
      <c r="AO264" s="36">
        <f t="shared" si="131"/>
        <v>0</v>
      </c>
      <c r="AP264" s="95"/>
    </row>
    <row r="265" spans="1:42">
      <c r="A265" s="93"/>
      <c r="B265" s="95"/>
      <c r="C265" s="36"/>
      <c r="D265" s="36"/>
      <c r="E265" s="36"/>
      <c r="F265" s="36"/>
      <c r="G265" s="95"/>
      <c r="J265" s="100">
        <f t="shared" ref="J265:AP265" si="132">(J266-I266)/I266</f>
        <v>3.2558139534883852E-2</v>
      </c>
      <c r="K265" s="100">
        <f t="shared" si="132"/>
        <v>3.1531531531531529E-2</v>
      </c>
      <c r="L265" s="100">
        <f t="shared" si="132"/>
        <v>3.0567685589519646E-2</v>
      </c>
      <c r="M265" s="100">
        <f t="shared" si="132"/>
        <v>4.8305084745762727E-2</v>
      </c>
      <c r="N265" s="100">
        <f t="shared" si="132"/>
        <v>4.6079223928860047E-2</v>
      </c>
      <c r="O265" s="100">
        <f t="shared" si="132"/>
        <v>4.4049459041730979E-2</v>
      </c>
      <c r="P265" s="100">
        <f t="shared" si="132"/>
        <v>4.2190969652109674E-2</v>
      </c>
      <c r="Q265" s="100">
        <f t="shared" si="132"/>
        <v>4.0482954545454461E-2</v>
      </c>
      <c r="R265" s="100">
        <f t="shared" si="132"/>
        <v>3.4470989761092224E-2</v>
      </c>
      <c r="S265" s="100">
        <f t="shared" si="132"/>
        <v>3.3322335862751455E-2</v>
      </c>
      <c r="T265" s="100">
        <f t="shared" si="132"/>
        <v>3.2247765006385772E-2</v>
      </c>
      <c r="U265" s="100">
        <f t="shared" si="132"/>
        <v>3.1240334055057117E-2</v>
      </c>
      <c r="V265" s="100">
        <f t="shared" si="132"/>
        <v>3.029394121175772E-2</v>
      </c>
      <c r="W265" s="100">
        <f t="shared" si="132"/>
        <v>2.5618631732168884E-2</v>
      </c>
      <c r="X265" s="100">
        <f t="shared" si="132"/>
        <v>2.4978711325574825E-2</v>
      </c>
      <c r="Y265" s="100">
        <f t="shared" si="132"/>
        <v>2.4369980614788019E-2</v>
      </c>
      <c r="Z265" s="100">
        <f t="shared" si="132"/>
        <v>2.3790213571235501E-2</v>
      </c>
      <c r="AA265" s="100">
        <f t="shared" si="132"/>
        <v>2.3237391074729368E-2</v>
      </c>
      <c r="AB265" s="100">
        <f t="shared" si="132"/>
        <v>1.935483870967742E-2</v>
      </c>
      <c r="AC265" s="100">
        <f t="shared" si="132"/>
        <v>1.8987341772151899E-2</v>
      </c>
      <c r="AD265" s="100">
        <f t="shared" si="132"/>
        <v>1.8633540372670808E-2</v>
      </c>
      <c r="AE265" s="100">
        <f t="shared" si="132"/>
        <v>1.8292682926829267E-2</v>
      </c>
      <c r="AF265" s="100">
        <f t="shared" si="132"/>
        <v>1.7964071856287425E-2</v>
      </c>
      <c r="AG265" s="100">
        <f t="shared" si="132"/>
        <v>1.4823529411764732E-2</v>
      </c>
      <c r="AH265" s="100">
        <f t="shared" si="132"/>
        <v>1.460700208671461E-2</v>
      </c>
      <c r="AI265" s="100">
        <f t="shared" si="132"/>
        <v>1.4396709323583076E-2</v>
      </c>
      <c r="AJ265" s="100">
        <f t="shared" si="132"/>
        <v>1.4192385672448776E-2</v>
      </c>
      <c r="AK265" s="100">
        <f t="shared" si="132"/>
        <v>1.3993780541981367E-2</v>
      </c>
      <c r="AL265" s="100">
        <f t="shared" si="132"/>
        <v>1.1171960569550981E-2</v>
      </c>
      <c r="AM265" s="100">
        <f t="shared" si="132"/>
        <v>1.1048526863084848E-2</v>
      </c>
      <c r="AN265" s="100">
        <f t="shared" si="132"/>
        <v>1.0927790872080614E-2</v>
      </c>
      <c r="AO265" s="100">
        <f t="shared" si="132"/>
        <v>1.0809665112335663E-2</v>
      </c>
      <c r="AP265" s="100">
        <f t="shared" si="132"/>
        <v>1.0694065841895624E-2</v>
      </c>
    </row>
    <row r="266" spans="1:42" ht="13.35" customHeight="1">
      <c r="A266" s="93" t="s">
        <v>49</v>
      </c>
      <c r="B266" s="95">
        <v>329</v>
      </c>
      <c r="C266">
        <f t="shared" ref="C266:F268" si="133">$B266+((C$1-$B$1)*($G266-$B266)/($G$1-$B$1))</f>
        <v>343.6</v>
      </c>
      <c r="D266">
        <f t="shared" si="133"/>
        <v>358.2</v>
      </c>
      <c r="E266">
        <f t="shared" si="133"/>
        <v>372.8</v>
      </c>
      <c r="F266">
        <f t="shared" si="133"/>
        <v>387.4</v>
      </c>
      <c r="G266" s="95">
        <v>402</v>
      </c>
      <c r="H266">
        <f t="shared" si="101"/>
        <v>416</v>
      </c>
      <c r="I266" s="16">
        <f t="shared" si="101"/>
        <v>430</v>
      </c>
      <c r="J266">
        <f t="shared" si="101"/>
        <v>444.00000000000006</v>
      </c>
      <c r="K266">
        <f t="shared" si="101"/>
        <v>458.00000000000006</v>
      </c>
      <c r="L266" s="95">
        <v>472.00000000000006</v>
      </c>
      <c r="M266" s="36">
        <f t="shared" si="102"/>
        <v>494.80000000000007</v>
      </c>
      <c r="N266" s="36">
        <f t="shared" si="102"/>
        <v>517.6</v>
      </c>
      <c r="O266" s="36">
        <f t="shared" si="102"/>
        <v>540.4</v>
      </c>
      <c r="P266" s="36">
        <f t="shared" si="102"/>
        <v>563.20000000000005</v>
      </c>
      <c r="Q266" s="95">
        <v>586</v>
      </c>
      <c r="R266" s="36">
        <f t="shared" si="127"/>
        <v>606.20000000000005</v>
      </c>
      <c r="S266" s="36">
        <f t="shared" si="127"/>
        <v>626.4</v>
      </c>
      <c r="T266" s="36">
        <f t="shared" si="127"/>
        <v>646.6</v>
      </c>
      <c r="U266" s="36">
        <f t="shared" si="127"/>
        <v>666.8</v>
      </c>
      <c r="V266" s="95">
        <v>687</v>
      </c>
      <c r="W266" s="36">
        <f t="shared" si="128"/>
        <v>704.6</v>
      </c>
      <c r="X266" s="36">
        <f t="shared" si="128"/>
        <v>722.2</v>
      </c>
      <c r="Y266" s="36">
        <f t="shared" si="128"/>
        <v>739.8</v>
      </c>
      <c r="Z266" s="36">
        <f t="shared" si="128"/>
        <v>757.4</v>
      </c>
      <c r="AA266" s="95">
        <v>775</v>
      </c>
      <c r="AB266" s="36">
        <f t="shared" si="129"/>
        <v>790</v>
      </c>
      <c r="AC266" s="36">
        <f t="shared" si="129"/>
        <v>805</v>
      </c>
      <c r="AD266" s="36">
        <f t="shared" si="129"/>
        <v>820</v>
      </c>
      <c r="AE266" s="36">
        <f t="shared" si="129"/>
        <v>835</v>
      </c>
      <c r="AF266" s="95">
        <v>850</v>
      </c>
      <c r="AG266" s="36">
        <f t="shared" ref="AG266:AJ273" si="134">$AF266+((AG$1-$AF$1)*($AK266-$AF266)/($AK$1-$AF$1))</f>
        <v>862.6</v>
      </c>
      <c r="AH266" s="36">
        <f t="shared" si="134"/>
        <v>875.2</v>
      </c>
      <c r="AI266" s="36">
        <f t="shared" si="134"/>
        <v>887.8</v>
      </c>
      <c r="AJ266" s="36">
        <f t="shared" si="134"/>
        <v>900.4</v>
      </c>
      <c r="AK266" s="95">
        <v>913</v>
      </c>
      <c r="AL266" s="36">
        <f t="shared" ref="AL266:AO273" si="135">$AK266+((AL$1-$AK$1)*($AP266-$AK266)/($AP$1-$AK$1))</f>
        <v>923.2</v>
      </c>
      <c r="AM266" s="36">
        <f t="shared" si="135"/>
        <v>933.4</v>
      </c>
      <c r="AN266" s="36">
        <f t="shared" si="135"/>
        <v>943.6</v>
      </c>
      <c r="AO266" s="36">
        <f t="shared" si="135"/>
        <v>953.8</v>
      </c>
      <c r="AP266" s="95">
        <v>964</v>
      </c>
    </row>
    <row r="267" spans="1:42">
      <c r="A267" s="93" t="s">
        <v>124</v>
      </c>
      <c r="B267" s="95">
        <v>91.999999999999986</v>
      </c>
      <c r="C267">
        <f t="shared" si="133"/>
        <v>85.799999999999983</v>
      </c>
      <c r="D267">
        <f t="shared" si="133"/>
        <v>79.599999999999994</v>
      </c>
      <c r="E267">
        <f t="shared" si="133"/>
        <v>73.399999999999991</v>
      </c>
      <c r="F267">
        <f t="shared" si="133"/>
        <v>67.199999999999989</v>
      </c>
      <c r="G267" s="95">
        <v>60.999999999999993</v>
      </c>
      <c r="H267">
        <f t="shared" si="101"/>
        <v>60.599999999999994</v>
      </c>
      <c r="I267" s="16">
        <f t="shared" si="101"/>
        <v>60.199999999999996</v>
      </c>
      <c r="J267">
        <f t="shared" si="101"/>
        <v>59.8</v>
      </c>
      <c r="K267">
        <f t="shared" si="101"/>
        <v>59.4</v>
      </c>
      <c r="L267" s="95">
        <v>59</v>
      </c>
      <c r="M267" s="36">
        <f t="shared" si="102"/>
        <v>58.6</v>
      </c>
      <c r="N267" s="36">
        <f t="shared" si="102"/>
        <v>58.2</v>
      </c>
      <c r="O267" s="36">
        <f t="shared" si="102"/>
        <v>57.8</v>
      </c>
      <c r="P267" s="36">
        <f t="shared" si="102"/>
        <v>57.4</v>
      </c>
      <c r="Q267" s="95">
        <v>57</v>
      </c>
      <c r="R267" s="36">
        <f t="shared" si="127"/>
        <v>56.6</v>
      </c>
      <c r="S267" s="36">
        <f t="shared" si="127"/>
        <v>56.2</v>
      </c>
      <c r="T267" s="36">
        <f t="shared" si="127"/>
        <v>55.8</v>
      </c>
      <c r="U267" s="36">
        <f t="shared" si="127"/>
        <v>55.4</v>
      </c>
      <c r="V267" s="95">
        <v>55</v>
      </c>
      <c r="W267" s="36">
        <f t="shared" si="128"/>
        <v>54.8</v>
      </c>
      <c r="X267" s="36">
        <f t="shared" si="128"/>
        <v>54.6</v>
      </c>
      <c r="Y267" s="36">
        <f t="shared" si="128"/>
        <v>54.4</v>
      </c>
      <c r="Z267" s="36">
        <f t="shared" si="128"/>
        <v>54.2</v>
      </c>
      <c r="AA267" s="95">
        <v>54</v>
      </c>
      <c r="AB267" s="36">
        <f t="shared" si="129"/>
        <v>53.8</v>
      </c>
      <c r="AC267" s="36">
        <f t="shared" si="129"/>
        <v>53.6</v>
      </c>
      <c r="AD267" s="36">
        <f t="shared" si="129"/>
        <v>53.4</v>
      </c>
      <c r="AE267" s="36">
        <f t="shared" si="129"/>
        <v>53.2</v>
      </c>
      <c r="AF267" s="95">
        <v>53</v>
      </c>
      <c r="AG267" s="36">
        <f t="shared" si="134"/>
        <v>52.8</v>
      </c>
      <c r="AH267" s="36">
        <f t="shared" si="134"/>
        <v>52.6</v>
      </c>
      <c r="AI267" s="36">
        <f t="shared" si="134"/>
        <v>52.4</v>
      </c>
      <c r="AJ267" s="36">
        <f t="shared" si="134"/>
        <v>52.2</v>
      </c>
      <c r="AK267" s="95">
        <v>52</v>
      </c>
      <c r="AL267" s="36">
        <f t="shared" si="135"/>
        <v>52</v>
      </c>
      <c r="AM267" s="36">
        <f t="shared" si="135"/>
        <v>52</v>
      </c>
      <c r="AN267" s="36">
        <f t="shared" si="135"/>
        <v>52</v>
      </c>
      <c r="AO267" s="36">
        <f t="shared" si="135"/>
        <v>52</v>
      </c>
      <c r="AP267" s="95">
        <v>52</v>
      </c>
    </row>
    <row r="268" spans="1:42">
      <c r="A268" s="93" t="s">
        <v>13</v>
      </c>
      <c r="B268" s="95">
        <v>3</v>
      </c>
      <c r="C268">
        <f t="shared" si="133"/>
        <v>2.6</v>
      </c>
      <c r="D268">
        <f t="shared" si="133"/>
        <v>2.2000000000000002</v>
      </c>
      <c r="E268">
        <f t="shared" si="133"/>
        <v>1.8</v>
      </c>
      <c r="F268">
        <f t="shared" si="133"/>
        <v>1.4</v>
      </c>
      <c r="G268" s="95">
        <v>1</v>
      </c>
      <c r="H268">
        <f t="shared" si="101"/>
        <v>1</v>
      </c>
      <c r="I268" s="16">
        <f t="shared" si="101"/>
        <v>1</v>
      </c>
      <c r="J268">
        <f t="shared" si="101"/>
        <v>1</v>
      </c>
      <c r="K268">
        <f t="shared" si="101"/>
        <v>1</v>
      </c>
      <c r="L268" s="95">
        <v>1</v>
      </c>
      <c r="M268" s="36">
        <f t="shared" si="102"/>
        <v>1</v>
      </c>
      <c r="N268" s="36">
        <f t="shared" si="102"/>
        <v>1</v>
      </c>
      <c r="O268" s="36">
        <f t="shared" si="102"/>
        <v>1</v>
      </c>
      <c r="P268" s="36">
        <f t="shared" si="102"/>
        <v>1</v>
      </c>
      <c r="Q268" s="95">
        <v>1</v>
      </c>
      <c r="R268" s="36">
        <f t="shared" si="127"/>
        <v>1</v>
      </c>
      <c r="S268" s="36">
        <f t="shared" si="127"/>
        <v>1</v>
      </c>
      <c r="T268" s="36">
        <f t="shared" si="127"/>
        <v>1</v>
      </c>
      <c r="U268" s="36">
        <f t="shared" si="127"/>
        <v>1</v>
      </c>
      <c r="V268" s="95">
        <v>1</v>
      </c>
      <c r="W268" s="36">
        <f t="shared" si="128"/>
        <v>1</v>
      </c>
      <c r="X268" s="36">
        <f t="shared" si="128"/>
        <v>1</v>
      </c>
      <c r="Y268" s="36">
        <f t="shared" si="128"/>
        <v>1</v>
      </c>
      <c r="Z268" s="36">
        <f t="shared" si="128"/>
        <v>1</v>
      </c>
      <c r="AA268" s="95">
        <v>1</v>
      </c>
      <c r="AB268" s="36">
        <f t="shared" si="129"/>
        <v>1</v>
      </c>
      <c r="AC268" s="36">
        <f t="shared" si="129"/>
        <v>1</v>
      </c>
      <c r="AD268" s="36">
        <f t="shared" si="129"/>
        <v>1</v>
      </c>
      <c r="AE268" s="36">
        <f t="shared" si="129"/>
        <v>1</v>
      </c>
      <c r="AF268" s="95">
        <v>1</v>
      </c>
      <c r="AG268" s="36">
        <f t="shared" si="134"/>
        <v>1</v>
      </c>
      <c r="AH268" s="36">
        <f t="shared" si="134"/>
        <v>1</v>
      </c>
      <c r="AI268" s="36">
        <f t="shared" si="134"/>
        <v>1</v>
      </c>
      <c r="AJ268" s="36">
        <f t="shared" si="134"/>
        <v>1</v>
      </c>
      <c r="AK268" s="95">
        <v>1</v>
      </c>
      <c r="AL268" s="36">
        <f t="shared" si="135"/>
        <v>1</v>
      </c>
      <c r="AM268" s="36">
        <f t="shared" si="135"/>
        <v>1</v>
      </c>
      <c r="AN268" s="36">
        <f t="shared" si="135"/>
        <v>1</v>
      </c>
      <c r="AO268" s="36">
        <f t="shared" si="135"/>
        <v>1</v>
      </c>
      <c r="AP268" s="95">
        <v>1</v>
      </c>
    </row>
    <row r="269" spans="1:42">
      <c r="A269" s="93" t="s">
        <v>259</v>
      </c>
      <c r="B269" s="95"/>
      <c r="C269" s="36"/>
      <c r="D269" s="36"/>
      <c r="E269" s="36"/>
      <c r="F269" s="36"/>
      <c r="G269" s="95"/>
      <c r="H269">
        <f t="shared" si="101"/>
        <v>0</v>
      </c>
      <c r="I269" s="16">
        <f t="shared" si="101"/>
        <v>0</v>
      </c>
      <c r="J269">
        <f t="shared" si="101"/>
        <v>0</v>
      </c>
      <c r="K269">
        <f t="shared" si="101"/>
        <v>0</v>
      </c>
      <c r="L269" s="95"/>
      <c r="M269" s="36">
        <f t="shared" si="102"/>
        <v>0</v>
      </c>
      <c r="N269" s="36">
        <f t="shared" si="102"/>
        <v>0</v>
      </c>
      <c r="O269" s="36">
        <f t="shared" si="102"/>
        <v>0</v>
      </c>
      <c r="P269" s="36">
        <f t="shared" si="102"/>
        <v>0</v>
      </c>
      <c r="Q269" s="95"/>
      <c r="R269" s="36">
        <f t="shared" si="127"/>
        <v>0</v>
      </c>
      <c r="S269" s="36">
        <f t="shared" si="127"/>
        <v>0</v>
      </c>
      <c r="T269" s="36">
        <f t="shared" si="127"/>
        <v>0</v>
      </c>
      <c r="U269" s="36">
        <f t="shared" si="127"/>
        <v>0</v>
      </c>
      <c r="V269" s="95"/>
      <c r="W269" s="36">
        <f t="shared" si="128"/>
        <v>0</v>
      </c>
      <c r="X269" s="36">
        <f t="shared" si="128"/>
        <v>0</v>
      </c>
      <c r="Y269" s="36">
        <f t="shared" si="128"/>
        <v>0</v>
      </c>
      <c r="Z269" s="36">
        <f t="shared" si="128"/>
        <v>0</v>
      </c>
      <c r="AA269" s="95"/>
      <c r="AB269" s="36">
        <f t="shared" si="129"/>
        <v>0</v>
      </c>
      <c r="AC269" s="36">
        <f t="shared" si="129"/>
        <v>0</v>
      </c>
      <c r="AD269" s="36">
        <f t="shared" si="129"/>
        <v>0</v>
      </c>
      <c r="AE269" s="36">
        <f t="shared" si="129"/>
        <v>0</v>
      </c>
      <c r="AF269" s="95"/>
      <c r="AG269" s="36">
        <f t="shared" si="134"/>
        <v>0</v>
      </c>
      <c r="AH269" s="36">
        <f t="shared" si="134"/>
        <v>0</v>
      </c>
      <c r="AI269" s="36">
        <f t="shared" si="134"/>
        <v>0</v>
      </c>
      <c r="AJ269" s="36">
        <f t="shared" si="134"/>
        <v>0</v>
      </c>
      <c r="AK269" s="95"/>
      <c r="AL269" s="36">
        <f t="shared" si="135"/>
        <v>0</v>
      </c>
      <c r="AM269" s="36">
        <f t="shared" si="135"/>
        <v>0</v>
      </c>
      <c r="AN269" s="36">
        <f t="shared" si="135"/>
        <v>0</v>
      </c>
      <c r="AO269" s="36">
        <f t="shared" si="135"/>
        <v>0</v>
      </c>
      <c r="AP269" s="95"/>
    </row>
    <row r="270" spans="1:42">
      <c r="A270" s="93" t="s">
        <v>11</v>
      </c>
      <c r="B270" s="95"/>
      <c r="C270" s="36"/>
      <c r="D270" s="36"/>
      <c r="E270" s="36"/>
      <c r="F270" s="36"/>
      <c r="G270" s="95"/>
      <c r="H270">
        <f t="shared" si="101"/>
        <v>0</v>
      </c>
      <c r="I270" s="16">
        <f t="shared" si="101"/>
        <v>0</v>
      </c>
      <c r="J270">
        <f t="shared" si="101"/>
        <v>0</v>
      </c>
      <c r="K270">
        <f t="shared" si="101"/>
        <v>0</v>
      </c>
      <c r="L270" s="95"/>
      <c r="M270" s="36">
        <f t="shared" si="102"/>
        <v>0</v>
      </c>
      <c r="N270" s="36">
        <f t="shared" si="102"/>
        <v>0</v>
      </c>
      <c r="O270" s="36">
        <f t="shared" si="102"/>
        <v>0</v>
      </c>
      <c r="P270" s="36">
        <f t="shared" si="102"/>
        <v>0</v>
      </c>
      <c r="Q270" s="95"/>
      <c r="R270" s="36">
        <f t="shared" si="127"/>
        <v>0</v>
      </c>
      <c r="S270" s="36">
        <f t="shared" si="127"/>
        <v>0</v>
      </c>
      <c r="T270" s="36">
        <f t="shared" si="127"/>
        <v>0</v>
      </c>
      <c r="U270" s="36">
        <f t="shared" si="127"/>
        <v>0</v>
      </c>
      <c r="V270" s="95"/>
      <c r="W270" s="36">
        <f t="shared" si="128"/>
        <v>0</v>
      </c>
      <c r="X270" s="36">
        <f t="shared" si="128"/>
        <v>0</v>
      </c>
      <c r="Y270" s="36">
        <f t="shared" si="128"/>
        <v>0</v>
      </c>
      <c r="Z270" s="36">
        <f t="shared" si="128"/>
        <v>0</v>
      </c>
      <c r="AA270" s="95"/>
      <c r="AB270" s="36">
        <f t="shared" si="129"/>
        <v>0</v>
      </c>
      <c r="AC270" s="36">
        <f t="shared" si="129"/>
        <v>0</v>
      </c>
      <c r="AD270" s="36">
        <f t="shared" si="129"/>
        <v>0</v>
      </c>
      <c r="AE270" s="36">
        <f t="shared" si="129"/>
        <v>0</v>
      </c>
      <c r="AF270" s="95"/>
      <c r="AG270" s="36">
        <f t="shared" si="134"/>
        <v>0</v>
      </c>
      <c r="AH270" s="36">
        <f t="shared" si="134"/>
        <v>0</v>
      </c>
      <c r="AI270" s="36">
        <f t="shared" si="134"/>
        <v>0</v>
      </c>
      <c r="AJ270" s="36">
        <f t="shared" si="134"/>
        <v>0</v>
      </c>
      <c r="AK270" s="95"/>
      <c r="AL270" s="36">
        <f t="shared" si="135"/>
        <v>0</v>
      </c>
      <c r="AM270" s="36">
        <f t="shared" si="135"/>
        <v>0</v>
      </c>
      <c r="AN270" s="36">
        <f t="shared" si="135"/>
        <v>0</v>
      </c>
      <c r="AO270" s="36">
        <f t="shared" si="135"/>
        <v>0</v>
      </c>
      <c r="AP270" s="95"/>
    </row>
    <row r="271" spans="1:42">
      <c r="A271" s="93" t="s">
        <v>260</v>
      </c>
      <c r="B271" s="95">
        <v>64</v>
      </c>
      <c r="C271">
        <f t="shared" ref="C271:F272" si="136">$B271+((C$1-$B$1)*($G271-$B271)/($G$1-$B$1))</f>
        <v>59.6</v>
      </c>
      <c r="D271">
        <f t="shared" si="136"/>
        <v>55.2</v>
      </c>
      <c r="E271">
        <f t="shared" si="136"/>
        <v>50.8</v>
      </c>
      <c r="F271">
        <f t="shared" si="136"/>
        <v>46.4</v>
      </c>
      <c r="G271" s="95">
        <v>42</v>
      </c>
      <c r="H271">
        <f t="shared" si="101"/>
        <v>41.8</v>
      </c>
      <c r="I271" s="16">
        <f t="shared" si="101"/>
        <v>41.6</v>
      </c>
      <c r="J271">
        <f t="shared" si="101"/>
        <v>41.4</v>
      </c>
      <c r="K271">
        <f t="shared" si="101"/>
        <v>41.2</v>
      </c>
      <c r="L271" s="95">
        <v>41</v>
      </c>
      <c r="M271" s="36">
        <f t="shared" si="102"/>
        <v>40.800000000000004</v>
      </c>
      <c r="N271" s="36">
        <f t="shared" si="102"/>
        <v>40.6</v>
      </c>
      <c r="O271" s="36">
        <f t="shared" si="102"/>
        <v>40.400000000000006</v>
      </c>
      <c r="P271" s="36">
        <f t="shared" si="102"/>
        <v>40.200000000000003</v>
      </c>
      <c r="Q271" s="95">
        <v>40.000000000000007</v>
      </c>
      <c r="R271" s="36">
        <f t="shared" si="127"/>
        <v>40.000000000000007</v>
      </c>
      <c r="S271" s="36">
        <f t="shared" si="127"/>
        <v>40.000000000000007</v>
      </c>
      <c r="T271" s="36">
        <f t="shared" si="127"/>
        <v>40</v>
      </c>
      <c r="U271" s="36">
        <f t="shared" si="127"/>
        <v>40</v>
      </c>
      <c r="V271" s="95">
        <v>40</v>
      </c>
      <c r="W271" s="36">
        <f t="shared" si="128"/>
        <v>39.799999999999997</v>
      </c>
      <c r="X271" s="36">
        <f t="shared" si="128"/>
        <v>39.6</v>
      </c>
      <c r="Y271" s="36">
        <f t="shared" si="128"/>
        <v>39.4</v>
      </c>
      <c r="Z271" s="36">
        <f t="shared" si="128"/>
        <v>39.200000000000003</v>
      </c>
      <c r="AA271" s="95">
        <v>39</v>
      </c>
      <c r="AB271" s="36">
        <f t="shared" si="129"/>
        <v>39</v>
      </c>
      <c r="AC271" s="36">
        <f t="shared" si="129"/>
        <v>39</v>
      </c>
      <c r="AD271" s="36">
        <f t="shared" si="129"/>
        <v>39</v>
      </c>
      <c r="AE271" s="36">
        <f t="shared" si="129"/>
        <v>39</v>
      </c>
      <c r="AF271" s="95">
        <v>39</v>
      </c>
      <c r="AG271" s="36">
        <f t="shared" si="134"/>
        <v>39</v>
      </c>
      <c r="AH271" s="36">
        <f t="shared" si="134"/>
        <v>39</v>
      </c>
      <c r="AI271" s="36">
        <f t="shared" si="134"/>
        <v>39</v>
      </c>
      <c r="AJ271" s="36">
        <f t="shared" si="134"/>
        <v>39</v>
      </c>
      <c r="AK271" s="95">
        <v>39</v>
      </c>
      <c r="AL271" s="36">
        <f t="shared" si="135"/>
        <v>39</v>
      </c>
      <c r="AM271" s="36">
        <f t="shared" si="135"/>
        <v>39</v>
      </c>
      <c r="AN271" s="36">
        <f t="shared" si="135"/>
        <v>39</v>
      </c>
      <c r="AO271" s="36">
        <f t="shared" si="135"/>
        <v>39</v>
      </c>
      <c r="AP271" s="95">
        <v>39</v>
      </c>
    </row>
    <row r="272" spans="1:42">
      <c r="A272" s="93" t="s">
        <v>261</v>
      </c>
      <c r="B272" s="95">
        <v>10</v>
      </c>
      <c r="C272">
        <f t="shared" si="136"/>
        <v>13.2</v>
      </c>
      <c r="D272">
        <f t="shared" si="136"/>
        <v>16.399999999999999</v>
      </c>
      <c r="E272">
        <f t="shared" si="136"/>
        <v>19.600000000000001</v>
      </c>
      <c r="F272">
        <f t="shared" si="136"/>
        <v>22.8</v>
      </c>
      <c r="G272" s="95">
        <v>26</v>
      </c>
      <c r="H272">
        <f t="shared" si="101"/>
        <v>25.6</v>
      </c>
      <c r="I272" s="16">
        <f t="shared" si="101"/>
        <v>25.2</v>
      </c>
      <c r="J272">
        <f t="shared" si="101"/>
        <v>24.8</v>
      </c>
      <c r="K272">
        <f t="shared" si="101"/>
        <v>24.4</v>
      </c>
      <c r="L272" s="95">
        <v>24</v>
      </c>
      <c r="M272" s="36">
        <f t="shared" si="102"/>
        <v>23.4</v>
      </c>
      <c r="N272" s="36">
        <f t="shared" si="102"/>
        <v>22.8</v>
      </c>
      <c r="O272" s="36">
        <f t="shared" si="102"/>
        <v>22.2</v>
      </c>
      <c r="P272" s="36">
        <f t="shared" si="102"/>
        <v>21.6</v>
      </c>
      <c r="Q272" s="95">
        <v>21</v>
      </c>
      <c r="R272" s="36">
        <f t="shared" si="127"/>
        <v>20.8</v>
      </c>
      <c r="S272" s="36">
        <f t="shared" si="127"/>
        <v>20.6</v>
      </c>
      <c r="T272" s="36">
        <f t="shared" si="127"/>
        <v>20.399999999999999</v>
      </c>
      <c r="U272" s="36">
        <f t="shared" si="127"/>
        <v>20.2</v>
      </c>
      <c r="V272" s="95">
        <v>20</v>
      </c>
      <c r="W272" s="36">
        <f t="shared" si="128"/>
        <v>19.8</v>
      </c>
      <c r="X272" s="36">
        <f t="shared" si="128"/>
        <v>19.600000000000001</v>
      </c>
      <c r="Y272" s="36">
        <f t="shared" si="128"/>
        <v>19.399999999999999</v>
      </c>
      <c r="Z272" s="36">
        <f t="shared" si="128"/>
        <v>19.2</v>
      </c>
      <c r="AA272" s="95">
        <v>19</v>
      </c>
      <c r="AB272" s="36">
        <f t="shared" si="129"/>
        <v>18.8</v>
      </c>
      <c r="AC272" s="36">
        <f t="shared" si="129"/>
        <v>18.600000000000001</v>
      </c>
      <c r="AD272" s="36">
        <f t="shared" si="129"/>
        <v>18.399999999999999</v>
      </c>
      <c r="AE272" s="36">
        <f t="shared" si="129"/>
        <v>18.2</v>
      </c>
      <c r="AF272" s="95">
        <v>18</v>
      </c>
      <c r="AG272" s="36">
        <f t="shared" si="134"/>
        <v>17.8</v>
      </c>
      <c r="AH272" s="36">
        <f t="shared" si="134"/>
        <v>17.600000000000001</v>
      </c>
      <c r="AI272" s="36">
        <f t="shared" si="134"/>
        <v>17.399999999999999</v>
      </c>
      <c r="AJ272" s="36">
        <f t="shared" si="134"/>
        <v>17.2</v>
      </c>
      <c r="AK272" s="95">
        <v>17</v>
      </c>
      <c r="AL272" s="36">
        <f t="shared" si="135"/>
        <v>17</v>
      </c>
      <c r="AM272" s="36">
        <f t="shared" si="135"/>
        <v>17</v>
      </c>
      <c r="AN272" s="36">
        <f t="shared" si="135"/>
        <v>17</v>
      </c>
      <c r="AO272" s="36">
        <f t="shared" si="135"/>
        <v>17</v>
      </c>
      <c r="AP272" s="95">
        <v>17</v>
      </c>
    </row>
    <row r="273" spans="1:42">
      <c r="A273" s="93" t="s">
        <v>262</v>
      </c>
      <c r="B273" s="95"/>
      <c r="C273" s="36"/>
      <c r="D273" s="36"/>
      <c r="E273" s="36"/>
      <c r="F273" s="36"/>
      <c r="G273" s="95"/>
      <c r="H273">
        <f t="shared" si="101"/>
        <v>0</v>
      </c>
      <c r="I273" s="16">
        <f t="shared" si="101"/>
        <v>0</v>
      </c>
      <c r="J273">
        <f t="shared" si="101"/>
        <v>0</v>
      </c>
      <c r="K273">
        <f t="shared" si="101"/>
        <v>0</v>
      </c>
      <c r="L273" s="95"/>
      <c r="M273" s="36">
        <f t="shared" si="102"/>
        <v>0</v>
      </c>
      <c r="N273" s="36">
        <f t="shared" si="102"/>
        <v>0</v>
      </c>
      <c r="O273" s="36">
        <f t="shared" si="102"/>
        <v>0</v>
      </c>
      <c r="P273" s="36">
        <f t="shared" si="102"/>
        <v>0</v>
      </c>
      <c r="Q273" s="95"/>
      <c r="R273" s="36">
        <f t="shared" si="127"/>
        <v>0</v>
      </c>
      <c r="S273" s="36">
        <f t="shared" si="127"/>
        <v>0</v>
      </c>
      <c r="T273" s="36">
        <f t="shared" si="127"/>
        <v>0</v>
      </c>
      <c r="U273" s="36">
        <f t="shared" si="127"/>
        <v>0</v>
      </c>
      <c r="V273" s="95"/>
      <c r="W273" s="36">
        <f t="shared" si="128"/>
        <v>0</v>
      </c>
      <c r="X273" s="36">
        <f t="shared" si="128"/>
        <v>0</v>
      </c>
      <c r="Y273" s="36">
        <f t="shared" si="128"/>
        <v>0</v>
      </c>
      <c r="Z273" s="36">
        <f t="shared" si="128"/>
        <v>0</v>
      </c>
      <c r="AA273" s="95"/>
      <c r="AB273" s="36">
        <f t="shared" si="129"/>
        <v>0</v>
      </c>
      <c r="AC273" s="36">
        <f t="shared" si="129"/>
        <v>0</v>
      </c>
      <c r="AD273" s="36">
        <f t="shared" si="129"/>
        <v>0</v>
      </c>
      <c r="AE273" s="36">
        <f t="shared" si="129"/>
        <v>0</v>
      </c>
      <c r="AF273" s="95"/>
      <c r="AG273" s="36">
        <f t="shared" si="134"/>
        <v>0</v>
      </c>
      <c r="AH273" s="36">
        <f t="shared" si="134"/>
        <v>0</v>
      </c>
      <c r="AI273" s="36">
        <f t="shared" si="134"/>
        <v>0</v>
      </c>
      <c r="AJ273" s="36">
        <f t="shared" si="134"/>
        <v>0</v>
      </c>
      <c r="AK273" s="95"/>
      <c r="AL273" s="36">
        <f t="shared" si="135"/>
        <v>0</v>
      </c>
      <c r="AM273" s="36">
        <f t="shared" si="135"/>
        <v>0</v>
      </c>
      <c r="AN273" s="36">
        <f t="shared" si="135"/>
        <v>0</v>
      </c>
      <c r="AO273" s="36">
        <f t="shared" si="135"/>
        <v>0</v>
      </c>
      <c r="AP273" s="95"/>
    </row>
    <row r="274" spans="1:42">
      <c r="B274" s="95"/>
      <c r="C274" s="36"/>
      <c r="D274" s="36"/>
      <c r="E274" s="36"/>
      <c r="F274" s="36"/>
      <c r="G274" s="95"/>
      <c r="L274" s="95"/>
      <c r="M274" s="36"/>
      <c r="N274" s="36"/>
      <c r="O274" s="36"/>
      <c r="P274" s="36"/>
      <c r="Q274" s="95"/>
      <c r="R274" s="36"/>
      <c r="S274" s="36"/>
      <c r="T274" s="36"/>
      <c r="U274" s="36"/>
      <c r="V274" s="95"/>
      <c r="W274" s="36"/>
      <c r="X274" s="36"/>
      <c r="Y274" s="36"/>
      <c r="Z274" s="36"/>
      <c r="AA274" s="95"/>
      <c r="AB274" s="36"/>
      <c r="AC274" s="36"/>
      <c r="AD274" s="36"/>
      <c r="AE274" s="36"/>
      <c r="AF274" s="95"/>
      <c r="AG274" s="36"/>
      <c r="AH274" s="36"/>
      <c r="AI274" s="36"/>
      <c r="AJ274" s="36"/>
      <c r="AK274" s="95"/>
      <c r="AL274" s="36"/>
      <c r="AM274" s="36"/>
      <c r="AN274" s="36"/>
      <c r="AO274" s="36"/>
      <c r="AP274" s="95"/>
    </row>
    <row r="275" spans="1:42">
      <c r="A275" s="1" t="s">
        <v>294</v>
      </c>
      <c r="B275" s="95"/>
      <c r="C275" s="36"/>
      <c r="D275" s="36"/>
      <c r="E275" s="36"/>
      <c r="F275" s="36"/>
      <c r="G275" s="95"/>
      <c r="L275" s="95"/>
      <c r="M275" s="36"/>
      <c r="N275" s="36"/>
      <c r="O275" s="36"/>
      <c r="P275" s="36"/>
      <c r="Q275" s="95"/>
      <c r="R275" s="36"/>
      <c r="S275" s="36"/>
      <c r="T275" s="36"/>
      <c r="U275" s="36"/>
      <c r="V275" s="95"/>
      <c r="W275" s="36"/>
      <c r="X275" s="36"/>
      <c r="Y275" s="36"/>
      <c r="Z275" s="36"/>
      <c r="AA275" s="95"/>
      <c r="AB275" s="36"/>
      <c r="AC275" s="36"/>
      <c r="AD275" s="36"/>
      <c r="AE275" s="36"/>
      <c r="AF275" s="95"/>
      <c r="AG275" s="36"/>
    </row>
    <row r="276" spans="1:42">
      <c r="A276" s="1"/>
      <c r="B276" s="95"/>
      <c r="C276" s="36"/>
      <c r="D276" s="36"/>
      <c r="E276" s="36"/>
      <c r="F276" s="36"/>
      <c r="G276" s="95"/>
      <c r="J276" s="100">
        <f t="shared" ref="J276:AP276" si="137">(J277-I277)/I277</f>
        <v>-4.8655295941827026E-3</v>
      </c>
      <c r="K276" s="100">
        <f t="shared" si="137"/>
        <v>-4.8893187191060266E-3</v>
      </c>
      <c r="L276" s="100">
        <f t="shared" si="137"/>
        <v>-4.9133416122239129E-3</v>
      </c>
      <c r="M276" s="100">
        <f t="shared" si="137"/>
        <v>1.5192620727075421E-2</v>
      </c>
      <c r="N276" s="100">
        <f t="shared" si="137"/>
        <v>1.4965259219668627E-2</v>
      </c>
      <c r="O276" s="100">
        <f t="shared" si="137"/>
        <v>1.474460242232754E-2</v>
      </c>
      <c r="P276" s="100">
        <f t="shared" si="137"/>
        <v>1.4530358069538143E-2</v>
      </c>
      <c r="Q276" s="100">
        <f t="shared" si="137"/>
        <v>1.432225063938619E-2</v>
      </c>
      <c r="R276" s="100">
        <f t="shared" si="137"/>
        <v>1.5683308119011554E-2</v>
      </c>
      <c r="S276" s="100">
        <f t="shared" si="137"/>
        <v>1.5441139963259092E-2</v>
      </c>
      <c r="T276" s="100">
        <f t="shared" si="137"/>
        <v>1.52063367885782E-2</v>
      </c>
      <c r="U276" s="100">
        <f t="shared" si="137"/>
        <v>1.4978567644367339E-2</v>
      </c>
      <c r="V276" s="100">
        <f t="shared" si="137"/>
        <v>1.4757521116067148E-2</v>
      </c>
      <c r="W276" s="100">
        <f t="shared" si="137"/>
        <v>1.5104044891279018E-2</v>
      </c>
      <c r="X276" s="100">
        <f t="shared" si="137"/>
        <v>1.4879307167864255E-2</v>
      </c>
      <c r="Y276" s="100">
        <f t="shared" si="137"/>
        <v>1.466115927556633E-2</v>
      </c>
      <c r="Z276" s="100">
        <f t="shared" si="137"/>
        <v>1.4449315558736568E-2</v>
      </c>
      <c r="AA276" s="100">
        <f t="shared" si="137"/>
        <v>1.4243506636680418E-2</v>
      </c>
      <c r="AB276" s="100">
        <f t="shared" si="137"/>
        <v>1.4043478260869643E-2</v>
      </c>
      <c r="AC276" s="100">
        <f t="shared" si="137"/>
        <v>1.3848990267118177E-2</v>
      </c>
      <c r="AD276" s="100">
        <f t="shared" si="137"/>
        <v>1.3659815613634519E-2</v>
      </c>
      <c r="AE276" s="100">
        <f t="shared" si="137"/>
        <v>1.3475739496849983E-2</v>
      </c>
      <c r="AF276" s="100">
        <f t="shared" si="137"/>
        <v>1.3296558537790295E-2</v>
      </c>
      <c r="AG276" s="100">
        <f t="shared" si="137"/>
        <v>1.2715823684745149E-2</v>
      </c>
      <c r="AH276" s="100">
        <f t="shared" si="137"/>
        <v>1.2556161745827875E-2</v>
      </c>
      <c r="AI276" s="100">
        <f t="shared" si="137"/>
        <v>1.2400459569747705E-2</v>
      </c>
      <c r="AJ276" s="100">
        <f t="shared" si="137"/>
        <v>1.2248571652187417E-2</v>
      </c>
      <c r="AK276" s="100">
        <f t="shared" si="137"/>
        <v>1.2100359531449409E-2</v>
      </c>
      <c r="AL276" s="100">
        <f t="shared" si="137"/>
        <v>1.1955691367456143E-2</v>
      </c>
      <c r="AM276" s="100">
        <f t="shared" si="137"/>
        <v>1.1814441550598168E-2</v>
      </c>
      <c r="AN276" s="100">
        <f t="shared" si="137"/>
        <v>1.1676490337984102E-2</v>
      </c>
      <c r="AO276" s="100">
        <f t="shared" si="137"/>
        <v>1.1541723514878767E-2</v>
      </c>
      <c r="AP276" s="100">
        <f t="shared" si="137"/>
        <v>8.8582677165355006E-3</v>
      </c>
    </row>
    <row r="277" spans="1:42">
      <c r="A277" s="93" t="s">
        <v>46</v>
      </c>
      <c r="B277" s="95">
        <v>3380</v>
      </c>
      <c r="C277">
        <f t="shared" ref="C277:F282" si="138">$B277+((C$1-$B$1)*($G277-$B277)/($G$1-$B$1))</f>
        <v>3459.4</v>
      </c>
      <c r="D277">
        <f t="shared" si="138"/>
        <v>3538.8</v>
      </c>
      <c r="E277">
        <f t="shared" si="138"/>
        <v>3618.2</v>
      </c>
      <c r="F277">
        <f t="shared" si="138"/>
        <v>3697.6</v>
      </c>
      <c r="G277" s="95">
        <v>3777</v>
      </c>
      <c r="H277">
        <f t="shared" si="101"/>
        <v>3758.8</v>
      </c>
      <c r="I277" s="16">
        <f t="shared" si="101"/>
        <v>3740.6</v>
      </c>
      <c r="J277">
        <f t="shared" si="101"/>
        <v>3722.4</v>
      </c>
      <c r="K277">
        <f t="shared" si="101"/>
        <v>3704.2</v>
      </c>
      <c r="L277" s="95">
        <v>3686</v>
      </c>
      <c r="M277" s="36">
        <f t="shared" si="102"/>
        <v>3742</v>
      </c>
      <c r="N277" s="36">
        <f t="shared" si="102"/>
        <v>3798</v>
      </c>
      <c r="O277" s="36">
        <f t="shared" si="102"/>
        <v>3854</v>
      </c>
      <c r="P277" s="36">
        <f t="shared" si="102"/>
        <v>3910</v>
      </c>
      <c r="Q277" s="95">
        <v>3966</v>
      </c>
      <c r="R277" s="36">
        <f t="shared" si="127"/>
        <v>4028.2</v>
      </c>
      <c r="S277" s="36">
        <f t="shared" si="127"/>
        <v>4090.4</v>
      </c>
      <c r="T277" s="36">
        <f t="shared" si="127"/>
        <v>4152.6000000000004</v>
      </c>
      <c r="U277" s="36">
        <f t="shared" si="127"/>
        <v>4214.8</v>
      </c>
      <c r="V277" s="95">
        <v>4277</v>
      </c>
      <c r="W277" s="36">
        <f t="shared" si="128"/>
        <v>4341.6000000000004</v>
      </c>
      <c r="X277" s="36">
        <f t="shared" si="128"/>
        <v>4406.2</v>
      </c>
      <c r="Y277" s="36">
        <f t="shared" si="128"/>
        <v>4470.8</v>
      </c>
      <c r="Z277" s="36">
        <f t="shared" si="128"/>
        <v>4535.3999999999996</v>
      </c>
      <c r="AA277" s="95">
        <v>4600</v>
      </c>
      <c r="AB277" s="36">
        <f t="shared" si="129"/>
        <v>4664.6000000000004</v>
      </c>
      <c r="AC277" s="36">
        <f t="shared" si="129"/>
        <v>4729.2</v>
      </c>
      <c r="AD277" s="36">
        <f t="shared" si="129"/>
        <v>4793.8</v>
      </c>
      <c r="AE277" s="36">
        <f t="shared" si="129"/>
        <v>4858.3999999999996</v>
      </c>
      <c r="AF277" s="95">
        <v>4923</v>
      </c>
      <c r="AG277" s="36">
        <f>$AF277+((AG$1-$AF$1)*($AK277-$AF277)/($AK$1-$AF$1))</f>
        <v>4985.6000000000004</v>
      </c>
      <c r="AH277" s="36">
        <f>$AF277+((AH$1-$AF$1)*($AK277-$AF277)/($AK$1-$AF$1))</f>
        <v>5048.2</v>
      </c>
      <c r="AI277" s="36">
        <f>$AF277+((AI$1-$AF$1)*($AK277-$AF277)/($AK$1-$AF$1))</f>
        <v>5110.8</v>
      </c>
      <c r="AJ277" s="36">
        <f>$AF277+((AJ$1-$AF$1)*($AK277-$AF277)/($AK$1-$AF$1))</f>
        <v>5173.3999999999996</v>
      </c>
      <c r="AK277" s="95">
        <v>5236</v>
      </c>
      <c r="AL277" s="36">
        <f t="shared" ref="AL277:AO278" si="139">$AF277+((AL$1-$AF$1)*($AK277-$AF277)/($AK$1-$AF$1))</f>
        <v>5298.6</v>
      </c>
      <c r="AM277" s="36">
        <f t="shared" si="139"/>
        <v>5361.2</v>
      </c>
      <c r="AN277" s="36">
        <f t="shared" si="139"/>
        <v>5423.8</v>
      </c>
      <c r="AO277" s="36">
        <f t="shared" si="139"/>
        <v>5486.4</v>
      </c>
      <c r="AP277" s="95">
        <v>5535</v>
      </c>
    </row>
    <row r="278" spans="1:42">
      <c r="A278" s="93" t="s">
        <v>51</v>
      </c>
      <c r="B278" s="95">
        <v>87</v>
      </c>
      <c r="C278">
        <f t="shared" si="138"/>
        <v>89</v>
      </c>
      <c r="D278">
        <f t="shared" si="138"/>
        <v>91</v>
      </c>
      <c r="E278">
        <f t="shared" si="138"/>
        <v>93</v>
      </c>
      <c r="F278">
        <f t="shared" si="138"/>
        <v>95</v>
      </c>
      <c r="G278" s="95">
        <v>97</v>
      </c>
      <c r="H278">
        <f t="shared" si="101"/>
        <v>96.6</v>
      </c>
      <c r="I278" s="16">
        <f t="shared" si="101"/>
        <v>96.2</v>
      </c>
      <c r="J278">
        <f t="shared" si="101"/>
        <v>95.8</v>
      </c>
      <c r="K278">
        <f t="shared" si="101"/>
        <v>95.4</v>
      </c>
      <c r="L278" s="95">
        <v>95</v>
      </c>
      <c r="M278" s="36">
        <f t="shared" si="102"/>
        <v>96.4</v>
      </c>
      <c r="N278" s="36">
        <f t="shared" si="102"/>
        <v>97.8</v>
      </c>
      <c r="O278" s="36">
        <f t="shared" si="102"/>
        <v>99.2</v>
      </c>
      <c r="P278" s="36">
        <f t="shared" si="102"/>
        <v>100.6</v>
      </c>
      <c r="Q278" s="95">
        <v>102</v>
      </c>
      <c r="R278" s="36">
        <f t="shared" si="127"/>
        <v>103.6</v>
      </c>
      <c r="S278" s="36">
        <f t="shared" si="127"/>
        <v>105.2</v>
      </c>
      <c r="T278" s="36">
        <f t="shared" si="127"/>
        <v>106.8</v>
      </c>
      <c r="U278" s="36">
        <f t="shared" si="127"/>
        <v>108.4</v>
      </c>
      <c r="V278" s="95">
        <v>110</v>
      </c>
      <c r="W278" s="36">
        <f t="shared" si="128"/>
        <v>111.6</v>
      </c>
      <c r="X278" s="36">
        <f t="shared" si="128"/>
        <v>113.2</v>
      </c>
      <c r="Y278" s="36">
        <f>$V278+((Y$1-$V$1)*($AA278-$V278)/($AA$1-$V$1))</f>
        <v>114.8</v>
      </c>
      <c r="Z278" s="36">
        <f t="shared" si="128"/>
        <v>116.4</v>
      </c>
      <c r="AA278" s="95">
        <v>118</v>
      </c>
      <c r="AB278" s="36">
        <f>$AA278+((AB$1-$AA$1)*($AF278-$AA278)/($AF$1-$AA$1))</f>
        <v>119.8</v>
      </c>
      <c r="AC278" s="36">
        <f t="shared" si="129"/>
        <v>121.6</v>
      </c>
      <c r="AD278" s="36">
        <f t="shared" si="129"/>
        <v>123.4</v>
      </c>
      <c r="AE278" s="36">
        <f>$AA278+((AE$1-$AA$1)*($AF278-$AA278)/($AF$1-$AA$1))</f>
        <v>125.2</v>
      </c>
      <c r="AF278" s="95">
        <v>127</v>
      </c>
      <c r="AG278" s="36">
        <f>$AF278+((AG$1-$AF$1)*($AK278-$AF278)/($AK$1-$AF$1))</f>
        <v>128.6</v>
      </c>
      <c r="AH278" s="36">
        <f t="shared" ref="AH278:AJ278" si="140">$AF278+((AH$1-$AF$1)*($AK278-$AF278)/($AK$1-$AF$1))</f>
        <v>130.19999999999999</v>
      </c>
      <c r="AI278" s="36">
        <f t="shared" si="140"/>
        <v>131.80000000000001</v>
      </c>
      <c r="AJ278" s="36">
        <f t="shared" si="140"/>
        <v>133.4</v>
      </c>
      <c r="AK278" s="90">
        <v>135</v>
      </c>
      <c r="AL278" s="36">
        <f t="shared" si="139"/>
        <v>136.6</v>
      </c>
      <c r="AM278" s="36">
        <f t="shared" si="139"/>
        <v>138.19999999999999</v>
      </c>
      <c r="AN278" s="36">
        <f t="shared" si="139"/>
        <v>139.80000000000001</v>
      </c>
      <c r="AO278" s="36">
        <f t="shared" si="139"/>
        <v>141.4</v>
      </c>
      <c r="AP278" s="95">
        <v>142</v>
      </c>
    </row>
    <row r="279" spans="1:42">
      <c r="A279" s="93"/>
      <c r="B279" s="95"/>
      <c r="G279" s="95"/>
      <c r="J279" s="100">
        <f t="shared" ref="J279:AI279" si="141">(J280-I280)/I280</f>
        <v>-4.8488305761550761E-3</v>
      </c>
      <c r="K279" s="100">
        <f t="shared" si="141"/>
        <v>-4.8724562912010475E-3</v>
      </c>
      <c r="L279" s="100">
        <f t="shared" si="141"/>
        <v>-4.8963133640552124E-3</v>
      </c>
      <c r="M279" s="100">
        <f t="shared" si="141"/>
        <v>1.524360829715384E-2</v>
      </c>
      <c r="N279" s="100">
        <f t="shared" si="141"/>
        <v>1.5014729639836506E-2</v>
      </c>
      <c r="O279" s="100">
        <f t="shared" si="141"/>
        <v>1.4792622413631855E-2</v>
      </c>
      <c r="P279" s="100">
        <f t="shared" si="141"/>
        <v>1.4576990497278303E-2</v>
      </c>
      <c r="Q279" s="100">
        <f t="shared" si="141"/>
        <v>1.4367554787669323E-2</v>
      </c>
      <c r="R279" s="100">
        <f t="shared" si="141"/>
        <v>1.559838637382348E-2</v>
      </c>
      <c r="S279" s="100">
        <f t="shared" si="141"/>
        <v>1.5358813664047897E-2</v>
      </c>
      <c r="T279" s="100">
        <f t="shared" si="141"/>
        <v>1.5126488742067366E-2</v>
      </c>
      <c r="U279" s="100">
        <f t="shared" si="141"/>
        <v>1.4901087608118407E-2</v>
      </c>
      <c r="V279" s="100">
        <f t="shared" si="141"/>
        <v>1.4682305290692846E-2</v>
      </c>
      <c r="W279" s="100">
        <f t="shared" si="141"/>
        <v>1.5135135135135173E-2</v>
      </c>
      <c r="X279" s="100">
        <f t="shared" si="141"/>
        <v>1.4909478168264148E-2</v>
      </c>
      <c r="Y279" s="100">
        <f t="shared" si="141"/>
        <v>1.4690451206715487E-2</v>
      </c>
      <c r="Z279" s="100">
        <f t="shared" si="141"/>
        <v>1.447776628748711E-2</v>
      </c>
      <c r="AA279" s="100">
        <f t="shared" si="141"/>
        <v>1.4271151885830821E-2</v>
      </c>
      <c r="AB279" s="100">
        <f t="shared" si="141"/>
        <v>1.4070351758794005E-2</v>
      </c>
      <c r="AC279" s="100">
        <f t="shared" si="141"/>
        <v>1.3875123885034722E-2</v>
      </c>
      <c r="AD279" s="100">
        <f t="shared" si="141"/>
        <v>1.3685239491690968E-2</v>
      </c>
      <c r="AE279" s="100">
        <f t="shared" si="141"/>
        <v>1.350048216007718E-2</v>
      </c>
      <c r="AF279" s="100">
        <f t="shared" si="141"/>
        <v>1.3320647002854458E-2</v>
      </c>
      <c r="AG279" s="100">
        <f t="shared" si="141"/>
        <v>1.2712170458649266E-2</v>
      </c>
      <c r="AH279" s="100">
        <f t="shared" si="141"/>
        <v>1.2552599671920789E-2</v>
      </c>
      <c r="AI279" s="100">
        <f t="shared" si="141"/>
        <v>1.2396985278579917E-2</v>
      </c>
      <c r="AJ279" s="100">
        <f>(AJ280-AI280)/AI280</f>
        <v>1.2245181938356737E-2</v>
      </c>
      <c r="AK279" s="100">
        <f t="shared" ref="AK279:AP279" si="142">(AK280-AJ280)/AJ280</f>
        <v>1.2097051343734901E-2</v>
      </c>
      <c r="AL279" s="100">
        <f t="shared" si="142"/>
        <v>1.1952461799660379E-2</v>
      </c>
      <c r="AM279" s="100">
        <f t="shared" si="142"/>
        <v>1.1811287833031432E-2</v>
      </c>
      <c r="AN279" s="100">
        <f t="shared" si="142"/>
        <v>1.1673409829541626E-2</v>
      </c>
      <c r="AO279" s="100">
        <f t="shared" si="142"/>
        <v>1.1538713695666517E-2</v>
      </c>
      <c r="AP279" s="100">
        <f t="shared" si="142"/>
        <v>8.8145699656490429E-3</v>
      </c>
    </row>
    <row r="280" spans="1:42">
      <c r="A280" s="93" t="s">
        <v>49</v>
      </c>
      <c r="B280" s="95">
        <v>1901</v>
      </c>
      <c r="C280">
        <f t="shared" si="138"/>
        <v>1945.6</v>
      </c>
      <c r="D280">
        <f t="shared" si="138"/>
        <v>1990.2</v>
      </c>
      <c r="E280">
        <f t="shared" si="138"/>
        <v>2034.8</v>
      </c>
      <c r="F280">
        <f t="shared" si="138"/>
        <v>2079.4</v>
      </c>
      <c r="G280" s="95">
        <v>2124</v>
      </c>
      <c r="H280">
        <f t="shared" si="101"/>
        <v>2113.8000000000002</v>
      </c>
      <c r="I280" s="16">
        <f t="shared" si="101"/>
        <v>2103.6</v>
      </c>
      <c r="J280">
        <f t="shared" si="101"/>
        <v>2093.4</v>
      </c>
      <c r="K280">
        <f t="shared" si="101"/>
        <v>2083.1999999999998</v>
      </c>
      <c r="L280" s="95">
        <v>2073</v>
      </c>
      <c r="M280" s="36">
        <f t="shared" si="102"/>
        <v>2104.6</v>
      </c>
      <c r="N280" s="36">
        <f t="shared" si="102"/>
        <v>2136.1999999999998</v>
      </c>
      <c r="O280" s="36">
        <f t="shared" si="102"/>
        <v>2167.8000000000002</v>
      </c>
      <c r="P280" s="36">
        <f t="shared" si="102"/>
        <v>2199.4</v>
      </c>
      <c r="Q280" s="95">
        <v>2231</v>
      </c>
      <c r="R280" s="36">
        <f t="shared" si="127"/>
        <v>2265.8000000000002</v>
      </c>
      <c r="S280" s="36">
        <f t="shared" si="127"/>
        <v>2300.6</v>
      </c>
      <c r="T280" s="36">
        <f t="shared" si="127"/>
        <v>2335.4</v>
      </c>
      <c r="U280" s="36">
        <f t="shared" si="127"/>
        <v>2370.1999999999998</v>
      </c>
      <c r="V280" s="95">
        <v>2405</v>
      </c>
      <c r="W280" s="36">
        <f t="shared" si="128"/>
        <v>2441.4</v>
      </c>
      <c r="X280" s="36">
        <f t="shared" si="128"/>
        <v>2477.8000000000002</v>
      </c>
      <c r="Y280" s="36">
        <f t="shared" si="128"/>
        <v>2514.1999999999998</v>
      </c>
      <c r="Z280" s="36">
        <f t="shared" si="128"/>
        <v>2550.6</v>
      </c>
      <c r="AA280" s="95">
        <v>2587</v>
      </c>
      <c r="AB280" s="36">
        <f t="shared" si="129"/>
        <v>2623.4</v>
      </c>
      <c r="AC280" s="36">
        <f t="shared" si="129"/>
        <v>2659.8</v>
      </c>
      <c r="AD280" s="36">
        <f t="shared" si="129"/>
        <v>2696.2</v>
      </c>
      <c r="AE280" s="36">
        <f t="shared" si="129"/>
        <v>2732.6</v>
      </c>
      <c r="AF280" s="95">
        <v>2769</v>
      </c>
      <c r="AG280" s="36">
        <f t="shared" ref="AG280:AJ286" si="143">$AF280+((AG$1-$AF$1)*($AK280-$AF280)/($AK$1-$AF$1))</f>
        <v>2804.2</v>
      </c>
      <c r="AH280" s="36">
        <f t="shared" si="143"/>
        <v>2839.4</v>
      </c>
      <c r="AI280" s="36">
        <f t="shared" si="143"/>
        <v>2874.6</v>
      </c>
      <c r="AJ280" s="36">
        <f t="shared" si="143"/>
        <v>2909.8</v>
      </c>
      <c r="AK280" s="95">
        <v>2945</v>
      </c>
      <c r="AL280" s="36">
        <f t="shared" ref="AL280:AO282" si="144">$AF280+((AL$1-$AF$1)*($AK280-$AF280)/($AK$1-$AF$1))</f>
        <v>2980.2</v>
      </c>
      <c r="AM280" s="36">
        <f t="shared" si="144"/>
        <v>3015.4</v>
      </c>
      <c r="AN280" s="36">
        <f t="shared" si="144"/>
        <v>3050.6</v>
      </c>
      <c r="AO280" s="36">
        <f t="shared" si="144"/>
        <v>3085.8</v>
      </c>
      <c r="AP280" s="90">
        <v>3113</v>
      </c>
    </row>
    <row r="281" spans="1:42">
      <c r="A281" s="93" t="s">
        <v>124</v>
      </c>
      <c r="B281" s="95">
        <v>874</v>
      </c>
      <c r="C281">
        <f t="shared" si="138"/>
        <v>894.6</v>
      </c>
      <c r="D281">
        <f t="shared" si="138"/>
        <v>915.2</v>
      </c>
      <c r="E281">
        <f t="shared" si="138"/>
        <v>935.8</v>
      </c>
      <c r="F281">
        <f t="shared" si="138"/>
        <v>956.4</v>
      </c>
      <c r="G281" s="95">
        <v>977</v>
      </c>
      <c r="H281">
        <f t="shared" si="101"/>
        <v>972.2</v>
      </c>
      <c r="I281" s="16">
        <f t="shared" si="101"/>
        <v>967.4</v>
      </c>
      <c r="J281">
        <f t="shared" si="101"/>
        <v>962.6</v>
      </c>
      <c r="K281">
        <f t="shared" si="101"/>
        <v>957.8</v>
      </c>
      <c r="L281" s="95">
        <v>953</v>
      </c>
      <c r="M281" s="36">
        <f t="shared" si="102"/>
        <v>967.6</v>
      </c>
      <c r="N281" s="36">
        <f t="shared" si="102"/>
        <v>982.2</v>
      </c>
      <c r="O281" s="36">
        <f t="shared" si="102"/>
        <v>996.8</v>
      </c>
      <c r="P281" s="36">
        <f t="shared" si="102"/>
        <v>1011.4</v>
      </c>
      <c r="Q281" s="95">
        <v>1026</v>
      </c>
      <c r="R281" s="36">
        <f t="shared" si="127"/>
        <v>1042</v>
      </c>
      <c r="S281" s="36">
        <f t="shared" si="127"/>
        <v>1058</v>
      </c>
      <c r="T281" s="36">
        <f t="shared" si="127"/>
        <v>1074</v>
      </c>
      <c r="U281" s="36">
        <f t="shared" si="127"/>
        <v>1090</v>
      </c>
      <c r="V281" s="95">
        <v>1106</v>
      </c>
      <c r="W281" s="36">
        <f t="shared" si="128"/>
        <v>1122.5999999999999</v>
      </c>
      <c r="X281" s="36">
        <f t="shared" si="128"/>
        <v>1139.2</v>
      </c>
      <c r="Y281" s="36">
        <f t="shared" si="128"/>
        <v>1155.8</v>
      </c>
      <c r="Z281" s="36">
        <f t="shared" si="128"/>
        <v>1172.4000000000001</v>
      </c>
      <c r="AA281" s="95">
        <v>1189</v>
      </c>
      <c r="AB281" s="36">
        <f t="shared" si="129"/>
        <v>1208.5</v>
      </c>
      <c r="AC281" s="36">
        <f t="shared" si="129"/>
        <v>1228</v>
      </c>
      <c r="AD281" s="36">
        <f t="shared" si="129"/>
        <v>1247.5</v>
      </c>
      <c r="AE281" s="36">
        <f t="shared" si="129"/>
        <v>1267</v>
      </c>
      <c r="AF281" s="95">
        <v>1286.5</v>
      </c>
      <c r="AG281" s="36">
        <f t="shared" si="143"/>
        <v>1300</v>
      </c>
      <c r="AH281" s="36">
        <f t="shared" si="143"/>
        <v>1313.5</v>
      </c>
      <c r="AI281" s="36">
        <f t="shared" si="143"/>
        <v>1327</v>
      </c>
      <c r="AJ281" s="36">
        <f t="shared" si="143"/>
        <v>1340.5</v>
      </c>
      <c r="AK281" s="95">
        <v>1354</v>
      </c>
      <c r="AL281" s="36">
        <f t="shared" si="144"/>
        <v>1367.5</v>
      </c>
      <c r="AM281" s="36">
        <f t="shared" si="144"/>
        <v>1381</v>
      </c>
      <c r="AN281" s="36">
        <f t="shared" si="144"/>
        <v>1394.5</v>
      </c>
      <c r="AO281" s="36">
        <f t="shared" si="144"/>
        <v>1408</v>
      </c>
      <c r="AP281" s="95">
        <v>1431</v>
      </c>
    </row>
    <row r="282" spans="1:42">
      <c r="A282" s="93" t="s">
        <v>13</v>
      </c>
      <c r="B282" s="95">
        <v>638</v>
      </c>
      <c r="C282">
        <f t="shared" si="138"/>
        <v>653</v>
      </c>
      <c r="D282">
        <f t="shared" si="138"/>
        <v>668</v>
      </c>
      <c r="E282">
        <f t="shared" si="138"/>
        <v>683</v>
      </c>
      <c r="F282">
        <f t="shared" si="138"/>
        <v>698</v>
      </c>
      <c r="G282" s="95">
        <v>713</v>
      </c>
      <c r="H282">
        <f t="shared" ref="H282:K286" si="145">$G282+((H$1-$G$1)*($L282-$G282)/($L$1-$G$1))</f>
        <v>709.4</v>
      </c>
      <c r="I282" s="16">
        <f t="shared" si="145"/>
        <v>705.8</v>
      </c>
      <c r="J282">
        <f t="shared" si="145"/>
        <v>702.2</v>
      </c>
      <c r="K282">
        <f t="shared" si="145"/>
        <v>698.6</v>
      </c>
      <c r="L282" s="95">
        <v>695</v>
      </c>
      <c r="M282" s="36">
        <f t="shared" ref="M282:P286" si="146">$L282+((M$1-$L$1)*($Q282-$L282)/($Q$1-$L$1))</f>
        <v>705.6</v>
      </c>
      <c r="N282" s="36">
        <f t="shared" si="146"/>
        <v>716.2</v>
      </c>
      <c r="O282" s="36">
        <f t="shared" si="146"/>
        <v>726.8</v>
      </c>
      <c r="P282" s="36">
        <f t="shared" si="146"/>
        <v>737.4</v>
      </c>
      <c r="Q282" s="95">
        <v>748</v>
      </c>
      <c r="R282" s="36">
        <f t="shared" si="127"/>
        <v>759.6</v>
      </c>
      <c r="S282" s="36">
        <f t="shared" si="127"/>
        <v>771.2</v>
      </c>
      <c r="T282" s="36">
        <f t="shared" si="127"/>
        <v>782.8</v>
      </c>
      <c r="U282" s="36">
        <f t="shared" si="127"/>
        <v>794.4</v>
      </c>
      <c r="V282" s="95">
        <v>806</v>
      </c>
      <c r="W282" s="36">
        <f t="shared" si="128"/>
        <v>818.2</v>
      </c>
      <c r="X282" s="36">
        <f t="shared" si="128"/>
        <v>830.4</v>
      </c>
      <c r="Y282" s="36">
        <f t="shared" si="128"/>
        <v>842.6</v>
      </c>
      <c r="Z282" s="36">
        <f t="shared" si="128"/>
        <v>854.8</v>
      </c>
      <c r="AA282" s="95">
        <v>867</v>
      </c>
      <c r="AB282" s="36">
        <f t="shared" si="129"/>
        <v>879.2</v>
      </c>
      <c r="AC282" s="36">
        <f t="shared" si="129"/>
        <v>891.4</v>
      </c>
      <c r="AD282" s="36">
        <f t="shared" si="129"/>
        <v>903.6</v>
      </c>
      <c r="AE282" s="36">
        <f t="shared" si="129"/>
        <v>915.8</v>
      </c>
      <c r="AF282" s="95">
        <v>928</v>
      </c>
      <c r="AG282" s="36">
        <f t="shared" si="143"/>
        <v>939.8</v>
      </c>
      <c r="AH282" s="36">
        <f t="shared" si="143"/>
        <v>951.6</v>
      </c>
      <c r="AI282" s="36">
        <f t="shared" si="143"/>
        <v>963.4</v>
      </c>
      <c r="AJ282" s="36">
        <f t="shared" si="143"/>
        <v>975.2</v>
      </c>
      <c r="AK282" s="95">
        <v>987</v>
      </c>
      <c r="AL282" s="36">
        <f t="shared" si="144"/>
        <v>998.8</v>
      </c>
      <c r="AM282" s="36">
        <f t="shared" si="144"/>
        <v>1010.6</v>
      </c>
      <c r="AN282" s="36">
        <f t="shared" si="144"/>
        <v>1022.4</v>
      </c>
      <c r="AO282" s="36">
        <f t="shared" si="144"/>
        <v>1034.2</v>
      </c>
      <c r="AP282" s="95">
        <v>1043</v>
      </c>
    </row>
    <row r="283" spans="1:42">
      <c r="A283" s="93" t="s">
        <v>259</v>
      </c>
      <c r="B283" s="95"/>
      <c r="C283" s="36"/>
      <c r="D283" s="36"/>
      <c r="E283" s="36"/>
      <c r="F283" s="36"/>
      <c r="G283" s="95"/>
      <c r="H283">
        <f t="shared" si="145"/>
        <v>0</v>
      </c>
      <c r="I283" s="16">
        <f t="shared" si="145"/>
        <v>0</v>
      </c>
      <c r="J283">
        <f t="shared" si="145"/>
        <v>0</v>
      </c>
      <c r="K283">
        <f t="shared" si="145"/>
        <v>0</v>
      </c>
      <c r="L283" s="95"/>
      <c r="M283" s="36">
        <f t="shared" si="146"/>
        <v>0</v>
      </c>
      <c r="N283" s="36">
        <f t="shared" si="146"/>
        <v>0</v>
      </c>
      <c r="O283" s="36">
        <f t="shared" si="146"/>
        <v>0</v>
      </c>
      <c r="P283" s="36">
        <f t="shared" si="146"/>
        <v>0</v>
      </c>
      <c r="Q283" s="95"/>
      <c r="R283" s="36">
        <f t="shared" si="127"/>
        <v>0</v>
      </c>
      <c r="S283" s="36">
        <f t="shared" si="127"/>
        <v>0</v>
      </c>
      <c r="T283" s="36">
        <f t="shared" si="127"/>
        <v>0</v>
      </c>
      <c r="U283" s="36">
        <f t="shared" si="127"/>
        <v>0</v>
      </c>
      <c r="V283" s="95"/>
      <c r="W283" s="36">
        <f t="shared" si="128"/>
        <v>0</v>
      </c>
      <c r="X283" s="36">
        <f t="shared" si="128"/>
        <v>0</v>
      </c>
      <c r="Y283" s="36">
        <f t="shared" si="128"/>
        <v>0</v>
      </c>
      <c r="Z283" s="36">
        <f t="shared" si="128"/>
        <v>0</v>
      </c>
      <c r="AA283" s="95"/>
      <c r="AB283" s="36">
        <f t="shared" si="129"/>
        <v>0</v>
      </c>
      <c r="AC283" s="36">
        <f t="shared" si="129"/>
        <v>0</v>
      </c>
      <c r="AD283" s="36">
        <f t="shared" si="129"/>
        <v>0</v>
      </c>
      <c r="AE283" s="36">
        <f t="shared" si="129"/>
        <v>0</v>
      </c>
      <c r="AF283" s="95"/>
      <c r="AG283" s="36">
        <f t="shared" si="143"/>
        <v>0</v>
      </c>
      <c r="AH283" s="36">
        <f t="shared" si="143"/>
        <v>0</v>
      </c>
      <c r="AI283" s="36">
        <f t="shared" si="143"/>
        <v>0</v>
      </c>
      <c r="AJ283" s="36">
        <f t="shared" si="143"/>
        <v>0</v>
      </c>
      <c r="AK283" s="95"/>
      <c r="AL283" s="36">
        <f t="shared" ref="AL283:AO284" si="147">$AK283+((AL$1-$AK$1)*($AP283-$AK283)/($AP$1-$AK$1))</f>
        <v>0</v>
      </c>
      <c r="AM283" s="36">
        <f t="shared" si="147"/>
        <v>0</v>
      </c>
      <c r="AN283" s="36">
        <f t="shared" si="147"/>
        <v>0</v>
      </c>
      <c r="AO283" s="36">
        <f t="shared" si="147"/>
        <v>0</v>
      </c>
      <c r="AP283" s="95"/>
    </row>
    <row r="284" spans="1:42">
      <c r="A284" s="93" t="s">
        <v>11</v>
      </c>
      <c r="B284" s="95"/>
      <c r="C284" s="36"/>
      <c r="D284" s="36"/>
      <c r="E284" s="36"/>
      <c r="F284" s="36"/>
      <c r="G284" s="95"/>
      <c r="H284">
        <f t="shared" si="145"/>
        <v>0</v>
      </c>
      <c r="I284" s="16">
        <f t="shared" si="145"/>
        <v>0</v>
      </c>
      <c r="J284">
        <f t="shared" si="145"/>
        <v>0</v>
      </c>
      <c r="K284">
        <f t="shared" si="145"/>
        <v>0</v>
      </c>
      <c r="L284" s="95"/>
      <c r="M284" s="36">
        <f t="shared" si="146"/>
        <v>0</v>
      </c>
      <c r="N284" s="36">
        <f t="shared" si="146"/>
        <v>0</v>
      </c>
      <c r="O284" s="36">
        <f t="shared" si="146"/>
        <v>0</v>
      </c>
      <c r="P284" s="36">
        <f t="shared" si="146"/>
        <v>0</v>
      </c>
      <c r="Q284" s="95"/>
      <c r="R284" s="36">
        <f t="shared" si="127"/>
        <v>0</v>
      </c>
      <c r="S284" s="36">
        <f t="shared" si="127"/>
        <v>0</v>
      </c>
      <c r="T284" s="36">
        <f t="shared" si="127"/>
        <v>0</v>
      </c>
      <c r="U284" s="36">
        <f t="shared" si="127"/>
        <v>0</v>
      </c>
      <c r="V284" s="95"/>
      <c r="W284" s="36">
        <f t="shared" si="128"/>
        <v>0</v>
      </c>
      <c r="X284" s="36">
        <f t="shared" si="128"/>
        <v>0</v>
      </c>
      <c r="Y284" s="36">
        <f t="shared" si="128"/>
        <v>0</v>
      </c>
      <c r="Z284" s="36">
        <f t="shared" si="128"/>
        <v>0</v>
      </c>
      <c r="AA284" s="95"/>
      <c r="AB284" s="36">
        <f t="shared" si="129"/>
        <v>0</v>
      </c>
      <c r="AC284" s="36">
        <f t="shared" si="129"/>
        <v>0</v>
      </c>
      <c r="AD284" s="36">
        <f t="shared" si="129"/>
        <v>0</v>
      </c>
      <c r="AE284" s="36">
        <f t="shared" si="129"/>
        <v>0</v>
      </c>
      <c r="AF284" s="95"/>
      <c r="AG284" s="36">
        <f t="shared" si="143"/>
        <v>0</v>
      </c>
      <c r="AH284" s="36">
        <f t="shared" si="143"/>
        <v>0</v>
      </c>
      <c r="AI284" s="36">
        <f t="shared" si="143"/>
        <v>0</v>
      </c>
      <c r="AJ284" s="36">
        <f t="shared" si="143"/>
        <v>0</v>
      </c>
      <c r="AK284" s="95"/>
      <c r="AL284" s="36">
        <f t="shared" si="147"/>
        <v>0</v>
      </c>
      <c r="AM284" s="36">
        <f t="shared" si="147"/>
        <v>0</v>
      </c>
      <c r="AN284" s="36">
        <f t="shared" si="147"/>
        <v>0</v>
      </c>
      <c r="AO284" s="36">
        <f t="shared" si="147"/>
        <v>0</v>
      </c>
      <c r="AP284" s="95"/>
    </row>
    <row r="285" spans="1:42">
      <c r="A285" s="93" t="s">
        <v>260</v>
      </c>
      <c r="B285" s="95">
        <v>177</v>
      </c>
      <c r="C285">
        <f t="shared" ref="C285:F286" si="148">$B285+((C$1-$B$1)*($G285-$B285)/($G$1-$B$1))</f>
        <v>181.2</v>
      </c>
      <c r="D285">
        <f t="shared" si="148"/>
        <v>185.4</v>
      </c>
      <c r="E285">
        <f t="shared" si="148"/>
        <v>189.6</v>
      </c>
      <c r="F285">
        <f t="shared" si="148"/>
        <v>193.8</v>
      </c>
      <c r="G285" s="95">
        <v>198</v>
      </c>
      <c r="H285">
        <f t="shared" si="145"/>
        <v>197</v>
      </c>
      <c r="I285" s="16">
        <f t="shared" si="145"/>
        <v>196</v>
      </c>
      <c r="J285">
        <f t="shared" si="145"/>
        <v>195</v>
      </c>
      <c r="K285">
        <f t="shared" si="145"/>
        <v>194</v>
      </c>
      <c r="L285" s="95">
        <v>193</v>
      </c>
      <c r="M285" s="36">
        <f t="shared" si="146"/>
        <v>196</v>
      </c>
      <c r="N285" s="36">
        <f t="shared" si="146"/>
        <v>199</v>
      </c>
      <c r="O285" s="36">
        <f t="shared" si="146"/>
        <v>202</v>
      </c>
      <c r="P285" s="36">
        <f t="shared" si="146"/>
        <v>205</v>
      </c>
      <c r="Q285" s="95">
        <v>208</v>
      </c>
      <c r="R285" s="36">
        <f t="shared" si="127"/>
        <v>211.2</v>
      </c>
      <c r="S285" s="36">
        <f t="shared" si="127"/>
        <v>214.4</v>
      </c>
      <c r="T285" s="36">
        <f t="shared" si="127"/>
        <v>217.6</v>
      </c>
      <c r="U285" s="36">
        <f t="shared" si="127"/>
        <v>220.8</v>
      </c>
      <c r="V285" s="95">
        <v>224</v>
      </c>
      <c r="W285" s="36">
        <f t="shared" si="128"/>
        <v>227.4</v>
      </c>
      <c r="X285" s="36">
        <f t="shared" si="128"/>
        <v>230.8</v>
      </c>
      <c r="Y285" s="36">
        <f t="shared" si="128"/>
        <v>234.2</v>
      </c>
      <c r="Z285" s="36">
        <f t="shared" si="128"/>
        <v>237.6</v>
      </c>
      <c r="AA285" s="95">
        <v>241</v>
      </c>
      <c r="AB285" s="36">
        <f t="shared" si="129"/>
        <v>244.4</v>
      </c>
      <c r="AC285" s="36">
        <f t="shared" si="129"/>
        <v>247.8</v>
      </c>
      <c r="AD285" s="36">
        <f t="shared" si="129"/>
        <v>251.2</v>
      </c>
      <c r="AE285" s="36">
        <f t="shared" si="129"/>
        <v>254.6</v>
      </c>
      <c r="AF285" s="95">
        <v>258</v>
      </c>
      <c r="AG285" s="36">
        <f t="shared" si="143"/>
        <v>261.2</v>
      </c>
      <c r="AH285" s="36">
        <f t="shared" si="143"/>
        <v>264.39999999999998</v>
      </c>
      <c r="AI285" s="36">
        <f t="shared" si="143"/>
        <v>267.60000000000002</v>
      </c>
      <c r="AJ285" s="36">
        <f t="shared" si="143"/>
        <v>270.8</v>
      </c>
      <c r="AK285" s="95">
        <v>274</v>
      </c>
      <c r="AL285" s="36">
        <f>$AF285+((AL$1-$AF$1)*($AK285-$AF285)/($AK$1-$AF$1))</f>
        <v>277.2</v>
      </c>
      <c r="AM285" s="36">
        <f>$AF285+((AM$1-$AF$1)*($AK285-$AF285)/($AK$1-$AF$1))</f>
        <v>280.39999999999998</v>
      </c>
      <c r="AN285" s="36">
        <f>$AF285+((AN$1-$AF$1)*($AK285-$AF285)/($AK$1-$AF$1))</f>
        <v>283.60000000000002</v>
      </c>
      <c r="AO285" s="36">
        <f>$AF285+((AO$1-$AF$1)*($AK285-$AF285)/($AK$1-$AF$1))</f>
        <v>286.8</v>
      </c>
      <c r="AP285" s="95">
        <v>290</v>
      </c>
    </row>
    <row r="286" spans="1:42">
      <c r="A286" s="93" t="s">
        <v>261</v>
      </c>
      <c r="B286" s="90">
        <v>153</v>
      </c>
      <c r="C286">
        <f t="shared" si="148"/>
        <v>156.6</v>
      </c>
      <c r="D286">
        <f t="shared" si="148"/>
        <v>160.19999999999999</v>
      </c>
      <c r="E286">
        <f t="shared" si="148"/>
        <v>163.80000000000001</v>
      </c>
      <c r="F286">
        <f t="shared" si="148"/>
        <v>167.4</v>
      </c>
      <c r="G286" s="90">
        <v>171</v>
      </c>
      <c r="H286">
        <f t="shared" si="145"/>
        <v>170.2</v>
      </c>
      <c r="I286" s="16">
        <f t="shared" si="145"/>
        <v>169.4</v>
      </c>
      <c r="J286">
        <f t="shared" si="145"/>
        <v>168.6</v>
      </c>
      <c r="K286">
        <f t="shared" si="145"/>
        <v>167.8</v>
      </c>
      <c r="L286" s="90">
        <v>167</v>
      </c>
      <c r="M286" s="36">
        <f t="shared" si="146"/>
        <v>169.6</v>
      </c>
      <c r="N286" s="36">
        <f t="shared" si="146"/>
        <v>172.2</v>
      </c>
      <c r="O286" s="36">
        <f t="shared" si="146"/>
        <v>174.8</v>
      </c>
      <c r="P286" s="36">
        <f t="shared" si="146"/>
        <v>177.4</v>
      </c>
      <c r="Q286" s="90">
        <v>180</v>
      </c>
      <c r="R286" s="36">
        <f t="shared" si="127"/>
        <v>182.8</v>
      </c>
      <c r="S286" s="36">
        <f t="shared" si="127"/>
        <v>185.6</v>
      </c>
      <c r="T286" s="36">
        <f t="shared" si="127"/>
        <v>188.4</v>
      </c>
      <c r="U286" s="36">
        <f t="shared" si="127"/>
        <v>191.2</v>
      </c>
      <c r="V286" s="90">
        <v>194</v>
      </c>
      <c r="W286" s="36">
        <f t="shared" si="128"/>
        <v>196.8</v>
      </c>
      <c r="X286" s="36">
        <f t="shared" si="128"/>
        <v>199.6</v>
      </c>
      <c r="Y286" s="36">
        <f t="shared" si="128"/>
        <v>202.4</v>
      </c>
      <c r="Z286" s="36">
        <f t="shared" si="128"/>
        <v>205.2</v>
      </c>
      <c r="AA286" s="90">
        <v>208</v>
      </c>
      <c r="AB286" s="36">
        <f t="shared" si="129"/>
        <v>211</v>
      </c>
      <c r="AC286" s="36">
        <f t="shared" si="129"/>
        <v>214</v>
      </c>
      <c r="AD286" s="36">
        <f t="shared" si="129"/>
        <v>217</v>
      </c>
      <c r="AE286" s="36">
        <f t="shared" si="129"/>
        <v>220</v>
      </c>
      <c r="AF286" s="90">
        <v>223</v>
      </c>
      <c r="AG286" s="36">
        <f t="shared" si="143"/>
        <v>225.8</v>
      </c>
      <c r="AH286" s="36">
        <f t="shared" si="143"/>
        <v>228.6</v>
      </c>
      <c r="AI286" s="36">
        <f t="shared" si="143"/>
        <v>231.4</v>
      </c>
      <c r="AJ286" s="36">
        <f t="shared" si="143"/>
        <v>234.2</v>
      </c>
      <c r="AK286" s="90">
        <v>237</v>
      </c>
      <c r="AL286" s="36">
        <f>$AK286+((AL$1-$AK$1)*($AP286-$AK286)/($AP$1-$AK$1))</f>
        <v>239.8</v>
      </c>
      <c r="AM286" s="36">
        <f>$AK286+((AM$1-$AK$1)*($AP286-$AK286)/($AP$1-$AK$1))</f>
        <v>242.6</v>
      </c>
      <c r="AN286" s="36">
        <f>$AK286+((AN$1-$AK$1)*($AP286-$AK286)/($AP$1-$AK$1))</f>
        <v>245.4</v>
      </c>
      <c r="AO286" s="36">
        <f>$AK286+((AO$1-$AK$1)*($AP286-$AK286)/($AP$1-$AK$1))</f>
        <v>248.2</v>
      </c>
      <c r="AP286" s="90">
        <v>251</v>
      </c>
    </row>
    <row r="287" spans="1:42">
      <c r="A287" s="93" t="s">
        <v>262</v>
      </c>
    </row>
    <row r="288" spans="1:42">
      <c r="AH288" s="36"/>
      <c r="AI288" s="36"/>
      <c r="AJ288" s="36"/>
      <c r="AK288" s="95"/>
      <c r="AL288" s="36"/>
      <c r="AM288" s="36"/>
      <c r="AN288" s="36"/>
      <c r="AO288" s="36"/>
      <c r="AP288" s="95"/>
    </row>
    <row r="289" spans="1:42">
      <c r="A289" s="1" t="s">
        <v>295</v>
      </c>
      <c r="B289" s="95"/>
      <c r="C289" s="36"/>
      <c r="D289" s="36"/>
      <c r="E289" s="36"/>
      <c r="F289" s="36"/>
      <c r="G289" s="95"/>
      <c r="J289" s="100">
        <f t="shared" ref="J289:AP289" si="149">(J290-I290)/I290</f>
        <v>2.2723360302978217E-2</v>
      </c>
      <c r="K289" s="100">
        <f t="shared" si="149"/>
        <v>2.2218481737081183E-2</v>
      </c>
      <c r="L289" s="100">
        <f t="shared" si="149"/>
        <v>2.1735550798616905E-2</v>
      </c>
      <c r="M289" s="100">
        <f t="shared" si="149"/>
        <v>2.7397260273973336E-3</v>
      </c>
      <c r="N289" s="100">
        <f t="shared" si="149"/>
        <v>2.7322404371583602E-3</v>
      </c>
      <c r="O289" s="100">
        <f t="shared" si="149"/>
        <v>2.7247956403270487E-3</v>
      </c>
      <c r="P289" s="100">
        <f t="shared" si="149"/>
        <v>2.7173913043477172E-3</v>
      </c>
      <c r="Q289" s="100">
        <f t="shared" si="149"/>
        <v>2.7100271002710756E-3</v>
      </c>
      <c r="R289" s="100">
        <f t="shared" si="149"/>
        <v>1.0015898251192297E-2</v>
      </c>
      <c r="S289" s="100">
        <f t="shared" si="149"/>
        <v>9.9165748465293076E-3</v>
      </c>
      <c r="T289" s="100">
        <f t="shared" si="149"/>
        <v>9.8192019950123968E-3</v>
      </c>
      <c r="U289" s="100">
        <f t="shared" si="149"/>
        <v>9.723722796727995E-3</v>
      </c>
      <c r="V289" s="100">
        <f t="shared" si="149"/>
        <v>9.6300825435645891E-3</v>
      </c>
      <c r="W289" s="100">
        <f t="shared" si="149"/>
        <v>4.0878122634368588E-3</v>
      </c>
      <c r="X289" s="100">
        <f t="shared" si="149"/>
        <v>4.0711700844389799E-3</v>
      </c>
      <c r="Y289" s="100">
        <f t="shared" si="149"/>
        <v>4.0546628622917039E-3</v>
      </c>
      <c r="Z289" s="100">
        <f t="shared" si="149"/>
        <v>4.0382889620100681E-3</v>
      </c>
      <c r="AA289" s="100">
        <f t="shared" si="149"/>
        <v>4.0220467749144135E-3</v>
      </c>
      <c r="AB289" s="100">
        <f t="shared" si="149"/>
        <v>1.4540059347180941E-2</v>
      </c>
      <c r="AC289" s="100">
        <f t="shared" si="149"/>
        <v>1.4331675928634205E-2</v>
      </c>
      <c r="AD289" s="100">
        <f t="shared" si="149"/>
        <v>1.412918108419832E-2</v>
      </c>
      <c r="AE289" s="100">
        <f t="shared" si="149"/>
        <v>1.3932328689223868E-2</v>
      </c>
      <c r="AF289" s="100">
        <f t="shared" si="149"/>
        <v>1.374088614694329E-2</v>
      </c>
      <c r="AG289" s="100">
        <f t="shared" si="149"/>
        <v>1.6735822959889381E-2</v>
      </c>
      <c r="AH289" s="100">
        <f t="shared" si="149"/>
        <v>1.6460345531220274E-2</v>
      </c>
      <c r="AI289" s="100">
        <f t="shared" si="149"/>
        <v>1.619379014989281E-2</v>
      </c>
      <c r="AJ289" s="100">
        <f t="shared" si="149"/>
        <v>1.5935730277887559E-2</v>
      </c>
      <c r="AK289" s="100">
        <f t="shared" si="149"/>
        <v>1.5685766139486676E-2</v>
      </c>
      <c r="AL289" s="100">
        <f t="shared" si="149"/>
        <v>1.6209317166560364E-2</v>
      </c>
      <c r="AM289" s="100">
        <f t="shared" si="149"/>
        <v>1.5950766139160927E-2</v>
      </c>
      <c r="AN289" s="100">
        <f t="shared" si="149"/>
        <v>1.5700333786623867E-2</v>
      </c>
      <c r="AO289" s="100">
        <f t="shared" si="149"/>
        <v>1.5457643622200501E-2</v>
      </c>
      <c r="AP289" s="100">
        <f t="shared" si="149"/>
        <v>1.5222342083183562E-2</v>
      </c>
    </row>
    <row r="290" spans="1:42">
      <c r="A290" s="93" t="s">
        <v>46</v>
      </c>
      <c r="B290" s="95">
        <f>B310+B321</f>
        <v>1002</v>
      </c>
      <c r="C290">
        <f t="shared" ref="C290:F308" si="150">$B290+((C$1-$B$1)*($G290-$B290)/($G$1-$B$1))</f>
        <v>1023.4</v>
      </c>
      <c r="D290">
        <f t="shared" si="150"/>
        <v>1044.8</v>
      </c>
      <c r="E290">
        <f t="shared" si="150"/>
        <v>1066.2</v>
      </c>
      <c r="F290">
        <f t="shared" si="150"/>
        <v>1087.5999999999999</v>
      </c>
      <c r="G290" s="95">
        <f>G310+G321</f>
        <v>1109</v>
      </c>
      <c r="H290">
        <f t="shared" ref="H290:K308" si="151">$G290+((H$1-$G$1)*($L290-$G290)/($L$1-$G$1))</f>
        <v>1135.4000000000001</v>
      </c>
      <c r="I290" s="16">
        <f t="shared" si="151"/>
        <v>1161.8</v>
      </c>
      <c r="J290">
        <f t="shared" si="151"/>
        <v>1188.2</v>
      </c>
      <c r="K290">
        <f t="shared" si="151"/>
        <v>1214.5999999999999</v>
      </c>
      <c r="L290" s="95">
        <f>L310+L321</f>
        <v>1241</v>
      </c>
      <c r="M290" s="36">
        <f t="shared" ref="M290:P308" si="152">$L290+((M$1-$L$1)*($Q290-$L290)/($Q$1-$L$1))</f>
        <v>1244.4000000000001</v>
      </c>
      <c r="N290" s="36">
        <f t="shared" si="152"/>
        <v>1247.8</v>
      </c>
      <c r="O290" s="36">
        <f t="shared" si="152"/>
        <v>1251.2</v>
      </c>
      <c r="P290" s="36">
        <f t="shared" si="152"/>
        <v>1254.5999999999999</v>
      </c>
      <c r="Q290" s="95">
        <f>Q310+Q321</f>
        <v>1258</v>
      </c>
      <c r="R290" s="36">
        <f t="shared" ref="R290:U308" si="153">$Q290+((R$1-$Q$1)*($V290-$Q290)/($V$1-$Q$1))</f>
        <v>1270.5999999999999</v>
      </c>
      <c r="S290" s="36">
        <f t="shared" si="153"/>
        <v>1283.2</v>
      </c>
      <c r="T290" s="36">
        <f t="shared" si="153"/>
        <v>1295.8</v>
      </c>
      <c r="U290" s="36">
        <f t="shared" si="153"/>
        <v>1308.4000000000001</v>
      </c>
      <c r="V290" s="95">
        <f>V310+V321</f>
        <v>1321</v>
      </c>
      <c r="W290" s="36">
        <f t="shared" ref="W290:Z308" si="154">$V290+((W$1-$V$1)*($AA290-$V290)/($AA$1-$V$1))</f>
        <v>1326.4</v>
      </c>
      <c r="X290" s="36">
        <f t="shared" si="154"/>
        <v>1331.8</v>
      </c>
      <c r="Y290" s="36">
        <f t="shared" si="154"/>
        <v>1337.2</v>
      </c>
      <c r="Z290" s="36">
        <f t="shared" si="154"/>
        <v>1342.6</v>
      </c>
      <c r="AA290" s="95">
        <f>AA310+AA321</f>
        <v>1348</v>
      </c>
      <c r="AB290" s="36">
        <f t="shared" ref="AB290:AE308" si="155">$AA290+((AB$1-$AA$1)*($AF290-$AA290)/($AF$1-$AA$1))</f>
        <v>1367.6</v>
      </c>
      <c r="AC290" s="36">
        <f t="shared" si="155"/>
        <v>1387.2</v>
      </c>
      <c r="AD290" s="36">
        <f t="shared" si="155"/>
        <v>1406.8</v>
      </c>
      <c r="AE290" s="36">
        <f t="shared" si="155"/>
        <v>1426.4</v>
      </c>
      <c r="AF290" s="95">
        <f>AF310+AF321</f>
        <v>1446</v>
      </c>
      <c r="AG290" s="36">
        <f>$AF290+((AG$1-$AF$1)*($AK290-$AF290)/($AK$1-$AF$1))</f>
        <v>1470.2</v>
      </c>
      <c r="AH290" s="36">
        <f>$AF290+((AH$1-$AF$1)*($AK290-$AF290)/($AK$1-$AF$1))</f>
        <v>1494.4</v>
      </c>
      <c r="AI290" s="36">
        <f>$AF290+((AI$1-$AF$1)*($AK290-$AF290)/($AK$1-$AF$1))</f>
        <v>1518.6</v>
      </c>
      <c r="AJ290" s="36">
        <f>$AF290+((AJ$1-$AF$1)*($AK290-$AF290)/($AK$1-$AF$1))</f>
        <v>1542.8</v>
      </c>
      <c r="AK290" s="95">
        <f>AK310+AK321</f>
        <v>1567</v>
      </c>
      <c r="AL290" s="36">
        <f>$AK290+((AL$1-$AK$1)*($AP290-$AK290)/($AP$1-$AK$1))</f>
        <v>1592.4</v>
      </c>
      <c r="AM290" s="36">
        <f>$AK290+((AM$1-$AK$1)*($AP290-$AK290)/($AP$1-$AK$1))</f>
        <v>1617.8</v>
      </c>
      <c r="AN290" s="36">
        <f>$AK290+((AN$1-$AK$1)*($AP290-$AK290)/($AP$1-$AK$1))</f>
        <v>1643.2</v>
      </c>
      <c r="AO290" s="36">
        <f>$AK290+((AO$1-$AK$1)*($AP290-$AK290)/($AP$1-$AK$1))</f>
        <v>1668.6</v>
      </c>
      <c r="AP290" s="95">
        <f>AP310+AP321</f>
        <v>1694</v>
      </c>
    </row>
    <row r="291" spans="1:42">
      <c r="A291" s="93"/>
      <c r="B291" s="95"/>
      <c r="G291" s="95"/>
      <c r="J291" s="100">
        <f t="shared" ref="J291:AP291" si="156">(J292-I292)/I292</f>
        <v>2.2559315441462287E-2</v>
      </c>
      <c r="K291" s="100">
        <f t="shared" si="156"/>
        <v>2.2061620387980267E-2</v>
      </c>
      <c r="L291" s="100">
        <f t="shared" si="156"/>
        <v>2.1585411239300377E-2</v>
      </c>
      <c r="M291" s="100">
        <f t="shared" si="156"/>
        <v>2.5500910746811974E-3</v>
      </c>
      <c r="N291" s="100">
        <f t="shared" si="156"/>
        <v>2.5436046511627497E-3</v>
      </c>
      <c r="O291" s="100">
        <f t="shared" si="156"/>
        <v>2.5371511417181789E-3</v>
      </c>
      <c r="P291" s="100">
        <f t="shared" si="156"/>
        <v>2.5307302964569364E-3</v>
      </c>
      <c r="Q291" s="100">
        <f t="shared" si="156"/>
        <v>2.5243418680129413E-3</v>
      </c>
      <c r="R291" s="100">
        <f t="shared" si="156"/>
        <v>1.0071942446043206E-2</v>
      </c>
      <c r="S291" s="100">
        <f t="shared" si="156"/>
        <v>9.9715099715100113E-3</v>
      </c>
      <c r="T291" s="100">
        <f t="shared" si="156"/>
        <v>9.8730606488009673E-3</v>
      </c>
      <c r="U291" s="100">
        <f t="shared" si="156"/>
        <v>9.776536312849202E-3</v>
      </c>
      <c r="V291" s="100">
        <f t="shared" si="156"/>
        <v>9.6818810511756972E-3</v>
      </c>
      <c r="W291" s="100">
        <f t="shared" si="156"/>
        <v>1.4041095890411037E-2</v>
      </c>
      <c r="X291" s="100">
        <f t="shared" si="156"/>
        <v>1.3846673421141389E-2</v>
      </c>
      <c r="Y291" s="100">
        <f t="shared" si="156"/>
        <v>1.3657561625583022E-2</v>
      </c>
      <c r="Z291" s="100">
        <f t="shared" si="156"/>
        <v>1.347354584291806E-2</v>
      </c>
      <c r="AA291" s="100">
        <f t="shared" si="156"/>
        <v>1.3294422827496832E-2</v>
      </c>
      <c r="AB291" s="100">
        <f t="shared" si="156"/>
        <v>1.6320000000000074E-2</v>
      </c>
      <c r="AC291" s="100">
        <f t="shared" si="156"/>
        <v>1.6057934508816013E-2</v>
      </c>
      <c r="AD291" s="100">
        <f t="shared" si="156"/>
        <v>1.5804152463588544E-2</v>
      </c>
      <c r="AE291" s="100">
        <f t="shared" si="156"/>
        <v>1.555826723611948E-2</v>
      </c>
      <c r="AF291" s="100">
        <f t="shared" si="156"/>
        <v>1.5319915890657924E-2</v>
      </c>
      <c r="AG291" s="100">
        <f t="shared" si="156"/>
        <v>1.6863905325443754E-2</v>
      </c>
      <c r="AH291" s="100">
        <f t="shared" si="156"/>
        <v>1.6584230433517571E-2</v>
      </c>
      <c r="AI291" s="100">
        <f t="shared" si="156"/>
        <v>1.6313680595306371E-2</v>
      </c>
      <c r="AJ291" s="100">
        <f t="shared" si="156"/>
        <v>1.6051816389749334E-2</v>
      </c>
      <c r="AK291" s="100">
        <f t="shared" si="156"/>
        <v>1.579822616407979E-2</v>
      </c>
      <c r="AL291" s="100">
        <f t="shared" si="156"/>
        <v>2.4556616643928437E-3</v>
      </c>
      <c r="AM291" s="100">
        <f t="shared" si="156"/>
        <v>2.4496461622211057E-3</v>
      </c>
      <c r="AN291" s="100">
        <f t="shared" si="156"/>
        <v>2.443660059733851E-3</v>
      </c>
      <c r="AO291" s="100">
        <f t="shared" si="156"/>
        <v>2.4377031419285863E-3</v>
      </c>
      <c r="AP291" s="100">
        <f t="shared" si="156"/>
        <v>2.4317751958929405E-3</v>
      </c>
    </row>
    <row r="292" spans="1:42">
      <c r="A292" s="93" t="s">
        <v>51</v>
      </c>
      <c r="B292" s="95">
        <f>B311+B322</f>
        <v>424</v>
      </c>
      <c r="C292">
        <f t="shared" si="150"/>
        <v>437.4</v>
      </c>
      <c r="D292">
        <f t="shared" si="150"/>
        <v>450.8</v>
      </c>
      <c r="E292">
        <f t="shared" si="150"/>
        <v>464.2</v>
      </c>
      <c r="F292">
        <f t="shared" si="150"/>
        <v>477.6</v>
      </c>
      <c r="G292" s="95">
        <f>G311+G322</f>
        <v>491</v>
      </c>
      <c r="H292">
        <f t="shared" si="151"/>
        <v>502.6</v>
      </c>
      <c r="I292" s="16">
        <f t="shared" si="151"/>
        <v>514.20000000000005</v>
      </c>
      <c r="J292">
        <f t="shared" si="151"/>
        <v>525.79999999999995</v>
      </c>
      <c r="K292">
        <f t="shared" si="151"/>
        <v>537.4</v>
      </c>
      <c r="L292" s="95">
        <f>L311+L322</f>
        <v>549</v>
      </c>
      <c r="M292" s="36">
        <f t="shared" si="152"/>
        <v>550.4</v>
      </c>
      <c r="N292" s="36">
        <f t="shared" si="152"/>
        <v>551.79999999999995</v>
      </c>
      <c r="O292" s="36">
        <f t="shared" si="152"/>
        <v>553.20000000000005</v>
      </c>
      <c r="P292" s="36">
        <f t="shared" si="152"/>
        <v>554.6</v>
      </c>
      <c r="Q292" s="95">
        <f>Q311+Q322</f>
        <v>556</v>
      </c>
      <c r="R292" s="36">
        <f t="shared" si="153"/>
        <v>561.6</v>
      </c>
      <c r="S292" s="36">
        <f t="shared" si="153"/>
        <v>567.20000000000005</v>
      </c>
      <c r="T292" s="36">
        <f t="shared" si="153"/>
        <v>572.79999999999995</v>
      </c>
      <c r="U292" s="36">
        <f t="shared" si="153"/>
        <v>578.4</v>
      </c>
      <c r="V292" s="95">
        <f>V311+V322</f>
        <v>584</v>
      </c>
      <c r="W292" s="36">
        <f t="shared" si="154"/>
        <v>592.20000000000005</v>
      </c>
      <c r="X292" s="36">
        <f t="shared" si="154"/>
        <v>600.4</v>
      </c>
      <c r="Y292" s="36">
        <f t="shared" si="154"/>
        <v>608.6</v>
      </c>
      <c r="Z292" s="36">
        <f t="shared" si="154"/>
        <v>616.79999999999995</v>
      </c>
      <c r="AA292" s="95">
        <f>AA311+AA322</f>
        <v>625</v>
      </c>
      <c r="AB292" s="36">
        <f t="shared" si="155"/>
        <v>635.20000000000005</v>
      </c>
      <c r="AC292" s="36">
        <f t="shared" si="155"/>
        <v>645.4</v>
      </c>
      <c r="AD292" s="36">
        <f t="shared" si="155"/>
        <v>655.6</v>
      </c>
      <c r="AE292" s="36">
        <f t="shared" si="155"/>
        <v>665.8</v>
      </c>
      <c r="AF292" s="95">
        <f>AF311+AF322</f>
        <v>676</v>
      </c>
      <c r="AG292" s="36">
        <f>$AF292+((AG$1-$AF$1)*($AK292-$AF292)/($AK$1-$AF$1))</f>
        <v>687.4</v>
      </c>
      <c r="AH292" s="36">
        <f>$AF292+((AH$1-$AF$1)*($AK292-$AF292)/($AK$1-$AF$1))</f>
        <v>698.8</v>
      </c>
      <c r="AI292" s="36">
        <f>$AF292+((AI$1-$AF$1)*($AK292-$AF292)/($AK$1-$AF$1))</f>
        <v>710.2</v>
      </c>
      <c r="AJ292" s="36">
        <f>$AF292+((AJ$1-$AF$1)*($AK292-$AF292)/($AK$1-$AF$1))</f>
        <v>721.6</v>
      </c>
      <c r="AK292" s="95">
        <f>AK311+AK322</f>
        <v>733</v>
      </c>
      <c r="AL292" s="36">
        <f>$AK292+((AL$1-$AK$1)*($AP292-$AK292)/($AP$1-$AK$1))</f>
        <v>734.8</v>
      </c>
      <c r="AM292" s="36">
        <f>$AK292+((AM$1-$AK$1)*($AP292-$AK292)/($AP$1-$AK$1))</f>
        <v>736.6</v>
      </c>
      <c r="AN292" s="36">
        <f>$AK292+((AN$1-$AK$1)*($AP292-$AK292)/($AP$1-$AK$1))</f>
        <v>738.4</v>
      </c>
      <c r="AO292" s="36">
        <f>$AK292+((AO$1-$AK$1)*($AP292-$AK292)/($AP$1-$AK$1))</f>
        <v>740.2</v>
      </c>
      <c r="AP292" s="95">
        <f>AP311+AP322</f>
        <v>742</v>
      </c>
    </row>
    <row r="293" spans="1:42">
      <c r="A293" s="93"/>
      <c r="B293" s="95"/>
      <c r="G293" s="95"/>
      <c r="J293" s="100">
        <f t="shared" ref="J293:AP293" si="157">(J294-I294)/I294</f>
        <v>2.2487506940588625E-2</v>
      </c>
      <c r="K293" s="100">
        <f t="shared" si="157"/>
        <v>2.1992940537605119E-2</v>
      </c>
      <c r="L293" s="100">
        <f t="shared" si="157"/>
        <v>2.1519659936238108E-2</v>
      </c>
      <c r="M293" s="100">
        <f t="shared" si="157"/>
        <v>3.1209362808842355E-3</v>
      </c>
      <c r="N293" s="100">
        <f t="shared" si="157"/>
        <v>3.1112263417163305E-3</v>
      </c>
      <c r="O293" s="100">
        <f t="shared" si="157"/>
        <v>3.1015766347894688E-3</v>
      </c>
      <c r="P293" s="100">
        <f t="shared" si="157"/>
        <v>3.0919866013913644E-3</v>
      </c>
      <c r="Q293" s="100">
        <f t="shared" si="157"/>
        <v>3.0824556896994313E-3</v>
      </c>
      <c r="R293" s="100">
        <f t="shared" si="157"/>
        <v>9.7311139564660986E-3</v>
      </c>
      <c r="S293" s="100">
        <f t="shared" si="157"/>
        <v>9.6373319807253645E-3</v>
      </c>
      <c r="T293" s="100">
        <f t="shared" si="157"/>
        <v>9.5453403667419105E-3</v>
      </c>
      <c r="U293" s="100">
        <f t="shared" si="157"/>
        <v>9.4550883304304837E-3</v>
      </c>
      <c r="V293" s="100">
        <f t="shared" si="157"/>
        <v>9.3665269903870137E-3</v>
      </c>
      <c r="W293" s="100">
        <f t="shared" si="157"/>
        <v>1.4163614163614191E-2</v>
      </c>
      <c r="X293" s="100">
        <f t="shared" si="157"/>
        <v>1.3965807849747198E-2</v>
      </c>
      <c r="Y293" s="100">
        <f t="shared" si="157"/>
        <v>1.3773450486820124E-2</v>
      </c>
      <c r="Z293" s="100">
        <f t="shared" si="157"/>
        <v>1.3586319981260276E-2</v>
      </c>
      <c r="AA293" s="100">
        <f t="shared" si="157"/>
        <v>1.3404206147446295E-2</v>
      </c>
      <c r="AB293" s="100">
        <f t="shared" si="157"/>
        <v>1.641961231470921E-2</v>
      </c>
      <c r="AC293" s="100">
        <f t="shared" si="157"/>
        <v>1.6154363921920548E-2</v>
      </c>
      <c r="AD293" s="100">
        <f t="shared" si="157"/>
        <v>1.5897549127842893E-2</v>
      </c>
      <c r="AE293" s="100">
        <f t="shared" si="157"/>
        <v>1.5648772006085609E-2</v>
      </c>
      <c r="AF293" s="100">
        <f t="shared" si="157"/>
        <v>1.5407661031457283E-2</v>
      </c>
      <c r="AG293" s="100">
        <f t="shared" si="157"/>
        <v>1.6438356164383584E-2</v>
      </c>
      <c r="AH293" s="100">
        <f t="shared" si="157"/>
        <v>1.6172506738544496E-2</v>
      </c>
      <c r="AI293" s="100">
        <f t="shared" si="157"/>
        <v>1.5915119363395132E-2</v>
      </c>
      <c r="AJ293" s="100">
        <f t="shared" si="157"/>
        <v>1.5665796344647542E-2</v>
      </c>
      <c r="AK293" s="100">
        <f t="shared" si="157"/>
        <v>1.5424164524421616E-2</v>
      </c>
      <c r="AL293" s="100">
        <f t="shared" si="157"/>
        <v>1.616358325219076E-2</v>
      </c>
      <c r="AM293" s="100">
        <f t="shared" si="157"/>
        <v>1.5906477577616075E-2</v>
      </c>
      <c r="AN293" s="100">
        <f t="shared" si="157"/>
        <v>1.5657423127711664E-2</v>
      </c>
      <c r="AO293" s="100">
        <f t="shared" si="157"/>
        <v>1.5416047548291361E-2</v>
      </c>
      <c r="AP293" s="100">
        <f t="shared" si="157"/>
        <v>1.518200109749397E-2</v>
      </c>
    </row>
    <row r="294" spans="1:42">
      <c r="A294" s="93" t="s">
        <v>49</v>
      </c>
      <c r="B294" s="95">
        <f>B312+B323</f>
        <v>629</v>
      </c>
      <c r="C294">
        <f t="shared" si="150"/>
        <v>640.79999999999995</v>
      </c>
      <c r="D294">
        <f t="shared" si="150"/>
        <v>652.6</v>
      </c>
      <c r="E294">
        <f t="shared" si="150"/>
        <v>664.4</v>
      </c>
      <c r="F294">
        <f t="shared" si="150"/>
        <v>676.2</v>
      </c>
      <c r="G294" s="95">
        <f>G312+G323</f>
        <v>688</v>
      </c>
      <c r="H294">
        <f t="shared" si="151"/>
        <v>704.2</v>
      </c>
      <c r="I294" s="16">
        <f t="shared" si="151"/>
        <v>720.4</v>
      </c>
      <c r="J294">
        <f t="shared" si="151"/>
        <v>736.6</v>
      </c>
      <c r="K294">
        <f t="shared" si="151"/>
        <v>752.8</v>
      </c>
      <c r="L294" s="95">
        <f>L312+L323</f>
        <v>769</v>
      </c>
      <c r="M294" s="36">
        <f t="shared" si="152"/>
        <v>771.4</v>
      </c>
      <c r="N294" s="36">
        <f t="shared" si="152"/>
        <v>773.8</v>
      </c>
      <c r="O294" s="36">
        <f t="shared" si="152"/>
        <v>776.2</v>
      </c>
      <c r="P294" s="36">
        <f t="shared" si="152"/>
        <v>778.6</v>
      </c>
      <c r="Q294" s="95">
        <f>Q312+Q323</f>
        <v>781</v>
      </c>
      <c r="R294" s="36">
        <f t="shared" si="153"/>
        <v>788.6</v>
      </c>
      <c r="S294" s="36">
        <f t="shared" si="153"/>
        <v>796.2</v>
      </c>
      <c r="T294" s="36">
        <f t="shared" si="153"/>
        <v>803.8</v>
      </c>
      <c r="U294" s="36">
        <f t="shared" si="153"/>
        <v>811.4</v>
      </c>
      <c r="V294" s="95">
        <f>V312+V323</f>
        <v>819</v>
      </c>
      <c r="W294" s="36">
        <f t="shared" si="154"/>
        <v>830.6</v>
      </c>
      <c r="X294" s="36">
        <f t="shared" si="154"/>
        <v>842.2</v>
      </c>
      <c r="Y294" s="36">
        <f t="shared" si="154"/>
        <v>853.8</v>
      </c>
      <c r="Z294" s="36">
        <f t="shared" si="154"/>
        <v>865.4</v>
      </c>
      <c r="AA294" s="95">
        <f>AA312+AA323</f>
        <v>877</v>
      </c>
      <c r="AB294" s="36">
        <f t="shared" si="155"/>
        <v>891.4</v>
      </c>
      <c r="AC294" s="36">
        <f t="shared" si="155"/>
        <v>905.8</v>
      </c>
      <c r="AD294" s="36">
        <f t="shared" si="155"/>
        <v>920.2</v>
      </c>
      <c r="AE294" s="36">
        <f t="shared" si="155"/>
        <v>934.6</v>
      </c>
      <c r="AF294" s="95">
        <f>AF312+AF323</f>
        <v>949</v>
      </c>
      <c r="AG294" s="36">
        <f>$AF294+((AG$1-$AF$1)*($AK294-$AF294)/($AK$1-$AF$1))</f>
        <v>964.6</v>
      </c>
      <c r="AH294" s="36">
        <f>$AF294+((AH$1-$AF$1)*($AK294-$AF294)/($AK$1-$AF$1))</f>
        <v>980.2</v>
      </c>
      <c r="AI294" s="36">
        <f>$AF294+((AI$1-$AF$1)*($AK294-$AF294)/($AK$1-$AF$1))</f>
        <v>995.8</v>
      </c>
      <c r="AJ294" s="36">
        <f>$AF294+((AJ$1-$AF$1)*($AK294-$AF294)/($AK$1-$AF$1))</f>
        <v>1011.4</v>
      </c>
      <c r="AK294" s="95">
        <f>AK312+AK323</f>
        <v>1027</v>
      </c>
      <c r="AL294" s="36">
        <f>$AK294+((AL$1-$AK$1)*($AP294-$AK294)/($AP$1-$AK$1))</f>
        <v>1043.5999999999999</v>
      </c>
      <c r="AM294" s="36">
        <f>$AK294+((AM$1-$AK$1)*($AP294-$AK294)/($AP$1-$AK$1))</f>
        <v>1060.2</v>
      </c>
      <c r="AN294" s="36">
        <f>$AK294+((AN$1-$AK$1)*($AP294-$AK294)/($AP$1-$AK$1))</f>
        <v>1076.8</v>
      </c>
      <c r="AO294" s="36">
        <f>$AK294+((AO$1-$AK$1)*($AP294-$AK294)/($AP$1-$AK$1))</f>
        <v>1093.4000000000001</v>
      </c>
      <c r="AP294" s="95">
        <f>AP312+AP323</f>
        <v>1110</v>
      </c>
    </row>
    <row r="295" spans="1:42">
      <c r="A295" s="93"/>
      <c r="B295" s="95"/>
      <c r="G295" s="95"/>
      <c r="J295" s="100">
        <f t="shared" ref="J295:AP295" si="158">(J296-I296)/I296</f>
        <v>0.38181818181818161</v>
      </c>
      <c r="K295" s="100">
        <f t="shared" si="158"/>
        <v>0.27631578947368424</v>
      </c>
      <c r="L295" s="100">
        <f t="shared" si="158"/>
        <v>0.21649484536082458</v>
      </c>
      <c r="M295" s="100">
        <f t="shared" si="158"/>
        <v>3.3898305084746247E-3</v>
      </c>
      <c r="N295" s="100">
        <f t="shared" si="158"/>
        <v>3.3783783783784267E-3</v>
      </c>
      <c r="O295" s="100">
        <f t="shared" si="158"/>
        <v>3.3670033670032953E-3</v>
      </c>
      <c r="P295" s="100">
        <f t="shared" si="158"/>
        <v>3.3557046979866252E-3</v>
      </c>
      <c r="Q295" s="100">
        <f t="shared" si="158"/>
        <v>3.3444816053512182E-3</v>
      </c>
      <c r="R295" s="100">
        <f t="shared" si="158"/>
        <v>0</v>
      </c>
      <c r="S295" s="100">
        <f t="shared" si="158"/>
        <v>0</v>
      </c>
      <c r="T295" s="100">
        <f t="shared" si="158"/>
        <v>0</v>
      </c>
      <c r="U295" s="100">
        <f t="shared" si="158"/>
        <v>0</v>
      </c>
      <c r="V295" s="100">
        <f t="shared" si="158"/>
        <v>0</v>
      </c>
      <c r="W295" s="100">
        <f t="shared" si="158"/>
        <v>2.6666666666666689E-2</v>
      </c>
      <c r="X295" s="100">
        <f t="shared" si="158"/>
        <v>2.5974025974025997E-2</v>
      </c>
      <c r="Y295" s="100">
        <f t="shared" si="158"/>
        <v>2.5316455696202441E-2</v>
      </c>
      <c r="Z295" s="100">
        <f t="shared" si="158"/>
        <v>2.4691358024691492E-2</v>
      </c>
      <c r="AA295" s="100">
        <f t="shared" si="158"/>
        <v>2.4096385542168586E-2</v>
      </c>
      <c r="AB295" s="100">
        <f t="shared" si="158"/>
        <v>1.6176470588235209E-2</v>
      </c>
      <c r="AC295" s="100">
        <f t="shared" si="158"/>
        <v>1.591895803183804E-2</v>
      </c>
      <c r="AD295" s="100">
        <f t="shared" si="158"/>
        <v>1.5669515669515587E-2</v>
      </c>
      <c r="AE295" s="100">
        <f t="shared" si="158"/>
        <v>1.5427769985974876E-2</v>
      </c>
      <c r="AF295" s="100">
        <f t="shared" si="158"/>
        <v>1.5193370165745776E-2</v>
      </c>
      <c r="AG295" s="100">
        <f t="shared" si="158"/>
        <v>1.6326530612244938E-2</v>
      </c>
      <c r="AH295" s="100">
        <f t="shared" si="158"/>
        <v>1.6064257028112486E-2</v>
      </c>
      <c r="AI295" s="100">
        <f t="shared" si="158"/>
        <v>1.5810276679841747E-2</v>
      </c>
      <c r="AJ295" s="100">
        <f t="shared" si="158"/>
        <v>1.5564202334630389E-2</v>
      </c>
      <c r="AK295" s="100">
        <f t="shared" si="158"/>
        <v>1.5325670498084329E-2</v>
      </c>
      <c r="AL295" s="100">
        <f t="shared" si="158"/>
        <v>1.63522012578616E-2</v>
      </c>
      <c r="AM295" s="100">
        <f t="shared" si="158"/>
        <v>1.6089108910891055E-2</v>
      </c>
      <c r="AN295" s="100">
        <f t="shared" si="158"/>
        <v>1.5834348355663965E-2</v>
      </c>
      <c r="AO295" s="100">
        <f t="shared" si="158"/>
        <v>1.558752997601915E-2</v>
      </c>
      <c r="AP295" s="100">
        <f t="shared" si="158"/>
        <v>1.5348288075560769E-2</v>
      </c>
    </row>
    <row r="296" spans="1:42">
      <c r="A296" s="93" t="s">
        <v>124</v>
      </c>
      <c r="B296" s="95">
        <f>B313+B324</f>
        <v>8</v>
      </c>
      <c r="C296">
        <f t="shared" si="150"/>
        <v>9.0000000000000036</v>
      </c>
      <c r="D296">
        <f t="shared" si="150"/>
        <v>10.000000000000009</v>
      </c>
      <c r="E296">
        <f t="shared" si="150"/>
        <v>11.000000000000012</v>
      </c>
      <c r="F296">
        <f t="shared" si="150"/>
        <v>12.000000000000018</v>
      </c>
      <c r="G296" s="95">
        <f>G313+G324</f>
        <v>13.000000000000021</v>
      </c>
      <c r="H296">
        <f t="shared" si="151"/>
        <v>34.000000000000014</v>
      </c>
      <c r="I296" s="16">
        <f t="shared" si="151"/>
        <v>55.000000000000007</v>
      </c>
      <c r="J296">
        <f t="shared" si="151"/>
        <v>76</v>
      </c>
      <c r="K296">
        <f t="shared" si="151"/>
        <v>97</v>
      </c>
      <c r="L296" s="95">
        <f>L313+L324</f>
        <v>117.99999999999999</v>
      </c>
      <c r="M296" s="36">
        <f t="shared" si="152"/>
        <v>118.39999999999999</v>
      </c>
      <c r="N296" s="36">
        <f t="shared" si="152"/>
        <v>118.8</v>
      </c>
      <c r="O296" s="36">
        <f t="shared" si="152"/>
        <v>119.19999999999999</v>
      </c>
      <c r="P296" s="36">
        <f t="shared" si="152"/>
        <v>119.6</v>
      </c>
      <c r="Q296" s="95">
        <f>Q313+Q324</f>
        <v>120</v>
      </c>
      <c r="R296" s="36">
        <f t="shared" si="153"/>
        <v>120</v>
      </c>
      <c r="S296" s="36">
        <f t="shared" si="153"/>
        <v>120</v>
      </c>
      <c r="T296" s="36">
        <f t="shared" si="153"/>
        <v>120</v>
      </c>
      <c r="U296" s="36">
        <f t="shared" si="153"/>
        <v>120</v>
      </c>
      <c r="V296" s="95">
        <f>V313+V324</f>
        <v>120</v>
      </c>
      <c r="W296" s="36">
        <f t="shared" si="154"/>
        <v>123.2</v>
      </c>
      <c r="X296" s="36">
        <f t="shared" si="154"/>
        <v>126.4</v>
      </c>
      <c r="Y296" s="36">
        <f t="shared" si="154"/>
        <v>129.6</v>
      </c>
      <c r="Z296" s="36">
        <f t="shared" si="154"/>
        <v>132.80000000000001</v>
      </c>
      <c r="AA296" s="95">
        <f>AA313+AA324</f>
        <v>136</v>
      </c>
      <c r="AB296" s="36">
        <f t="shared" si="155"/>
        <v>138.19999999999999</v>
      </c>
      <c r="AC296" s="36">
        <f t="shared" si="155"/>
        <v>140.4</v>
      </c>
      <c r="AD296" s="36">
        <f t="shared" si="155"/>
        <v>142.6</v>
      </c>
      <c r="AE296" s="36">
        <f t="shared" si="155"/>
        <v>144.80000000000001</v>
      </c>
      <c r="AF296" s="95">
        <f>AF313+AF324</f>
        <v>147</v>
      </c>
      <c r="AG296" s="36">
        <f>$AF296+((AG$1-$AF$1)*($AK296-$AF296)/($AK$1-$AF$1))</f>
        <v>149.4</v>
      </c>
      <c r="AH296" s="36">
        <f>$AF296+((AH$1-$AF$1)*($AK296-$AF296)/($AK$1-$AF$1))</f>
        <v>151.80000000000001</v>
      </c>
      <c r="AI296" s="36">
        <f>$AF296+((AI$1-$AF$1)*($AK296-$AF296)/($AK$1-$AF$1))</f>
        <v>154.19999999999999</v>
      </c>
      <c r="AJ296" s="36">
        <f>$AF296+((AJ$1-$AF$1)*($AK296-$AF296)/($AK$1-$AF$1))</f>
        <v>156.6</v>
      </c>
      <c r="AK296" s="95">
        <f>AK313+AK324</f>
        <v>159</v>
      </c>
      <c r="AL296" s="36">
        <f>$AK296+((AL$1-$AK$1)*($AP296-$AK296)/($AP$1-$AK$1))</f>
        <v>161.6</v>
      </c>
      <c r="AM296" s="36">
        <f>$AK296+((AM$1-$AK$1)*($AP296-$AK296)/($AP$1-$AK$1))</f>
        <v>164.2</v>
      </c>
      <c r="AN296" s="36">
        <f>$AK296+((AN$1-$AK$1)*($AP296-$AK296)/($AP$1-$AK$1))</f>
        <v>166.8</v>
      </c>
      <c r="AO296" s="36">
        <f>$AK296+((AO$1-$AK$1)*($AP296-$AK296)/($AP$1-$AK$1))</f>
        <v>169.4</v>
      </c>
      <c r="AP296" s="95">
        <f>AP313+AP324</f>
        <v>172</v>
      </c>
    </row>
    <row r="297" spans="1:42">
      <c r="A297" s="93"/>
      <c r="B297" s="95"/>
      <c r="G297" s="95"/>
      <c r="J297" s="100">
        <f t="shared" ref="J297:AP297" si="159">(J298-I298)/I298</f>
        <v>2.0550087784125284E-2</v>
      </c>
      <c r="K297" s="100">
        <f t="shared" si="159"/>
        <v>2.0136285352485728E-2</v>
      </c>
      <c r="L297" s="100">
        <f t="shared" si="159"/>
        <v>1.9738818863332421E-2</v>
      </c>
      <c r="M297" s="100">
        <f t="shared" si="159"/>
        <v>3.5008241024648556E-3</v>
      </c>
      <c r="N297" s="100">
        <f t="shared" si="159"/>
        <v>3.4886110886816822E-3</v>
      </c>
      <c r="O297" s="100">
        <f t="shared" si="159"/>
        <v>3.4764829915674778E-3</v>
      </c>
      <c r="P297" s="100">
        <f t="shared" si="159"/>
        <v>3.4644389285572322E-3</v>
      </c>
      <c r="Q297" s="100">
        <f t="shared" si="159"/>
        <v>3.4524780292724253E-3</v>
      </c>
      <c r="R297" s="100">
        <f t="shared" si="159"/>
        <v>1.0325418084413309E-2</v>
      </c>
      <c r="S297" s="100">
        <f t="shared" si="159"/>
        <v>1.021989341215467E-2</v>
      </c>
      <c r="T297" s="100">
        <f t="shared" si="159"/>
        <v>1.0116503821396143E-2</v>
      </c>
      <c r="U297" s="100">
        <f t="shared" si="159"/>
        <v>1.0015185162428645E-2</v>
      </c>
      <c r="V297" s="100">
        <f t="shared" si="159"/>
        <v>9.9158758299441041E-3</v>
      </c>
      <c r="W297" s="100">
        <f t="shared" si="159"/>
        <v>1.4298376201499008E-2</v>
      </c>
      <c r="X297" s="100">
        <f t="shared" si="159"/>
        <v>1.4096814642497776E-2</v>
      </c>
      <c r="Y297" s="100">
        <f t="shared" si="159"/>
        <v>1.3900856840248891E-2</v>
      </c>
      <c r="Z297" s="100">
        <f t="shared" si="159"/>
        <v>1.3710272307659289E-2</v>
      </c>
      <c r="AA297" s="100">
        <f t="shared" si="159"/>
        <v>1.3524843026842925E-2</v>
      </c>
      <c r="AB297" s="100">
        <f t="shared" si="159"/>
        <v>1.6399367154685762E-2</v>
      </c>
      <c r="AC297" s="100">
        <f t="shared" si="159"/>
        <v>1.6134767183684957E-2</v>
      </c>
      <c r="AD297" s="100">
        <f t="shared" si="159"/>
        <v>1.5878570151087529E-2</v>
      </c>
      <c r="AE297" s="100">
        <f t="shared" si="159"/>
        <v>1.5630382033480435E-2</v>
      </c>
      <c r="AF297" s="100">
        <f t="shared" si="159"/>
        <v>1.5389833063270207E-2</v>
      </c>
      <c r="AG297" s="100">
        <f t="shared" si="159"/>
        <v>1.6779116287010024E-2</v>
      </c>
      <c r="AH297" s="100">
        <f t="shared" si="159"/>
        <v>1.6502223558920656E-2</v>
      </c>
      <c r="AI297" s="100">
        <f t="shared" si="159"/>
        <v>1.6234321161781622E-2</v>
      </c>
      <c r="AJ297" s="100">
        <f t="shared" si="159"/>
        <v>1.5974978234569153E-2</v>
      </c>
      <c r="AK297" s="100">
        <f t="shared" si="159"/>
        <v>1.5723791015334276E-2</v>
      </c>
      <c r="AL297" s="100">
        <f t="shared" si="159"/>
        <v>1.6048757104704461E-2</v>
      </c>
      <c r="AM297" s="100">
        <f t="shared" si="159"/>
        <v>1.5795262769118058E-2</v>
      </c>
      <c r="AN297" s="100">
        <f t="shared" si="159"/>
        <v>1.5549651930901E-2</v>
      </c>
      <c r="AO297" s="100">
        <f t="shared" si="159"/>
        <v>1.5311562464066664E-2</v>
      </c>
      <c r="AP297" s="100">
        <f t="shared" si="159"/>
        <v>1.5080654087014216E-2</v>
      </c>
    </row>
    <row r="298" spans="1:42">
      <c r="A298" s="93" t="s">
        <v>13</v>
      </c>
      <c r="B298" s="95">
        <f>B314+B325</f>
        <v>768.61</v>
      </c>
      <c r="C298">
        <f t="shared" si="150"/>
        <v>811.072</v>
      </c>
      <c r="D298">
        <f t="shared" si="150"/>
        <v>853.53399999999999</v>
      </c>
      <c r="E298">
        <f t="shared" si="150"/>
        <v>895.99599999999998</v>
      </c>
      <c r="F298">
        <f t="shared" si="150"/>
        <v>938.45799999999997</v>
      </c>
      <c r="G298" s="95">
        <f>G314+G325</f>
        <v>980.92</v>
      </c>
      <c r="H298">
        <f t="shared" si="151"/>
        <v>1001.942</v>
      </c>
      <c r="I298" s="16">
        <f t="shared" si="151"/>
        <v>1022.9639999999999</v>
      </c>
      <c r="J298">
        <f t="shared" si="151"/>
        <v>1043.9859999999999</v>
      </c>
      <c r="K298">
        <f t="shared" si="151"/>
        <v>1065.008</v>
      </c>
      <c r="L298" s="95">
        <f>L314+L325</f>
        <v>1086.03</v>
      </c>
      <c r="M298" s="36">
        <f t="shared" si="152"/>
        <v>1089.8319999999999</v>
      </c>
      <c r="N298" s="36">
        <f t="shared" si="152"/>
        <v>1093.634</v>
      </c>
      <c r="O298" s="36">
        <f t="shared" si="152"/>
        <v>1097.4359999999999</v>
      </c>
      <c r="P298" s="36">
        <f t="shared" si="152"/>
        <v>1101.2380000000001</v>
      </c>
      <c r="Q298" s="95">
        <f>Q314+Q325</f>
        <v>1105.04</v>
      </c>
      <c r="R298" s="36">
        <f t="shared" si="153"/>
        <v>1116.45</v>
      </c>
      <c r="S298" s="36">
        <f t="shared" si="153"/>
        <v>1127.8600000000001</v>
      </c>
      <c r="T298" s="36">
        <f t="shared" si="153"/>
        <v>1139.27</v>
      </c>
      <c r="U298" s="36">
        <f t="shared" si="153"/>
        <v>1150.68</v>
      </c>
      <c r="V298" s="95">
        <f>V314+V325</f>
        <v>1162.0900000000001</v>
      </c>
      <c r="W298" s="36">
        <f t="shared" si="154"/>
        <v>1178.7060000000001</v>
      </c>
      <c r="X298" s="36">
        <f t="shared" si="154"/>
        <v>1195.3220000000001</v>
      </c>
      <c r="Y298" s="36">
        <f t="shared" si="154"/>
        <v>1211.9380000000001</v>
      </c>
      <c r="Z298" s="36">
        <f t="shared" si="154"/>
        <v>1228.5540000000001</v>
      </c>
      <c r="AA298" s="95">
        <f>AA314+AA325</f>
        <v>1245.17</v>
      </c>
      <c r="AB298" s="36">
        <f t="shared" si="155"/>
        <v>1265.5900000000001</v>
      </c>
      <c r="AC298" s="36">
        <f t="shared" si="155"/>
        <v>1286.01</v>
      </c>
      <c r="AD298" s="36">
        <f t="shared" si="155"/>
        <v>1306.43</v>
      </c>
      <c r="AE298" s="36">
        <f t="shared" si="155"/>
        <v>1326.85</v>
      </c>
      <c r="AF298" s="95">
        <f>AF314+AF325</f>
        <v>1347.27</v>
      </c>
      <c r="AG298" s="36">
        <f>$AF298+((AG$1-$AF$1)*($AK298-$AF298)/($AK$1-$AF$1))</f>
        <v>1369.876</v>
      </c>
      <c r="AH298" s="36">
        <f>$AF298+((AH$1-$AF$1)*($AK298-$AF298)/($AK$1-$AF$1))</f>
        <v>1392.482</v>
      </c>
      <c r="AI298" s="36">
        <f>$AF298+((AI$1-$AF$1)*($AK298-$AF298)/($AK$1-$AF$1))</f>
        <v>1415.088</v>
      </c>
      <c r="AJ298" s="36">
        <f>$AF298+((AJ$1-$AF$1)*($AK298-$AF298)/($AK$1-$AF$1))</f>
        <v>1437.694</v>
      </c>
      <c r="AK298" s="95">
        <f>AK314+AK325</f>
        <v>1460.3</v>
      </c>
      <c r="AL298" s="36">
        <f>$AK298+((AL$1-$AK$1)*($AP298-$AK298)/($AP$1-$AK$1))</f>
        <v>1483.7359999999999</v>
      </c>
      <c r="AM298" s="36">
        <f>$AK298+((AM$1-$AK$1)*($AP298-$AK298)/($AP$1-$AK$1))</f>
        <v>1507.172</v>
      </c>
      <c r="AN298" s="36">
        <f>$AK298+((AN$1-$AK$1)*($AP298-$AK298)/($AP$1-$AK$1))</f>
        <v>1530.6079999999999</v>
      </c>
      <c r="AO298" s="36">
        <f>$AK298+((AO$1-$AK$1)*($AP298-$AK298)/($AP$1-$AK$1))</f>
        <v>1554.0440000000001</v>
      </c>
      <c r="AP298" s="95">
        <f>AP314+AP325</f>
        <v>1577.48</v>
      </c>
    </row>
    <row r="299" spans="1:42">
      <c r="A299" s="93"/>
      <c r="B299" s="95"/>
      <c r="G299" s="95"/>
      <c r="L299" s="95"/>
      <c r="M299" s="36"/>
      <c r="N299" s="36"/>
      <c r="O299" s="36"/>
      <c r="P299" s="36"/>
      <c r="Q299" s="95"/>
      <c r="R299" s="36"/>
      <c r="S299" s="36"/>
      <c r="T299" s="36"/>
      <c r="U299" s="36"/>
      <c r="V299" s="95"/>
      <c r="W299" s="36"/>
      <c r="X299" s="36"/>
      <c r="Y299" s="36"/>
      <c r="Z299" s="36"/>
      <c r="AA299" s="95"/>
      <c r="AB299" s="36"/>
      <c r="AC299" s="36"/>
      <c r="AD299" s="36"/>
      <c r="AE299" s="36"/>
      <c r="AF299" s="95"/>
      <c r="AG299" s="36"/>
      <c r="AH299" s="36"/>
      <c r="AI299" s="36"/>
      <c r="AJ299" s="36"/>
      <c r="AK299" s="95"/>
      <c r="AL299" s="36"/>
      <c r="AM299" s="36"/>
      <c r="AN299" s="36"/>
      <c r="AO299" s="36"/>
      <c r="AP299" s="95"/>
    </row>
    <row r="300" spans="1:42">
      <c r="A300" s="93" t="s">
        <v>259</v>
      </c>
      <c r="B300" s="95">
        <f>B315+B326</f>
        <v>0</v>
      </c>
      <c r="C300">
        <f t="shared" si="150"/>
        <v>0</v>
      </c>
      <c r="D300">
        <f t="shared" si="150"/>
        <v>0</v>
      </c>
      <c r="E300">
        <f t="shared" si="150"/>
        <v>0</v>
      </c>
      <c r="F300">
        <f t="shared" si="150"/>
        <v>0</v>
      </c>
      <c r="G300" s="95">
        <f>G315+G326</f>
        <v>0</v>
      </c>
      <c r="H300">
        <f t="shared" si="151"/>
        <v>0</v>
      </c>
      <c r="I300" s="16">
        <f t="shared" si="151"/>
        <v>0</v>
      </c>
      <c r="J300">
        <f t="shared" si="151"/>
        <v>0</v>
      </c>
      <c r="K300">
        <f t="shared" si="151"/>
        <v>0</v>
      </c>
      <c r="L300" s="95">
        <f>L315+L326</f>
        <v>0</v>
      </c>
      <c r="M300" s="36">
        <f t="shared" si="152"/>
        <v>0</v>
      </c>
      <c r="N300" s="36">
        <f t="shared" si="152"/>
        <v>0</v>
      </c>
      <c r="O300" s="36">
        <f t="shared" si="152"/>
        <v>0</v>
      </c>
      <c r="P300" s="36">
        <f t="shared" si="152"/>
        <v>0</v>
      </c>
      <c r="Q300" s="95">
        <f>Q315+Q326</f>
        <v>0</v>
      </c>
      <c r="R300" s="36">
        <f t="shared" si="153"/>
        <v>0</v>
      </c>
      <c r="S300" s="36">
        <f t="shared" si="153"/>
        <v>0</v>
      </c>
      <c r="T300" s="36">
        <f t="shared" si="153"/>
        <v>0</v>
      </c>
      <c r="U300" s="36">
        <f t="shared" si="153"/>
        <v>0</v>
      </c>
      <c r="V300" s="95">
        <f>V315+V326</f>
        <v>0</v>
      </c>
      <c r="W300" s="36">
        <f t="shared" si="154"/>
        <v>0</v>
      </c>
      <c r="X300" s="36">
        <f t="shared" si="154"/>
        <v>0</v>
      </c>
      <c r="Y300" s="36">
        <f t="shared" si="154"/>
        <v>0</v>
      </c>
      <c r="Z300" s="36">
        <f t="shared" si="154"/>
        <v>0</v>
      </c>
      <c r="AA300" s="95">
        <f>AA315+AA326</f>
        <v>0</v>
      </c>
      <c r="AB300" s="36">
        <f t="shared" si="155"/>
        <v>0</v>
      </c>
      <c r="AC300" s="36">
        <f t="shared" si="155"/>
        <v>0</v>
      </c>
      <c r="AD300" s="36">
        <f t="shared" si="155"/>
        <v>0</v>
      </c>
      <c r="AE300" s="36">
        <f t="shared" si="155"/>
        <v>0</v>
      </c>
      <c r="AF300" s="95">
        <f>AF315+AF326</f>
        <v>0</v>
      </c>
      <c r="AG300" s="36">
        <f>$AF300+((AG$1-$AF$1)*($AK300-$AF300)/($AK$1-$AF$1))</f>
        <v>0</v>
      </c>
      <c r="AH300" s="36">
        <f>$AF300+((AH$1-$AF$1)*($AK300-$AF300)/($AK$1-$AF$1))</f>
        <v>0</v>
      </c>
      <c r="AI300" s="36">
        <f>$AF300+((AI$1-$AF$1)*($AK300-$AF300)/($AK$1-$AF$1))</f>
        <v>0</v>
      </c>
      <c r="AJ300" s="36">
        <f>$AF300+((AJ$1-$AF$1)*($AK300-$AF300)/($AK$1-$AF$1))</f>
        <v>0</v>
      </c>
      <c r="AK300" s="95">
        <f>AK315+AK326</f>
        <v>0</v>
      </c>
      <c r="AL300" s="36">
        <f>$AK300+((AL$1-$AK$1)*($AP300-$AK300)/($AP$1-$AK$1))</f>
        <v>0</v>
      </c>
      <c r="AM300" s="36">
        <f>$AK300+((AM$1-$AK$1)*($AP300-$AK300)/($AP$1-$AK$1))</f>
        <v>0</v>
      </c>
      <c r="AN300" s="36">
        <f>$AK300+((AN$1-$AK$1)*($AP300-$AK300)/($AP$1-$AK$1))</f>
        <v>0</v>
      </c>
      <c r="AO300" s="36">
        <f>$AK300+((AO$1-$AK$1)*($AP300-$AK300)/($AP$1-$AK$1))</f>
        <v>0</v>
      </c>
      <c r="AP300" s="95">
        <f>AP315+AP326</f>
        <v>0</v>
      </c>
    </row>
    <row r="301" spans="1:42">
      <c r="A301" s="93"/>
      <c r="B301" s="95"/>
      <c r="G301" s="95"/>
      <c r="L301" s="95"/>
      <c r="M301" s="36"/>
      <c r="N301" s="36"/>
      <c r="O301" s="36"/>
      <c r="P301" s="36"/>
      <c r="Q301" s="95"/>
      <c r="R301" s="36"/>
      <c r="S301" s="36"/>
      <c r="T301" s="36"/>
      <c r="U301" s="36"/>
      <c r="V301" s="95"/>
      <c r="W301" s="36"/>
      <c r="X301" s="36"/>
      <c r="Y301" s="36"/>
      <c r="Z301" s="36"/>
      <c r="AA301" s="95"/>
      <c r="AB301" s="36"/>
      <c r="AC301" s="36"/>
      <c r="AD301" s="36"/>
      <c r="AE301" s="36"/>
      <c r="AF301" s="95"/>
      <c r="AG301" s="36"/>
      <c r="AH301" s="36"/>
      <c r="AI301" s="36"/>
      <c r="AJ301" s="36"/>
      <c r="AK301" s="95"/>
      <c r="AL301" s="36"/>
      <c r="AM301" s="36"/>
      <c r="AN301" s="36"/>
      <c r="AO301" s="36"/>
      <c r="AP301" s="95"/>
    </row>
    <row r="302" spans="1:42">
      <c r="A302" s="93" t="s">
        <v>11</v>
      </c>
      <c r="B302" s="95">
        <f>B316+B327</f>
        <v>0</v>
      </c>
      <c r="C302">
        <f t="shared" si="150"/>
        <v>0</v>
      </c>
      <c r="D302">
        <f t="shared" si="150"/>
        <v>0</v>
      </c>
      <c r="E302">
        <f t="shared" si="150"/>
        <v>0</v>
      </c>
      <c r="F302">
        <f t="shared" si="150"/>
        <v>0</v>
      </c>
      <c r="G302" s="95">
        <f t="shared" ref="G302:AF302" si="160">G316+G327</f>
        <v>0</v>
      </c>
      <c r="H302">
        <f t="shared" si="151"/>
        <v>0</v>
      </c>
      <c r="I302" s="16">
        <f t="shared" si="151"/>
        <v>0</v>
      </c>
      <c r="J302">
        <f t="shared" si="151"/>
        <v>0</v>
      </c>
      <c r="K302">
        <f t="shared" si="151"/>
        <v>0</v>
      </c>
      <c r="L302" s="95">
        <f t="shared" si="160"/>
        <v>0</v>
      </c>
      <c r="M302" s="36">
        <f t="shared" si="152"/>
        <v>0</v>
      </c>
      <c r="N302" s="36">
        <f t="shared" si="152"/>
        <v>0</v>
      </c>
      <c r="O302" s="36">
        <f t="shared" si="152"/>
        <v>0</v>
      </c>
      <c r="P302" s="36">
        <f t="shared" si="152"/>
        <v>0</v>
      </c>
      <c r="Q302" s="95">
        <f t="shared" si="160"/>
        <v>0</v>
      </c>
      <c r="R302" s="36">
        <f t="shared" si="153"/>
        <v>0</v>
      </c>
      <c r="S302" s="36">
        <f t="shared" si="153"/>
        <v>0</v>
      </c>
      <c r="T302" s="36">
        <f t="shared" si="153"/>
        <v>0</v>
      </c>
      <c r="U302" s="36">
        <f t="shared" si="153"/>
        <v>0</v>
      </c>
      <c r="V302" s="95">
        <f t="shared" si="160"/>
        <v>0</v>
      </c>
      <c r="W302" s="36">
        <f t="shared" si="154"/>
        <v>0</v>
      </c>
      <c r="X302" s="36">
        <f t="shared" si="154"/>
        <v>0</v>
      </c>
      <c r="Y302" s="36">
        <f t="shared" si="154"/>
        <v>0</v>
      </c>
      <c r="Z302" s="36">
        <f t="shared" si="154"/>
        <v>0</v>
      </c>
      <c r="AA302" s="95">
        <f t="shared" si="160"/>
        <v>0</v>
      </c>
      <c r="AB302" s="36">
        <f t="shared" si="155"/>
        <v>0</v>
      </c>
      <c r="AC302" s="36">
        <f t="shared" si="155"/>
        <v>0</v>
      </c>
      <c r="AD302" s="36">
        <f t="shared" si="155"/>
        <v>0</v>
      </c>
      <c r="AE302" s="36">
        <f t="shared" si="155"/>
        <v>0</v>
      </c>
      <c r="AF302" s="95">
        <f t="shared" si="160"/>
        <v>0</v>
      </c>
      <c r="AG302" s="36">
        <f>$AF302+((AG$1-$AF$1)*($AK302-$AF302)/($AK$1-$AF$1))</f>
        <v>0</v>
      </c>
      <c r="AH302" s="36">
        <f>$AF302+((AH$1-$AF$1)*($AK302-$AF302)/($AK$1-$AF$1))</f>
        <v>0</v>
      </c>
      <c r="AI302" s="36">
        <f>$AF302+((AI$1-$AF$1)*($AK302-$AF302)/($AK$1-$AF$1))</f>
        <v>0</v>
      </c>
      <c r="AJ302" s="36">
        <f>$AF302+((AJ$1-$AF$1)*($AK302-$AF302)/($AK$1-$AF$1))</f>
        <v>0</v>
      </c>
      <c r="AK302" s="95">
        <f>AK316+AK327</f>
        <v>0</v>
      </c>
      <c r="AL302" s="36">
        <f>$AK302+((AL$1-$AK$1)*($AP302-$AK302)/($AP$1-$AK$1))</f>
        <v>0</v>
      </c>
      <c r="AM302" s="36">
        <f>$AK302+((AM$1-$AK$1)*($AP302-$AK302)/($AP$1-$AK$1))</f>
        <v>0</v>
      </c>
      <c r="AN302" s="36">
        <f>$AK302+((AN$1-$AK$1)*($AP302-$AK302)/($AP$1-$AK$1))</f>
        <v>0</v>
      </c>
      <c r="AO302" s="36">
        <f>$AK302+((AO$1-$AK$1)*($AP302-$AK302)/($AP$1-$AK$1))</f>
        <v>0</v>
      </c>
      <c r="AP302" s="95">
        <f>AP316+AP327</f>
        <v>0</v>
      </c>
    </row>
    <row r="303" spans="1:42">
      <c r="A303" s="93"/>
      <c r="B303" s="95"/>
      <c r="G303" s="95"/>
      <c r="J303" s="100">
        <f t="shared" ref="J303:AP303" si="161">(J304-I304)/I304</f>
        <v>2.2569444444444395E-2</v>
      </c>
      <c r="K303" s="100">
        <f t="shared" si="161"/>
        <v>2.2071307300509411E-2</v>
      </c>
      <c r="L303" s="100">
        <f t="shared" si="161"/>
        <v>2.159468438538201E-2</v>
      </c>
      <c r="M303" s="100">
        <f t="shared" si="161"/>
        <v>3.2520325203252497E-3</v>
      </c>
      <c r="N303" s="100">
        <f t="shared" si="161"/>
        <v>3.2414910858994447E-3</v>
      </c>
      <c r="O303" s="100">
        <f t="shared" si="161"/>
        <v>3.2310177705977845E-3</v>
      </c>
      <c r="P303" s="100">
        <f t="shared" si="161"/>
        <v>3.2206119162640216E-3</v>
      </c>
      <c r="Q303" s="100">
        <f t="shared" si="161"/>
        <v>3.2102728731942675E-3</v>
      </c>
      <c r="R303" s="100">
        <f t="shared" si="161"/>
        <v>9.6000000000000234E-3</v>
      </c>
      <c r="S303" s="100">
        <f t="shared" si="161"/>
        <v>9.5087163232963779E-3</v>
      </c>
      <c r="T303" s="100">
        <f t="shared" si="161"/>
        <v>9.4191522762950442E-3</v>
      </c>
      <c r="U303" s="100">
        <f t="shared" si="161"/>
        <v>9.3312597200623411E-3</v>
      </c>
      <c r="V303" s="100">
        <f t="shared" si="161"/>
        <v>9.2449922958396658E-3</v>
      </c>
      <c r="W303" s="100">
        <f t="shared" si="161"/>
        <v>1.4503816793893173E-2</v>
      </c>
      <c r="X303" s="100">
        <f t="shared" si="161"/>
        <v>1.4296463506395829E-2</v>
      </c>
      <c r="Y303" s="100">
        <f t="shared" si="161"/>
        <v>1.4094955489614074E-2</v>
      </c>
      <c r="Z303" s="100">
        <f t="shared" si="161"/>
        <v>1.3899049012436033E-2</v>
      </c>
      <c r="AA303" s="100">
        <f t="shared" si="161"/>
        <v>1.370851370851375E-2</v>
      </c>
      <c r="AB303" s="100">
        <f t="shared" si="161"/>
        <v>1.5658362989323764E-2</v>
      </c>
      <c r="AC303" s="100">
        <f t="shared" si="161"/>
        <v>1.5416958654520092E-2</v>
      </c>
      <c r="AD303" s="100">
        <f t="shared" si="161"/>
        <v>1.518288474810206E-2</v>
      </c>
      <c r="AE303" s="100">
        <f t="shared" si="161"/>
        <v>1.4955812372535807E-2</v>
      </c>
      <c r="AF303" s="100">
        <f t="shared" si="161"/>
        <v>1.473543201607494E-2</v>
      </c>
      <c r="AG303" s="100">
        <f t="shared" si="161"/>
        <v>1.7161716171617124E-2</v>
      </c>
      <c r="AH303" s="100">
        <f t="shared" si="161"/>
        <v>1.6872160934458109E-2</v>
      </c>
      <c r="AI303" s="100">
        <f t="shared" si="161"/>
        <v>1.6592214422463451E-2</v>
      </c>
      <c r="AJ303" s="100">
        <f t="shared" si="161"/>
        <v>1.6321406151914589E-2</v>
      </c>
      <c r="AK303" s="100">
        <f t="shared" si="161"/>
        <v>1.6059295861642953E-2</v>
      </c>
      <c r="AL303" s="100">
        <f t="shared" si="161"/>
        <v>1.5805471124620028E-2</v>
      </c>
      <c r="AM303" s="100">
        <f t="shared" si="161"/>
        <v>1.55595451825254E-2</v>
      </c>
      <c r="AN303" s="100">
        <f t="shared" si="161"/>
        <v>1.5321154979375503E-2</v>
      </c>
      <c r="AO303" s="100">
        <f t="shared" si="161"/>
        <v>1.5089959373186268E-2</v>
      </c>
      <c r="AP303" s="100">
        <f t="shared" si="161"/>
        <v>1.4865637507146909E-2</v>
      </c>
    </row>
    <row r="304" spans="1:42">
      <c r="A304" s="93" t="s">
        <v>260</v>
      </c>
      <c r="B304" s="95">
        <f>B317+B328</f>
        <v>371</v>
      </c>
      <c r="C304">
        <f t="shared" si="150"/>
        <v>340.8</v>
      </c>
      <c r="D304">
        <f t="shared" si="150"/>
        <v>310.60000000000002</v>
      </c>
      <c r="E304">
        <f t="shared" si="150"/>
        <v>280.39999999999998</v>
      </c>
      <c r="F304">
        <f t="shared" si="150"/>
        <v>250.2</v>
      </c>
      <c r="G304" s="95">
        <f>G317+G328</f>
        <v>220</v>
      </c>
      <c r="H304">
        <f t="shared" si="151"/>
        <v>225.2</v>
      </c>
      <c r="I304" s="16">
        <f t="shared" si="151"/>
        <v>230.4</v>
      </c>
      <c r="J304">
        <f t="shared" si="151"/>
        <v>235.6</v>
      </c>
      <c r="K304">
        <f t="shared" si="151"/>
        <v>240.8</v>
      </c>
      <c r="L304" s="95">
        <f>L317+L328</f>
        <v>246</v>
      </c>
      <c r="M304" s="36">
        <f t="shared" si="152"/>
        <v>246.8</v>
      </c>
      <c r="N304" s="36">
        <f t="shared" si="152"/>
        <v>247.6</v>
      </c>
      <c r="O304" s="36">
        <f t="shared" si="152"/>
        <v>248.4</v>
      </c>
      <c r="P304" s="36">
        <f t="shared" si="152"/>
        <v>249.2</v>
      </c>
      <c r="Q304" s="95">
        <f>Q317+Q328</f>
        <v>250</v>
      </c>
      <c r="R304" s="36">
        <f t="shared" si="153"/>
        <v>252.4</v>
      </c>
      <c r="S304" s="36">
        <f t="shared" si="153"/>
        <v>254.8</v>
      </c>
      <c r="T304" s="36">
        <f t="shared" si="153"/>
        <v>257.2</v>
      </c>
      <c r="U304" s="36">
        <f t="shared" si="153"/>
        <v>259.60000000000002</v>
      </c>
      <c r="V304" s="95">
        <f>V317+V328</f>
        <v>262</v>
      </c>
      <c r="W304" s="36">
        <f t="shared" si="154"/>
        <v>265.8</v>
      </c>
      <c r="X304" s="36">
        <f t="shared" si="154"/>
        <v>269.60000000000002</v>
      </c>
      <c r="Y304" s="36">
        <f t="shared" si="154"/>
        <v>273.39999999999998</v>
      </c>
      <c r="Z304" s="36">
        <f t="shared" si="154"/>
        <v>277.2</v>
      </c>
      <c r="AA304" s="95">
        <f>AA317+AA328</f>
        <v>281</v>
      </c>
      <c r="AB304" s="36">
        <f t="shared" si="155"/>
        <v>285.39999999999998</v>
      </c>
      <c r="AC304" s="36">
        <f t="shared" si="155"/>
        <v>289.8</v>
      </c>
      <c r="AD304" s="36">
        <f t="shared" si="155"/>
        <v>294.2</v>
      </c>
      <c r="AE304" s="36">
        <f t="shared" si="155"/>
        <v>298.60000000000002</v>
      </c>
      <c r="AF304" s="95">
        <f>AF317+AF328</f>
        <v>303</v>
      </c>
      <c r="AG304" s="36">
        <f>$AF304+((AG$1-$AF$1)*($AK304-$AF304)/($AK$1-$AF$1))</f>
        <v>308.2</v>
      </c>
      <c r="AH304" s="36">
        <f>$AF304+((AH$1-$AF$1)*($AK304-$AF304)/($AK$1-$AF$1))</f>
        <v>313.39999999999998</v>
      </c>
      <c r="AI304" s="36">
        <f>$AF304+((AI$1-$AF$1)*($AK304-$AF304)/($AK$1-$AF$1))</f>
        <v>318.60000000000002</v>
      </c>
      <c r="AJ304" s="36">
        <f>$AF304+((AJ$1-$AF$1)*($AK304-$AF304)/($AK$1-$AF$1))</f>
        <v>323.8</v>
      </c>
      <c r="AK304" s="95">
        <f>AK317+AK328</f>
        <v>329</v>
      </c>
      <c r="AL304" s="36">
        <f>$AK304+((AL$1-$AK$1)*($AP304-$AK304)/($AP$1-$AK$1))</f>
        <v>334.2</v>
      </c>
      <c r="AM304" s="36">
        <f>$AK304+((AM$1-$AK$1)*($AP304-$AK304)/($AP$1-$AK$1))</f>
        <v>339.4</v>
      </c>
      <c r="AN304" s="36">
        <f>$AK304+((AN$1-$AK$1)*($AP304-$AK304)/($AP$1-$AK$1))</f>
        <v>344.6</v>
      </c>
      <c r="AO304" s="36">
        <f>$AK304+((AO$1-$AK$1)*($AP304-$AK304)/($AP$1-$AK$1))</f>
        <v>349.8</v>
      </c>
      <c r="AP304" s="95">
        <f>AP317+AP328</f>
        <v>355</v>
      </c>
    </row>
    <row r="305" spans="1:42">
      <c r="A305" s="93"/>
      <c r="B305" s="95"/>
      <c r="G305" s="95"/>
      <c r="J305" s="100">
        <f t="shared" ref="J305:AP305" si="162">(J306-I306)/I306</f>
        <v>2.3255813953488372E-2</v>
      </c>
      <c r="K305" s="100">
        <f t="shared" si="162"/>
        <v>2.2727272727272728E-2</v>
      </c>
      <c r="L305" s="100">
        <f t="shared" si="162"/>
        <v>2.2222222222222223E-2</v>
      </c>
      <c r="M305" s="100">
        <f t="shared" si="162"/>
        <v>0</v>
      </c>
      <c r="N305" s="100">
        <f t="shared" si="162"/>
        <v>0</v>
      </c>
      <c r="O305" s="100">
        <f t="shared" si="162"/>
        <v>0</v>
      </c>
      <c r="P305" s="100">
        <f t="shared" si="162"/>
        <v>0</v>
      </c>
      <c r="Q305" s="100">
        <f t="shared" si="162"/>
        <v>0</v>
      </c>
      <c r="R305" s="100">
        <f t="shared" si="162"/>
        <v>1.3043478260869596E-2</v>
      </c>
      <c r="S305" s="100">
        <f t="shared" si="162"/>
        <v>1.2875536480686725E-2</v>
      </c>
      <c r="T305" s="100">
        <f t="shared" si="162"/>
        <v>1.271186440677954E-2</v>
      </c>
      <c r="U305" s="100">
        <f t="shared" si="162"/>
        <v>1.2552301255230157E-2</v>
      </c>
      <c r="V305" s="100">
        <f t="shared" si="162"/>
        <v>1.2396694214876063E-2</v>
      </c>
      <c r="W305" s="100">
        <f t="shared" si="162"/>
        <v>1.2244897959183702E-2</v>
      </c>
      <c r="X305" s="100">
        <f t="shared" si="162"/>
        <v>1.2096774193548416E-2</v>
      </c>
      <c r="Y305" s="100">
        <f t="shared" si="162"/>
        <v>1.1952191235059646E-2</v>
      </c>
      <c r="Z305" s="100">
        <f t="shared" si="162"/>
        <v>1.1811023622047273E-2</v>
      </c>
      <c r="AA305" s="100">
        <f t="shared" si="162"/>
        <v>1.1673151750972791E-2</v>
      </c>
      <c r="AB305" s="100">
        <f t="shared" si="162"/>
        <v>1.538461538461533E-2</v>
      </c>
      <c r="AC305" s="100">
        <f t="shared" si="162"/>
        <v>1.5151515151515233E-2</v>
      </c>
      <c r="AD305" s="100">
        <f t="shared" si="162"/>
        <v>1.4925373134328304E-2</v>
      </c>
      <c r="AE305" s="100">
        <f t="shared" si="162"/>
        <v>1.4705882352941256E-2</v>
      </c>
      <c r="AF305" s="100">
        <f t="shared" si="162"/>
        <v>1.4492753623188354E-2</v>
      </c>
      <c r="AG305" s="100">
        <f t="shared" si="162"/>
        <v>1.7857142857142856E-2</v>
      </c>
      <c r="AH305" s="100">
        <f t="shared" si="162"/>
        <v>1.7543859649122806E-2</v>
      </c>
      <c r="AI305" s="100">
        <f t="shared" si="162"/>
        <v>1.7241379310344827E-2</v>
      </c>
      <c r="AJ305" s="100">
        <f t="shared" si="162"/>
        <v>1.6949152542372881E-2</v>
      </c>
      <c r="AK305" s="100">
        <f t="shared" si="162"/>
        <v>1.6666666666666666E-2</v>
      </c>
      <c r="AL305" s="100">
        <f t="shared" si="162"/>
        <v>1.6393442622950821E-2</v>
      </c>
      <c r="AM305" s="100">
        <f t="shared" si="162"/>
        <v>1.6129032258064516E-2</v>
      </c>
      <c r="AN305" s="100">
        <f t="shared" si="162"/>
        <v>1.5873015873015872E-2</v>
      </c>
      <c r="AO305" s="100">
        <f t="shared" si="162"/>
        <v>1.5625E-2</v>
      </c>
      <c r="AP305" s="100">
        <f t="shared" si="162"/>
        <v>1.5384615384615385E-2</v>
      </c>
    </row>
    <row r="306" spans="1:42">
      <c r="A306" s="93" t="s">
        <v>261</v>
      </c>
      <c r="B306" s="95">
        <f>B318+B329</f>
        <v>19</v>
      </c>
      <c r="C306">
        <f t="shared" si="150"/>
        <v>23.4</v>
      </c>
      <c r="D306">
        <f t="shared" si="150"/>
        <v>27.8</v>
      </c>
      <c r="E306">
        <f t="shared" si="150"/>
        <v>32.200000000000003</v>
      </c>
      <c r="F306">
        <f t="shared" si="150"/>
        <v>36.6</v>
      </c>
      <c r="G306" s="95">
        <f>G318+G329</f>
        <v>41</v>
      </c>
      <c r="H306">
        <f t="shared" si="151"/>
        <v>42</v>
      </c>
      <c r="I306" s="16">
        <f t="shared" si="151"/>
        <v>43</v>
      </c>
      <c r="J306">
        <f t="shared" si="151"/>
        <v>44</v>
      </c>
      <c r="K306">
        <f t="shared" si="151"/>
        <v>45</v>
      </c>
      <c r="L306" s="95">
        <f>L318+L329</f>
        <v>46</v>
      </c>
      <c r="M306" s="36">
        <f t="shared" si="152"/>
        <v>46</v>
      </c>
      <c r="N306" s="36">
        <f t="shared" si="152"/>
        <v>46</v>
      </c>
      <c r="O306" s="36">
        <f t="shared" si="152"/>
        <v>46</v>
      </c>
      <c r="P306" s="36">
        <f t="shared" si="152"/>
        <v>46</v>
      </c>
      <c r="Q306" s="95">
        <f>Q318+Q329</f>
        <v>46</v>
      </c>
      <c r="R306" s="36">
        <f t="shared" si="153"/>
        <v>46.6</v>
      </c>
      <c r="S306" s="36">
        <f t="shared" si="153"/>
        <v>47.2</v>
      </c>
      <c r="T306" s="36">
        <f t="shared" si="153"/>
        <v>47.8</v>
      </c>
      <c r="U306" s="36">
        <f t="shared" si="153"/>
        <v>48.4</v>
      </c>
      <c r="V306" s="95">
        <f>V318+V329</f>
        <v>49</v>
      </c>
      <c r="W306" s="36">
        <f t="shared" si="154"/>
        <v>49.6</v>
      </c>
      <c r="X306" s="36">
        <f t="shared" si="154"/>
        <v>50.2</v>
      </c>
      <c r="Y306" s="36">
        <f t="shared" si="154"/>
        <v>50.8</v>
      </c>
      <c r="Z306" s="36">
        <f t="shared" si="154"/>
        <v>51.4</v>
      </c>
      <c r="AA306" s="95">
        <f>AA318+AA329</f>
        <v>52</v>
      </c>
      <c r="AB306" s="36">
        <f t="shared" si="155"/>
        <v>52.8</v>
      </c>
      <c r="AC306" s="36">
        <f t="shared" si="155"/>
        <v>53.6</v>
      </c>
      <c r="AD306" s="36">
        <f t="shared" si="155"/>
        <v>54.4</v>
      </c>
      <c r="AE306" s="36">
        <f t="shared" si="155"/>
        <v>55.2</v>
      </c>
      <c r="AF306" s="95">
        <f>AF318+AF329</f>
        <v>56</v>
      </c>
      <c r="AG306" s="36">
        <f>$AF306+((AG$1-$AF$1)*($AK306-$AF306)/($AK$1-$AF$1))</f>
        <v>57</v>
      </c>
      <c r="AH306" s="36">
        <f>$AF306+((AH$1-$AF$1)*($AK306-$AF306)/($AK$1-$AF$1))</f>
        <v>58</v>
      </c>
      <c r="AI306" s="36">
        <f>$AF306+((AI$1-$AF$1)*($AK306-$AF306)/($AK$1-$AF$1))</f>
        <v>59</v>
      </c>
      <c r="AJ306" s="36">
        <f>$AF306+((AJ$1-$AF$1)*($AK306-$AF306)/($AK$1-$AF$1))</f>
        <v>60</v>
      </c>
      <c r="AK306" s="95">
        <f>AK318+AK329</f>
        <v>61</v>
      </c>
      <c r="AL306" s="36">
        <f>$AK306+((AL$1-$AK$1)*($AP306-$AK306)/($AP$1-$AK$1))</f>
        <v>62</v>
      </c>
      <c r="AM306" s="36">
        <f>$AK306+((AM$1-$AK$1)*($AP306-$AK306)/($AP$1-$AK$1))</f>
        <v>63</v>
      </c>
      <c r="AN306" s="36">
        <f>$AK306+((AN$1-$AK$1)*($AP306-$AK306)/($AP$1-$AK$1))</f>
        <v>64</v>
      </c>
      <c r="AO306" s="36">
        <f>$AK306+((AO$1-$AK$1)*($AP306-$AK306)/($AP$1-$AK$1))</f>
        <v>65</v>
      </c>
      <c r="AP306" s="95">
        <f>AP318+AP329</f>
        <v>66</v>
      </c>
    </row>
    <row r="307" spans="1:42">
      <c r="A307" s="93"/>
      <c r="B307" s="95"/>
      <c r="G307" s="95"/>
      <c r="L307" s="95"/>
      <c r="M307" s="36"/>
      <c r="N307" s="36"/>
      <c r="O307" s="36"/>
      <c r="P307" s="36"/>
      <c r="Q307" s="95"/>
      <c r="R307" s="36"/>
      <c r="S307" s="36"/>
      <c r="T307" s="36"/>
      <c r="U307" s="36"/>
      <c r="V307" s="95"/>
      <c r="W307" s="36"/>
      <c r="X307" s="36"/>
      <c r="Y307" s="36"/>
      <c r="Z307" s="36"/>
      <c r="AA307" s="95"/>
      <c r="AB307" s="36"/>
      <c r="AC307" s="36"/>
      <c r="AD307" s="36"/>
      <c r="AE307" s="36"/>
      <c r="AF307" s="95"/>
      <c r="AG307" s="36"/>
      <c r="AH307" s="36"/>
      <c r="AI307" s="36"/>
      <c r="AJ307" s="36"/>
      <c r="AK307" s="95"/>
      <c r="AL307" s="36"/>
      <c r="AM307" s="36"/>
      <c r="AN307" s="36"/>
      <c r="AO307" s="36"/>
      <c r="AP307" s="95"/>
    </row>
    <row r="308" spans="1:42">
      <c r="A308" s="93" t="s">
        <v>262</v>
      </c>
      <c r="B308" s="95">
        <f t="shared" ref="B308" si="163">B319+B330</f>
        <v>0</v>
      </c>
      <c r="C308">
        <f t="shared" si="150"/>
        <v>0</v>
      </c>
      <c r="D308">
        <f t="shared" si="150"/>
        <v>0</v>
      </c>
      <c r="E308">
        <f t="shared" si="150"/>
        <v>0</v>
      </c>
      <c r="F308">
        <f t="shared" si="150"/>
        <v>0</v>
      </c>
      <c r="G308" s="95">
        <f t="shared" ref="G308:AF308" si="164">G319+G330</f>
        <v>0</v>
      </c>
      <c r="H308">
        <f t="shared" si="151"/>
        <v>0</v>
      </c>
      <c r="I308" s="16">
        <f t="shared" si="151"/>
        <v>0</v>
      </c>
      <c r="J308">
        <f t="shared" si="151"/>
        <v>0</v>
      </c>
      <c r="K308">
        <f t="shared" si="151"/>
        <v>0</v>
      </c>
      <c r="L308" s="95">
        <f t="shared" si="164"/>
        <v>0</v>
      </c>
      <c r="M308" s="36">
        <f t="shared" si="152"/>
        <v>0</v>
      </c>
      <c r="N308" s="36">
        <f t="shared" si="152"/>
        <v>0</v>
      </c>
      <c r="O308" s="36">
        <f t="shared" si="152"/>
        <v>0</v>
      </c>
      <c r="P308" s="36">
        <f t="shared" si="152"/>
        <v>0</v>
      </c>
      <c r="Q308" s="95">
        <f t="shared" si="164"/>
        <v>0</v>
      </c>
      <c r="R308" s="36">
        <f t="shared" si="153"/>
        <v>0</v>
      </c>
      <c r="S308" s="36">
        <f t="shared" si="153"/>
        <v>0</v>
      </c>
      <c r="T308" s="36">
        <f t="shared" si="153"/>
        <v>0</v>
      </c>
      <c r="U308" s="36">
        <f t="shared" si="153"/>
        <v>0</v>
      </c>
      <c r="V308" s="95">
        <f t="shared" si="164"/>
        <v>0</v>
      </c>
      <c r="W308" s="36">
        <f t="shared" si="154"/>
        <v>0</v>
      </c>
      <c r="X308" s="36">
        <f t="shared" si="154"/>
        <v>0</v>
      </c>
      <c r="Y308" s="36">
        <f t="shared" si="154"/>
        <v>0</v>
      </c>
      <c r="Z308" s="36">
        <f t="shared" si="154"/>
        <v>0</v>
      </c>
      <c r="AA308" s="95">
        <f t="shared" si="164"/>
        <v>0</v>
      </c>
      <c r="AB308" s="36">
        <f t="shared" si="155"/>
        <v>0</v>
      </c>
      <c r="AC308" s="36">
        <f t="shared" si="155"/>
        <v>0</v>
      </c>
      <c r="AD308" s="36">
        <f t="shared" si="155"/>
        <v>0</v>
      </c>
      <c r="AE308" s="36">
        <f t="shared" si="155"/>
        <v>0</v>
      </c>
      <c r="AF308" s="95">
        <f t="shared" si="164"/>
        <v>0</v>
      </c>
      <c r="AG308" s="36">
        <f>$AF308+((AG$1-$AF$1)*($AK308-$AF308)/($AK$1-$AF$1))</f>
        <v>0</v>
      </c>
      <c r="AH308" s="36">
        <f>$AF308+((AH$1-$AF$1)*($AK308-$AF308)/($AK$1-$AF$1))</f>
        <v>0</v>
      </c>
      <c r="AI308" s="36">
        <f>$AF308+((AI$1-$AF$1)*($AK308-$AF308)/($AK$1-$AF$1))</f>
        <v>0</v>
      </c>
      <c r="AJ308" s="36">
        <f>$AF308+((AJ$1-$AF$1)*($AK308-$AF308)/($AK$1-$AF$1))</f>
        <v>0</v>
      </c>
      <c r="AK308" s="95">
        <v>0</v>
      </c>
      <c r="AL308" s="36">
        <f>$AK308+((AL$1-$AK$1)*($AP308-$AK308)/($AP$1-$AK$1))</f>
        <v>0</v>
      </c>
      <c r="AM308" s="36">
        <f>$AK308+((AM$1-$AK$1)*($AP308-$AK308)/($AP$1-$AK$1))</f>
        <v>0</v>
      </c>
      <c r="AN308" s="36">
        <f>$AK308+((AN$1-$AK$1)*($AP308-$AK308)/($AP$1-$AK$1))</f>
        <v>0</v>
      </c>
      <c r="AO308" s="36">
        <f>$AK308+((AO$1-$AK$1)*($AP308-$AK308)/($AP$1-$AK$1))</f>
        <v>0</v>
      </c>
      <c r="AP308" s="95">
        <v>0</v>
      </c>
    </row>
    <row r="309" spans="1:42">
      <c r="A309" s="94" t="s">
        <v>296</v>
      </c>
      <c r="B309" s="95"/>
      <c r="C309" s="36"/>
      <c r="D309" s="36"/>
      <c r="E309" s="36"/>
      <c r="F309" s="36"/>
      <c r="G309" s="95"/>
      <c r="L309" s="95"/>
      <c r="M309" s="36"/>
      <c r="N309" s="36"/>
      <c r="O309" s="36"/>
      <c r="P309" s="36"/>
      <c r="Q309" s="95"/>
      <c r="R309" s="36"/>
      <c r="S309" s="36"/>
      <c r="T309" s="36"/>
      <c r="U309" s="36"/>
      <c r="V309" s="95"/>
      <c r="W309" s="36"/>
      <c r="X309" s="36"/>
      <c r="Y309" s="36"/>
      <c r="Z309" s="36"/>
      <c r="AA309" s="95"/>
      <c r="AB309" s="36"/>
      <c r="AC309" s="36"/>
      <c r="AD309" s="36"/>
      <c r="AE309" s="36"/>
      <c r="AF309" s="95"/>
      <c r="AG309" s="36"/>
    </row>
    <row r="310" spans="1:42">
      <c r="A310" s="93" t="s">
        <v>46</v>
      </c>
      <c r="B310" s="95">
        <v>783</v>
      </c>
      <c r="C310">
        <f>$B310+((C$1-$B$1)*($G310-$B310)/($G$1-$B$1))</f>
        <v>803.2</v>
      </c>
      <c r="D310">
        <f>$B310+((D$1-$B$1)*($G310-$B310)/($G$1-$B$1))</f>
        <v>823.4</v>
      </c>
      <c r="E310">
        <f>$B310+((E$1-$B$1)*($G310-$B310)/($G$1-$B$1))</f>
        <v>843.6</v>
      </c>
      <c r="F310">
        <f>$B310+((F$1-$B$1)*($G310-$B310)/($G$1-$B$1))</f>
        <v>863.8</v>
      </c>
      <c r="G310" s="95">
        <v>884</v>
      </c>
      <c r="H310">
        <f t="shared" ref="H310:K319" si="165">$G310+((H$1-$G$1)*($L310-$G310)/($L$1-$G$1))</f>
        <v>905.2</v>
      </c>
      <c r="I310" s="16">
        <f t="shared" si="165"/>
        <v>926.4</v>
      </c>
      <c r="J310">
        <f t="shared" si="165"/>
        <v>947.6</v>
      </c>
      <c r="K310">
        <f t="shared" si="165"/>
        <v>968.8</v>
      </c>
      <c r="L310" s="95">
        <v>990</v>
      </c>
      <c r="M310" s="36">
        <f t="shared" ref="M310:P319" si="166">$L310+((M$1-$L$1)*($Q310-$L310)/($Q$1-$L$1))</f>
        <v>992.6</v>
      </c>
      <c r="N310" s="36">
        <f t="shared" si="166"/>
        <v>995.2</v>
      </c>
      <c r="O310" s="36">
        <f t="shared" si="166"/>
        <v>997.8</v>
      </c>
      <c r="P310" s="36">
        <f t="shared" si="166"/>
        <v>1000.4</v>
      </c>
      <c r="Q310" s="95">
        <v>1003</v>
      </c>
      <c r="R310" s="36">
        <f t="shared" ref="R310:U319" si="167">$Q310+((R$1-$Q$1)*($V310-$Q310)/($V$1-$Q$1))</f>
        <v>1013</v>
      </c>
      <c r="S310" s="36">
        <f t="shared" si="167"/>
        <v>1023</v>
      </c>
      <c r="T310" s="36">
        <f t="shared" si="167"/>
        <v>1033</v>
      </c>
      <c r="U310" s="36">
        <f t="shared" si="167"/>
        <v>1043</v>
      </c>
      <c r="V310" s="95">
        <v>1053</v>
      </c>
      <c r="W310" s="36">
        <f t="shared" ref="W310:Z319" si="168">$V310+((W$1-$V$1)*($AA310-$V310)/($AA$1-$V$1))</f>
        <v>1057.5999999999999</v>
      </c>
      <c r="X310" s="36">
        <f t="shared" si="168"/>
        <v>1062.2</v>
      </c>
      <c r="Y310" s="36">
        <f t="shared" si="168"/>
        <v>1066.8</v>
      </c>
      <c r="Z310" s="36">
        <f t="shared" si="168"/>
        <v>1071.4000000000001</v>
      </c>
      <c r="AA310" s="95">
        <v>1076</v>
      </c>
      <c r="AB310" s="36">
        <f t="shared" ref="AB310:AE319" si="169">$AA310+((AB$1-$AA$1)*($AF310-$AA310)/($AF$1-$AA$1))</f>
        <v>1092.4000000000001</v>
      </c>
      <c r="AC310" s="36">
        <f t="shared" si="169"/>
        <v>1108.8</v>
      </c>
      <c r="AD310" s="36">
        <f t="shared" si="169"/>
        <v>1125.2</v>
      </c>
      <c r="AE310" s="36">
        <f t="shared" si="169"/>
        <v>1141.5999999999999</v>
      </c>
      <c r="AF310" s="95">
        <v>1158</v>
      </c>
      <c r="AG310" s="36">
        <f t="shared" ref="AG310:AJ319" si="170">$AF310+((AG$1-$AF$1)*($AK310-$AF310)/($AK$1-$AF$1))</f>
        <v>1177.4000000000001</v>
      </c>
      <c r="AH310" s="36">
        <f t="shared" si="170"/>
        <v>1196.8</v>
      </c>
      <c r="AI310" s="36">
        <f t="shared" si="170"/>
        <v>1216.2</v>
      </c>
      <c r="AJ310" s="36">
        <f t="shared" si="170"/>
        <v>1235.5999999999999</v>
      </c>
      <c r="AK310" s="95">
        <v>1255</v>
      </c>
      <c r="AL310" s="36">
        <f t="shared" ref="AL310:AO318" si="171">$AK310+((AL$1-$AK$1)*($AP310-$AK310)/($AP$1-$AK$1))</f>
        <v>1275.4000000000001</v>
      </c>
      <c r="AM310" s="36">
        <f t="shared" si="171"/>
        <v>1295.8</v>
      </c>
      <c r="AN310" s="36">
        <f t="shared" si="171"/>
        <v>1316.2</v>
      </c>
      <c r="AO310" s="36">
        <f t="shared" si="171"/>
        <v>1336.6</v>
      </c>
      <c r="AP310" s="95">
        <v>1357</v>
      </c>
    </row>
    <row r="311" spans="1:42">
      <c r="A311" s="93" t="s">
        <v>51</v>
      </c>
      <c r="B311" s="95"/>
      <c r="C311" s="36"/>
      <c r="D311" s="36"/>
      <c r="E311" s="36"/>
      <c r="F311" s="36"/>
      <c r="G311" s="95"/>
      <c r="H311">
        <f t="shared" si="165"/>
        <v>0</v>
      </c>
      <c r="I311" s="16">
        <f t="shared" si="165"/>
        <v>0</v>
      </c>
      <c r="J311">
        <f t="shared" si="165"/>
        <v>0</v>
      </c>
      <c r="K311">
        <f t="shared" si="165"/>
        <v>0</v>
      </c>
      <c r="L311" s="95"/>
      <c r="M311" s="36">
        <f t="shared" si="166"/>
        <v>0</v>
      </c>
      <c r="N311" s="36">
        <f t="shared" si="166"/>
        <v>0</v>
      </c>
      <c r="O311" s="36">
        <f t="shared" si="166"/>
        <v>0</v>
      </c>
      <c r="P311" s="36">
        <f t="shared" si="166"/>
        <v>0</v>
      </c>
      <c r="Q311" s="95"/>
      <c r="R311" s="36">
        <f t="shared" si="167"/>
        <v>0</v>
      </c>
      <c r="S311" s="36">
        <f t="shared" si="167"/>
        <v>0</v>
      </c>
      <c r="T311" s="36">
        <f t="shared" si="167"/>
        <v>0</v>
      </c>
      <c r="U311" s="36">
        <f t="shared" si="167"/>
        <v>0</v>
      </c>
      <c r="V311" s="95"/>
      <c r="W311" s="36">
        <f t="shared" si="168"/>
        <v>0</v>
      </c>
      <c r="X311" s="36">
        <f t="shared" si="168"/>
        <v>0</v>
      </c>
      <c r="Y311" s="36">
        <f t="shared" si="168"/>
        <v>0</v>
      </c>
      <c r="Z311" s="36">
        <f t="shared" si="168"/>
        <v>0</v>
      </c>
      <c r="AA311" s="95"/>
      <c r="AB311" s="36">
        <f t="shared" si="169"/>
        <v>0</v>
      </c>
      <c r="AC311" s="36">
        <f t="shared" si="169"/>
        <v>0</v>
      </c>
      <c r="AD311" s="36">
        <f t="shared" si="169"/>
        <v>0</v>
      </c>
      <c r="AE311" s="36">
        <f t="shared" si="169"/>
        <v>0</v>
      </c>
      <c r="AF311" s="95"/>
      <c r="AG311" s="36">
        <f t="shared" si="170"/>
        <v>0</v>
      </c>
      <c r="AH311" s="36">
        <f t="shared" si="170"/>
        <v>0</v>
      </c>
      <c r="AI311" s="36">
        <f t="shared" si="170"/>
        <v>0</v>
      </c>
      <c r="AJ311" s="36">
        <f t="shared" si="170"/>
        <v>0</v>
      </c>
      <c r="AK311" s="95"/>
      <c r="AL311" s="36">
        <f t="shared" si="171"/>
        <v>0</v>
      </c>
      <c r="AM311" s="36">
        <f t="shared" si="171"/>
        <v>0</v>
      </c>
      <c r="AN311" s="36">
        <f t="shared" si="171"/>
        <v>0</v>
      </c>
      <c r="AO311" s="36">
        <f t="shared" si="171"/>
        <v>0</v>
      </c>
      <c r="AP311" s="95"/>
    </row>
    <row r="312" spans="1:42">
      <c r="A312" s="93" t="s">
        <v>49</v>
      </c>
      <c r="B312" s="95">
        <v>236</v>
      </c>
      <c r="C312">
        <f t="shared" ref="C312:F314" si="172">$B312+((C$1-$B$1)*($G312-$B312)/($G$1-$B$1))</f>
        <v>240.4</v>
      </c>
      <c r="D312">
        <f t="shared" si="172"/>
        <v>244.8</v>
      </c>
      <c r="E312">
        <f t="shared" si="172"/>
        <v>249.2</v>
      </c>
      <c r="F312">
        <f t="shared" si="172"/>
        <v>253.6</v>
      </c>
      <c r="G312" s="95">
        <v>258</v>
      </c>
      <c r="H312">
        <f t="shared" si="165"/>
        <v>264</v>
      </c>
      <c r="I312" s="16">
        <f t="shared" si="165"/>
        <v>270</v>
      </c>
      <c r="J312">
        <f t="shared" si="165"/>
        <v>276</v>
      </c>
      <c r="K312">
        <f t="shared" si="165"/>
        <v>282</v>
      </c>
      <c r="L312" s="95">
        <v>288</v>
      </c>
      <c r="M312" s="36">
        <f t="shared" si="166"/>
        <v>289</v>
      </c>
      <c r="N312" s="36">
        <f t="shared" si="166"/>
        <v>290</v>
      </c>
      <c r="O312" s="36">
        <f t="shared" si="166"/>
        <v>291</v>
      </c>
      <c r="P312" s="36">
        <f t="shared" si="166"/>
        <v>292</v>
      </c>
      <c r="Q312" s="95">
        <v>293</v>
      </c>
      <c r="R312" s="36">
        <f t="shared" si="167"/>
        <v>295.8</v>
      </c>
      <c r="S312" s="36">
        <f t="shared" si="167"/>
        <v>298.60000000000002</v>
      </c>
      <c r="T312" s="36">
        <f t="shared" si="167"/>
        <v>301.39999999999998</v>
      </c>
      <c r="U312" s="36">
        <f t="shared" si="167"/>
        <v>304.2</v>
      </c>
      <c r="V312" s="95">
        <v>307</v>
      </c>
      <c r="W312" s="36">
        <f t="shared" si="168"/>
        <v>311.39999999999998</v>
      </c>
      <c r="X312" s="36">
        <f t="shared" si="168"/>
        <v>315.8</v>
      </c>
      <c r="Y312" s="36">
        <f t="shared" si="168"/>
        <v>320.2</v>
      </c>
      <c r="Z312" s="36">
        <f t="shared" si="168"/>
        <v>324.60000000000002</v>
      </c>
      <c r="AA312" s="95">
        <v>329</v>
      </c>
      <c r="AB312" s="36">
        <f t="shared" si="169"/>
        <v>334.4</v>
      </c>
      <c r="AC312" s="36">
        <f t="shared" si="169"/>
        <v>339.8</v>
      </c>
      <c r="AD312" s="36">
        <f t="shared" si="169"/>
        <v>345.2</v>
      </c>
      <c r="AE312" s="36">
        <f t="shared" si="169"/>
        <v>350.6</v>
      </c>
      <c r="AF312" s="95">
        <v>356</v>
      </c>
      <c r="AG312" s="36">
        <f t="shared" si="170"/>
        <v>361.8</v>
      </c>
      <c r="AH312" s="36">
        <f t="shared" si="170"/>
        <v>367.6</v>
      </c>
      <c r="AI312" s="36">
        <f t="shared" si="170"/>
        <v>373.4</v>
      </c>
      <c r="AJ312" s="36">
        <f t="shared" si="170"/>
        <v>379.2</v>
      </c>
      <c r="AK312" s="95">
        <v>385</v>
      </c>
      <c r="AL312" s="36">
        <f t="shared" si="171"/>
        <v>391.2</v>
      </c>
      <c r="AM312" s="36">
        <f t="shared" si="171"/>
        <v>397.4</v>
      </c>
      <c r="AN312" s="36">
        <f t="shared" si="171"/>
        <v>403.6</v>
      </c>
      <c r="AO312" s="36">
        <f t="shared" si="171"/>
        <v>409.8</v>
      </c>
      <c r="AP312" s="95">
        <v>416</v>
      </c>
    </row>
    <row r="313" spans="1:42">
      <c r="A313" s="93" t="s">
        <v>124</v>
      </c>
      <c r="B313" s="95">
        <v>8</v>
      </c>
      <c r="C313">
        <f t="shared" si="172"/>
        <v>9.0000000000000036</v>
      </c>
      <c r="D313">
        <f t="shared" si="172"/>
        <v>10.000000000000009</v>
      </c>
      <c r="E313">
        <f t="shared" si="172"/>
        <v>11.000000000000012</v>
      </c>
      <c r="F313">
        <f t="shared" si="172"/>
        <v>12.000000000000018</v>
      </c>
      <c r="G313" s="95">
        <v>13.000000000000021</v>
      </c>
      <c r="H313">
        <f t="shared" si="165"/>
        <v>34.000000000000014</v>
      </c>
      <c r="I313" s="16">
        <f t="shared" si="165"/>
        <v>55.000000000000007</v>
      </c>
      <c r="J313">
        <f t="shared" si="165"/>
        <v>76</v>
      </c>
      <c r="K313">
        <f t="shared" si="165"/>
        <v>97</v>
      </c>
      <c r="L313" s="95">
        <v>117.99999999999999</v>
      </c>
      <c r="M313" s="36">
        <f t="shared" si="166"/>
        <v>118.39999999999999</v>
      </c>
      <c r="N313" s="36">
        <f t="shared" si="166"/>
        <v>118.8</v>
      </c>
      <c r="O313" s="36">
        <f t="shared" si="166"/>
        <v>119.19999999999999</v>
      </c>
      <c r="P313" s="36">
        <f t="shared" si="166"/>
        <v>119.6</v>
      </c>
      <c r="Q313" s="95">
        <v>120</v>
      </c>
      <c r="R313" s="36">
        <f t="shared" si="167"/>
        <v>120</v>
      </c>
      <c r="S313" s="36">
        <f t="shared" si="167"/>
        <v>120</v>
      </c>
      <c r="T313" s="36">
        <f t="shared" si="167"/>
        <v>120</v>
      </c>
      <c r="U313" s="36">
        <f t="shared" si="167"/>
        <v>120</v>
      </c>
      <c r="V313" s="95">
        <v>120</v>
      </c>
      <c r="W313" s="36">
        <f t="shared" si="168"/>
        <v>123.2</v>
      </c>
      <c r="X313" s="36">
        <f t="shared" si="168"/>
        <v>126.4</v>
      </c>
      <c r="Y313" s="36">
        <f t="shared" si="168"/>
        <v>129.6</v>
      </c>
      <c r="Z313" s="36">
        <f t="shared" si="168"/>
        <v>132.80000000000001</v>
      </c>
      <c r="AA313" s="95">
        <v>136</v>
      </c>
      <c r="AB313" s="36">
        <f t="shared" si="169"/>
        <v>138.19999999999999</v>
      </c>
      <c r="AC313" s="36">
        <f t="shared" si="169"/>
        <v>140.4</v>
      </c>
      <c r="AD313" s="36">
        <f t="shared" si="169"/>
        <v>142.6</v>
      </c>
      <c r="AE313" s="36">
        <f t="shared" si="169"/>
        <v>144.80000000000001</v>
      </c>
      <c r="AF313" s="95">
        <v>147</v>
      </c>
      <c r="AG313" s="36">
        <f t="shared" si="170"/>
        <v>149.4</v>
      </c>
      <c r="AH313" s="36">
        <f t="shared" si="170"/>
        <v>151.80000000000001</v>
      </c>
      <c r="AI313" s="36">
        <f t="shared" si="170"/>
        <v>154.19999999999999</v>
      </c>
      <c r="AJ313" s="36">
        <f t="shared" si="170"/>
        <v>156.6</v>
      </c>
      <c r="AK313" s="95">
        <v>159</v>
      </c>
      <c r="AL313" s="36">
        <f t="shared" si="171"/>
        <v>161.6</v>
      </c>
      <c r="AM313" s="36">
        <f t="shared" si="171"/>
        <v>164.2</v>
      </c>
      <c r="AN313" s="36">
        <f t="shared" si="171"/>
        <v>166.8</v>
      </c>
      <c r="AO313" s="36">
        <f t="shared" si="171"/>
        <v>169.4</v>
      </c>
      <c r="AP313" s="95">
        <v>172</v>
      </c>
    </row>
    <row r="314" spans="1:42">
      <c r="A314" s="93" t="s">
        <v>13</v>
      </c>
      <c r="B314" s="95">
        <v>260.61</v>
      </c>
      <c r="C314">
        <f t="shared" si="172"/>
        <v>294.67200000000003</v>
      </c>
      <c r="D314">
        <f t="shared" si="172"/>
        <v>328.73399999999998</v>
      </c>
      <c r="E314">
        <f t="shared" si="172"/>
        <v>362.79599999999999</v>
      </c>
      <c r="F314">
        <f t="shared" si="172"/>
        <v>396.85799999999995</v>
      </c>
      <c r="G314" s="95">
        <v>430.91999999999996</v>
      </c>
      <c r="H314">
        <f t="shared" si="165"/>
        <v>439.14199999999994</v>
      </c>
      <c r="I314" s="16">
        <f t="shared" si="165"/>
        <v>447.36399999999998</v>
      </c>
      <c r="J314">
        <f t="shared" si="165"/>
        <v>455.58599999999996</v>
      </c>
      <c r="K314">
        <f t="shared" si="165"/>
        <v>463.80799999999999</v>
      </c>
      <c r="L314" s="95">
        <v>472.03</v>
      </c>
      <c r="M314" s="36">
        <f t="shared" si="166"/>
        <v>474.03199999999998</v>
      </c>
      <c r="N314" s="36">
        <f t="shared" si="166"/>
        <v>476.03399999999999</v>
      </c>
      <c r="O314" s="36">
        <f t="shared" si="166"/>
        <v>478.036</v>
      </c>
      <c r="P314" s="36">
        <f t="shared" si="166"/>
        <v>480.03800000000001</v>
      </c>
      <c r="Q314" s="95">
        <v>482.04</v>
      </c>
      <c r="R314" s="36">
        <f t="shared" si="167"/>
        <v>487.25</v>
      </c>
      <c r="S314" s="36">
        <f t="shared" si="167"/>
        <v>492.46000000000004</v>
      </c>
      <c r="T314" s="36">
        <f t="shared" si="167"/>
        <v>497.67</v>
      </c>
      <c r="U314" s="36">
        <f t="shared" si="167"/>
        <v>502.88000000000005</v>
      </c>
      <c r="V314" s="95">
        <v>508.09000000000003</v>
      </c>
      <c r="W314" s="36">
        <f t="shared" si="168"/>
        <v>515.50599999999997</v>
      </c>
      <c r="X314" s="36">
        <f t="shared" si="168"/>
        <v>522.92200000000003</v>
      </c>
      <c r="Y314" s="36">
        <f t="shared" si="168"/>
        <v>530.33799999999997</v>
      </c>
      <c r="Z314" s="36">
        <f t="shared" si="168"/>
        <v>537.75400000000002</v>
      </c>
      <c r="AA314" s="95">
        <v>545.16999999999996</v>
      </c>
      <c r="AB314" s="36">
        <f t="shared" si="169"/>
        <v>554.18999999999994</v>
      </c>
      <c r="AC314" s="36">
        <f t="shared" si="169"/>
        <v>563.20999999999992</v>
      </c>
      <c r="AD314" s="36">
        <f t="shared" si="169"/>
        <v>572.23</v>
      </c>
      <c r="AE314" s="36">
        <f t="shared" si="169"/>
        <v>581.25</v>
      </c>
      <c r="AF314" s="95">
        <v>590.27</v>
      </c>
      <c r="AG314" s="36">
        <f t="shared" si="170"/>
        <v>600.07600000000002</v>
      </c>
      <c r="AH314" s="36">
        <f t="shared" si="170"/>
        <v>609.88199999999995</v>
      </c>
      <c r="AI314" s="36">
        <f t="shared" si="170"/>
        <v>619.68799999999999</v>
      </c>
      <c r="AJ314" s="36">
        <f t="shared" si="170"/>
        <v>629.49399999999991</v>
      </c>
      <c r="AK314" s="95">
        <v>639.29999999999995</v>
      </c>
      <c r="AL314" s="36">
        <f t="shared" si="171"/>
        <v>649.53599999999994</v>
      </c>
      <c r="AM314" s="36">
        <f t="shared" si="171"/>
        <v>659.77199999999993</v>
      </c>
      <c r="AN314" s="36">
        <f t="shared" si="171"/>
        <v>670.00800000000004</v>
      </c>
      <c r="AO314" s="36">
        <f t="shared" si="171"/>
        <v>680.24400000000003</v>
      </c>
      <c r="AP314" s="95">
        <v>690.48</v>
      </c>
    </row>
    <row r="315" spans="1:42">
      <c r="A315" s="93" t="s">
        <v>259</v>
      </c>
      <c r="B315" s="95"/>
      <c r="C315" s="36"/>
      <c r="D315" s="36"/>
      <c r="E315" s="36"/>
      <c r="F315" s="36"/>
      <c r="G315" s="95"/>
      <c r="H315">
        <f t="shared" si="165"/>
        <v>0</v>
      </c>
      <c r="I315" s="16">
        <f t="shared" si="165"/>
        <v>0</v>
      </c>
      <c r="J315">
        <f t="shared" si="165"/>
        <v>0</v>
      </c>
      <c r="K315">
        <f t="shared" si="165"/>
        <v>0</v>
      </c>
      <c r="L315" s="95"/>
      <c r="M315" s="36">
        <f t="shared" si="166"/>
        <v>0</v>
      </c>
      <c r="N315" s="36">
        <f t="shared" si="166"/>
        <v>0</v>
      </c>
      <c r="O315" s="36">
        <f t="shared" si="166"/>
        <v>0</v>
      </c>
      <c r="P315" s="36">
        <f t="shared" si="166"/>
        <v>0</v>
      </c>
      <c r="Q315" s="95"/>
      <c r="R315" s="36">
        <f t="shared" si="167"/>
        <v>0</v>
      </c>
      <c r="S315" s="36">
        <f t="shared" si="167"/>
        <v>0</v>
      </c>
      <c r="T315" s="36">
        <f t="shared" si="167"/>
        <v>0</v>
      </c>
      <c r="U315" s="36">
        <f t="shared" si="167"/>
        <v>0</v>
      </c>
      <c r="V315" s="95"/>
      <c r="W315" s="36">
        <f t="shared" si="168"/>
        <v>0</v>
      </c>
      <c r="X315" s="36">
        <f t="shared" si="168"/>
        <v>0</v>
      </c>
      <c r="Y315" s="36">
        <f t="shared" si="168"/>
        <v>0</v>
      </c>
      <c r="Z315" s="36">
        <f t="shared" si="168"/>
        <v>0</v>
      </c>
      <c r="AA315" s="95"/>
      <c r="AB315" s="36">
        <f t="shared" si="169"/>
        <v>0</v>
      </c>
      <c r="AC315" s="36">
        <f t="shared" si="169"/>
        <v>0</v>
      </c>
      <c r="AD315" s="36">
        <f t="shared" si="169"/>
        <v>0</v>
      </c>
      <c r="AE315" s="36">
        <f t="shared" si="169"/>
        <v>0</v>
      </c>
      <c r="AF315" s="95"/>
      <c r="AG315" s="36">
        <f t="shared" si="170"/>
        <v>0</v>
      </c>
      <c r="AH315" s="36">
        <f t="shared" si="170"/>
        <v>0</v>
      </c>
      <c r="AI315" s="36">
        <f t="shared" si="170"/>
        <v>0</v>
      </c>
      <c r="AJ315" s="36">
        <f t="shared" si="170"/>
        <v>0</v>
      </c>
      <c r="AK315" s="95"/>
      <c r="AL315" s="36">
        <f t="shared" si="171"/>
        <v>0</v>
      </c>
      <c r="AM315" s="36">
        <f t="shared" si="171"/>
        <v>0</v>
      </c>
      <c r="AN315" s="36">
        <f t="shared" si="171"/>
        <v>0</v>
      </c>
      <c r="AO315" s="36">
        <f t="shared" si="171"/>
        <v>0</v>
      </c>
      <c r="AP315" s="95"/>
    </row>
    <row r="316" spans="1:42">
      <c r="A316" s="93" t="s">
        <v>11</v>
      </c>
      <c r="B316" s="95"/>
      <c r="C316" s="36"/>
      <c r="D316" s="36"/>
      <c r="E316" s="36"/>
      <c r="F316" s="36"/>
      <c r="G316" s="95"/>
      <c r="H316">
        <f t="shared" si="165"/>
        <v>0</v>
      </c>
      <c r="I316" s="16">
        <f t="shared" si="165"/>
        <v>0</v>
      </c>
      <c r="J316">
        <f t="shared" si="165"/>
        <v>0</v>
      </c>
      <c r="K316">
        <f t="shared" si="165"/>
        <v>0</v>
      </c>
      <c r="L316" s="95"/>
      <c r="M316" s="36">
        <f t="shared" si="166"/>
        <v>0</v>
      </c>
      <c r="N316" s="36">
        <f t="shared" si="166"/>
        <v>0</v>
      </c>
      <c r="O316" s="36">
        <f t="shared" si="166"/>
        <v>0</v>
      </c>
      <c r="P316" s="36">
        <f t="shared" si="166"/>
        <v>0</v>
      </c>
      <c r="Q316" s="95"/>
      <c r="R316" s="36">
        <f t="shared" si="167"/>
        <v>0</v>
      </c>
      <c r="S316" s="36">
        <f t="shared" si="167"/>
        <v>0</v>
      </c>
      <c r="T316" s="36">
        <f t="shared" si="167"/>
        <v>0</v>
      </c>
      <c r="U316" s="36">
        <f t="shared" si="167"/>
        <v>0</v>
      </c>
      <c r="V316" s="95"/>
      <c r="W316" s="36">
        <f t="shared" si="168"/>
        <v>0</v>
      </c>
      <c r="X316" s="36">
        <f t="shared" si="168"/>
        <v>0</v>
      </c>
      <c r="Y316" s="36">
        <f t="shared" si="168"/>
        <v>0</v>
      </c>
      <c r="Z316" s="36">
        <f t="shared" si="168"/>
        <v>0</v>
      </c>
      <c r="AA316" s="95"/>
      <c r="AB316" s="36">
        <f t="shared" si="169"/>
        <v>0</v>
      </c>
      <c r="AC316" s="36">
        <f t="shared" si="169"/>
        <v>0</v>
      </c>
      <c r="AD316" s="36">
        <f t="shared" si="169"/>
        <v>0</v>
      </c>
      <c r="AE316" s="36">
        <f t="shared" si="169"/>
        <v>0</v>
      </c>
      <c r="AF316" s="95"/>
      <c r="AG316" s="36">
        <f t="shared" si="170"/>
        <v>0</v>
      </c>
      <c r="AH316" s="36">
        <f t="shared" si="170"/>
        <v>0</v>
      </c>
      <c r="AI316" s="36">
        <f t="shared" si="170"/>
        <v>0</v>
      </c>
      <c r="AJ316" s="36">
        <f t="shared" si="170"/>
        <v>0</v>
      </c>
      <c r="AK316" s="95"/>
      <c r="AL316" s="36">
        <f t="shared" si="171"/>
        <v>0</v>
      </c>
      <c r="AM316" s="36">
        <f t="shared" si="171"/>
        <v>0</v>
      </c>
      <c r="AN316" s="36">
        <f t="shared" si="171"/>
        <v>0</v>
      </c>
      <c r="AO316" s="36">
        <f t="shared" si="171"/>
        <v>0</v>
      </c>
      <c r="AP316" s="95"/>
    </row>
    <row r="317" spans="1:42">
      <c r="A317" s="93" t="s">
        <v>260</v>
      </c>
      <c r="B317" s="95"/>
      <c r="C317" s="36"/>
      <c r="D317" s="36"/>
      <c r="E317" s="36"/>
      <c r="F317" s="36"/>
      <c r="G317" s="95"/>
      <c r="H317">
        <f t="shared" si="165"/>
        <v>0</v>
      </c>
      <c r="I317" s="16">
        <f t="shared" si="165"/>
        <v>0</v>
      </c>
      <c r="J317">
        <f t="shared" si="165"/>
        <v>0</v>
      </c>
      <c r="K317">
        <f t="shared" si="165"/>
        <v>0</v>
      </c>
      <c r="L317" s="95"/>
      <c r="M317" s="36">
        <f t="shared" si="166"/>
        <v>0</v>
      </c>
      <c r="N317" s="36">
        <f t="shared" si="166"/>
        <v>0</v>
      </c>
      <c r="O317" s="36">
        <f t="shared" si="166"/>
        <v>0</v>
      </c>
      <c r="P317" s="36">
        <f t="shared" si="166"/>
        <v>0</v>
      </c>
      <c r="Q317" s="95"/>
      <c r="R317" s="36">
        <f t="shared" si="167"/>
        <v>0</v>
      </c>
      <c r="S317" s="36">
        <f t="shared" si="167"/>
        <v>0</v>
      </c>
      <c r="T317" s="36">
        <f t="shared" si="167"/>
        <v>0</v>
      </c>
      <c r="U317" s="36">
        <f t="shared" si="167"/>
        <v>0</v>
      </c>
      <c r="V317" s="95"/>
      <c r="W317" s="36">
        <f t="shared" si="168"/>
        <v>0</v>
      </c>
      <c r="X317" s="36">
        <f t="shared" si="168"/>
        <v>0</v>
      </c>
      <c r="Y317" s="36">
        <f t="shared" si="168"/>
        <v>0</v>
      </c>
      <c r="Z317" s="36">
        <f t="shared" si="168"/>
        <v>0</v>
      </c>
      <c r="AA317" s="95"/>
      <c r="AB317" s="36">
        <f t="shared" si="169"/>
        <v>0</v>
      </c>
      <c r="AC317" s="36">
        <f t="shared" si="169"/>
        <v>0</v>
      </c>
      <c r="AD317" s="36">
        <f t="shared" si="169"/>
        <v>0</v>
      </c>
      <c r="AE317" s="36">
        <f t="shared" si="169"/>
        <v>0</v>
      </c>
      <c r="AF317" s="95"/>
      <c r="AG317" s="36">
        <f t="shared" si="170"/>
        <v>0</v>
      </c>
      <c r="AH317" s="36">
        <f t="shared" si="170"/>
        <v>0</v>
      </c>
      <c r="AI317" s="36">
        <f t="shared" si="170"/>
        <v>0</v>
      </c>
      <c r="AJ317" s="36">
        <f t="shared" si="170"/>
        <v>0</v>
      </c>
      <c r="AK317" s="95"/>
      <c r="AL317" s="36">
        <f t="shared" si="171"/>
        <v>0</v>
      </c>
      <c r="AM317" s="36">
        <f t="shared" si="171"/>
        <v>0</v>
      </c>
      <c r="AN317" s="36">
        <f t="shared" si="171"/>
        <v>0</v>
      </c>
      <c r="AO317" s="36">
        <f t="shared" si="171"/>
        <v>0</v>
      </c>
      <c r="AP317" s="95"/>
    </row>
    <row r="318" spans="1:42">
      <c r="A318" s="93" t="s">
        <v>261</v>
      </c>
      <c r="B318" s="95">
        <v>19</v>
      </c>
      <c r="C318">
        <f>$B318+((C$1-$B$1)*($G318-$B318)/($G$1-$B$1))</f>
        <v>23.4</v>
      </c>
      <c r="D318">
        <f>$B318+((D$1-$B$1)*($G318-$B318)/($G$1-$B$1))</f>
        <v>27.8</v>
      </c>
      <c r="E318">
        <f>$B318+((E$1-$B$1)*($G318-$B318)/($G$1-$B$1))</f>
        <v>32.200000000000003</v>
      </c>
      <c r="F318">
        <f>$B318+((F$1-$B$1)*($G318-$B318)/($G$1-$B$1))</f>
        <v>36.6</v>
      </c>
      <c r="G318" s="95">
        <v>41</v>
      </c>
      <c r="H318">
        <f t="shared" si="165"/>
        <v>42</v>
      </c>
      <c r="I318" s="16">
        <f t="shared" si="165"/>
        <v>43</v>
      </c>
      <c r="J318">
        <f t="shared" si="165"/>
        <v>44</v>
      </c>
      <c r="K318">
        <f t="shared" si="165"/>
        <v>45</v>
      </c>
      <c r="L318" s="95">
        <v>46</v>
      </c>
      <c r="M318" s="36">
        <f t="shared" si="166"/>
        <v>46</v>
      </c>
      <c r="N318" s="36">
        <f t="shared" si="166"/>
        <v>46</v>
      </c>
      <c r="O318" s="36">
        <f t="shared" si="166"/>
        <v>46</v>
      </c>
      <c r="P318" s="36">
        <f t="shared" si="166"/>
        <v>46</v>
      </c>
      <c r="Q318" s="95">
        <v>46</v>
      </c>
      <c r="R318" s="36">
        <f t="shared" si="167"/>
        <v>46.6</v>
      </c>
      <c r="S318" s="36">
        <f t="shared" si="167"/>
        <v>47.2</v>
      </c>
      <c r="T318" s="36">
        <f t="shared" si="167"/>
        <v>47.8</v>
      </c>
      <c r="U318" s="36">
        <f t="shared" si="167"/>
        <v>48.4</v>
      </c>
      <c r="V318" s="95">
        <v>49</v>
      </c>
      <c r="W318" s="36">
        <f t="shared" si="168"/>
        <v>49.6</v>
      </c>
      <c r="X318" s="36">
        <f t="shared" si="168"/>
        <v>50.2</v>
      </c>
      <c r="Y318" s="36">
        <f t="shared" si="168"/>
        <v>50.8</v>
      </c>
      <c r="Z318" s="36">
        <f t="shared" si="168"/>
        <v>51.4</v>
      </c>
      <c r="AA318" s="95">
        <v>52</v>
      </c>
      <c r="AB318" s="36">
        <f t="shared" si="169"/>
        <v>52.8</v>
      </c>
      <c r="AC318" s="36">
        <f t="shared" si="169"/>
        <v>53.6</v>
      </c>
      <c r="AD318" s="36">
        <f t="shared" si="169"/>
        <v>54.4</v>
      </c>
      <c r="AE318" s="36">
        <f t="shared" si="169"/>
        <v>55.2</v>
      </c>
      <c r="AF318" s="95">
        <v>56</v>
      </c>
      <c r="AG318" s="36">
        <f t="shared" si="170"/>
        <v>57</v>
      </c>
      <c r="AH318" s="36">
        <f t="shared" si="170"/>
        <v>58</v>
      </c>
      <c r="AI318" s="36">
        <f t="shared" si="170"/>
        <v>59</v>
      </c>
      <c r="AJ318" s="36">
        <f t="shared" si="170"/>
        <v>60</v>
      </c>
      <c r="AK318" s="95">
        <v>61</v>
      </c>
      <c r="AL318" s="36">
        <f t="shared" si="171"/>
        <v>62</v>
      </c>
      <c r="AM318" s="36">
        <f t="shared" si="171"/>
        <v>63</v>
      </c>
      <c r="AN318" s="36">
        <f t="shared" si="171"/>
        <v>64</v>
      </c>
      <c r="AO318" s="36">
        <f t="shared" si="171"/>
        <v>65</v>
      </c>
      <c r="AP318" s="95">
        <v>66</v>
      </c>
    </row>
    <row r="319" spans="1:42">
      <c r="A319" s="93" t="s">
        <v>262</v>
      </c>
      <c r="B319" s="95"/>
      <c r="C319" s="36"/>
      <c r="D319" s="36"/>
      <c r="E319" s="36"/>
      <c r="F319" s="36"/>
      <c r="G319" s="95"/>
      <c r="H319">
        <f t="shared" si="165"/>
        <v>0</v>
      </c>
      <c r="I319" s="16">
        <f t="shared" si="165"/>
        <v>0</v>
      </c>
      <c r="J319">
        <f t="shared" si="165"/>
        <v>0</v>
      </c>
      <c r="K319">
        <f t="shared" si="165"/>
        <v>0</v>
      </c>
      <c r="L319" s="95"/>
      <c r="M319" s="36">
        <f t="shared" si="166"/>
        <v>0</v>
      </c>
      <c r="N319" s="36">
        <f t="shared" si="166"/>
        <v>0</v>
      </c>
      <c r="O319" s="36">
        <f t="shared" si="166"/>
        <v>0</v>
      </c>
      <c r="P319" s="36">
        <f t="shared" si="166"/>
        <v>0</v>
      </c>
      <c r="Q319" s="95"/>
      <c r="R319" s="36">
        <f t="shared" si="167"/>
        <v>0</v>
      </c>
      <c r="S319" s="36">
        <f t="shared" si="167"/>
        <v>0</v>
      </c>
      <c r="T319" s="36">
        <f t="shared" si="167"/>
        <v>0</v>
      </c>
      <c r="U319" s="36">
        <f t="shared" si="167"/>
        <v>0</v>
      </c>
      <c r="V319" s="95"/>
      <c r="W319" s="36">
        <f t="shared" si="168"/>
        <v>0</v>
      </c>
      <c r="X319" s="36">
        <f t="shared" si="168"/>
        <v>0</v>
      </c>
      <c r="Y319" s="36">
        <f t="shared" si="168"/>
        <v>0</v>
      </c>
      <c r="Z319" s="36">
        <f t="shared" si="168"/>
        <v>0</v>
      </c>
      <c r="AA319" s="95"/>
      <c r="AB319" s="36">
        <f t="shared" si="169"/>
        <v>0</v>
      </c>
      <c r="AC319" s="36">
        <f t="shared" si="169"/>
        <v>0</v>
      </c>
      <c r="AD319" s="36">
        <f t="shared" si="169"/>
        <v>0</v>
      </c>
      <c r="AE319" s="36">
        <f t="shared" si="169"/>
        <v>0</v>
      </c>
      <c r="AF319" s="95"/>
      <c r="AG319" s="36">
        <f t="shared" si="170"/>
        <v>0</v>
      </c>
      <c r="AH319" s="36">
        <f t="shared" si="170"/>
        <v>0</v>
      </c>
      <c r="AI319" s="36">
        <f t="shared" si="170"/>
        <v>0</v>
      </c>
      <c r="AJ319" s="36">
        <f t="shared" si="170"/>
        <v>0</v>
      </c>
      <c r="AK319" s="102"/>
      <c r="AL319" s="36"/>
      <c r="AM319" s="36"/>
      <c r="AN319" s="36"/>
      <c r="AO319" s="36"/>
      <c r="AP319" s="102"/>
    </row>
    <row r="320" spans="1:42">
      <c r="A320" s="94" t="s">
        <v>297</v>
      </c>
      <c r="B320" s="102"/>
      <c r="C320" s="103"/>
      <c r="D320" s="103"/>
      <c r="E320" s="103"/>
      <c r="F320" s="103"/>
      <c r="G320" s="102"/>
      <c r="L320" s="102"/>
      <c r="M320" s="36"/>
      <c r="N320" s="36"/>
      <c r="O320" s="36"/>
      <c r="P320" s="36"/>
      <c r="Q320" s="102"/>
      <c r="R320" s="36"/>
      <c r="S320" s="36"/>
      <c r="T320" s="36"/>
      <c r="U320" s="36"/>
      <c r="V320" s="102"/>
      <c r="W320" s="36"/>
      <c r="X320" s="36"/>
      <c r="Y320" s="36"/>
      <c r="Z320" s="36"/>
      <c r="AA320" s="102"/>
      <c r="AB320" s="36"/>
      <c r="AC320" s="36"/>
      <c r="AD320" s="36"/>
      <c r="AE320" s="36"/>
      <c r="AF320" s="102"/>
      <c r="AG320" s="36"/>
    </row>
    <row r="321" spans="1:42">
      <c r="A321" s="93" t="s">
        <v>46</v>
      </c>
      <c r="B321" s="95">
        <v>219</v>
      </c>
      <c r="C321">
        <f t="shared" ref="C321:F323" si="173">$B321+((C$1-$B$1)*($G321-$B321)/($G$1-$B$1))</f>
        <v>220.2</v>
      </c>
      <c r="D321">
        <f t="shared" si="173"/>
        <v>221.4</v>
      </c>
      <c r="E321">
        <f t="shared" si="173"/>
        <v>222.6</v>
      </c>
      <c r="F321">
        <f t="shared" si="173"/>
        <v>223.8</v>
      </c>
      <c r="G321" s="95">
        <v>225</v>
      </c>
      <c r="H321">
        <f t="shared" ref="H321:K330" si="174">$G321+((H$1-$G$1)*($L321-$G321)/($L$1-$G$1))</f>
        <v>230.2</v>
      </c>
      <c r="I321" s="16">
        <f t="shared" si="174"/>
        <v>235.4</v>
      </c>
      <c r="J321">
        <f t="shared" si="174"/>
        <v>240.6</v>
      </c>
      <c r="K321">
        <f t="shared" si="174"/>
        <v>245.8</v>
      </c>
      <c r="L321" s="95">
        <v>251</v>
      </c>
      <c r="M321" s="36">
        <f t="shared" ref="M321:P330" si="175">$L321+((M$1-$L$1)*($Q321-$L321)/($Q$1-$L$1))</f>
        <v>251.8</v>
      </c>
      <c r="N321" s="36">
        <f t="shared" si="175"/>
        <v>252.6</v>
      </c>
      <c r="O321" s="36">
        <f t="shared" si="175"/>
        <v>253.4</v>
      </c>
      <c r="P321" s="36">
        <f t="shared" si="175"/>
        <v>254.2</v>
      </c>
      <c r="Q321" s="95">
        <v>255</v>
      </c>
      <c r="R321" s="36">
        <f t="shared" ref="R321:U330" si="176">$Q321+((R$1-$Q$1)*($V321-$Q321)/($V$1-$Q$1))</f>
        <v>257.60000000000002</v>
      </c>
      <c r="S321" s="36">
        <f t="shared" si="176"/>
        <v>260.2</v>
      </c>
      <c r="T321" s="36">
        <f t="shared" si="176"/>
        <v>262.8</v>
      </c>
      <c r="U321" s="36">
        <f t="shared" si="176"/>
        <v>265.39999999999998</v>
      </c>
      <c r="V321" s="95">
        <v>268</v>
      </c>
      <c r="W321" s="36">
        <f t="shared" ref="W321:Z330" si="177">$V321+((W$1-$V$1)*($AA321-$V321)/($AA$1-$V$1))</f>
        <v>268.8</v>
      </c>
      <c r="X321" s="36">
        <f t="shared" si="177"/>
        <v>269.60000000000002</v>
      </c>
      <c r="Y321" s="36">
        <f t="shared" si="177"/>
        <v>270.39999999999998</v>
      </c>
      <c r="Z321" s="36">
        <f t="shared" si="177"/>
        <v>271.2</v>
      </c>
      <c r="AA321" s="95">
        <v>272</v>
      </c>
      <c r="AB321" s="36">
        <f t="shared" ref="AB321:AE330" si="178">$AA321+((AB$1-$AA$1)*($AF321-$AA321)/($AF$1-$AA$1))</f>
        <v>275.2</v>
      </c>
      <c r="AC321" s="36">
        <f t="shared" si="178"/>
        <v>278.39999999999998</v>
      </c>
      <c r="AD321" s="36">
        <f t="shared" si="178"/>
        <v>281.60000000000002</v>
      </c>
      <c r="AE321" s="36">
        <f t="shared" si="178"/>
        <v>284.8</v>
      </c>
      <c r="AF321" s="95">
        <v>288</v>
      </c>
      <c r="AG321" s="36">
        <f t="shared" ref="AG321:AJ330" si="179">$AF321+((AG$1-$AF$1)*($AK321-$AF321)/($AK$1-$AF$1))</f>
        <v>292.8</v>
      </c>
      <c r="AH321" s="36">
        <f t="shared" si="179"/>
        <v>297.60000000000002</v>
      </c>
      <c r="AI321" s="36">
        <f t="shared" si="179"/>
        <v>302.39999999999998</v>
      </c>
      <c r="AJ321" s="36">
        <f t="shared" si="179"/>
        <v>307.2</v>
      </c>
      <c r="AK321" s="95">
        <v>312</v>
      </c>
      <c r="AL321" s="36">
        <f t="shared" ref="AL321:AO330" si="180">$AK321+((AL$1-$AK$1)*($AP321-$AK321)/($AP$1-$AK$1))</f>
        <v>317</v>
      </c>
      <c r="AM321" s="36">
        <f t="shared" si="180"/>
        <v>322</v>
      </c>
      <c r="AN321" s="36">
        <f t="shared" si="180"/>
        <v>327</v>
      </c>
      <c r="AO321" s="36">
        <f t="shared" si="180"/>
        <v>332</v>
      </c>
      <c r="AP321" s="95">
        <v>337</v>
      </c>
    </row>
    <row r="322" spans="1:42">
      <c r="A322" s="93" t="s">
        <v>51</v>
      </c>
      <c r="B322" s="95">
        <v>424</v>
      </c>
      <c r="C322">
        <f t="shared" si="173"/>
        <v>437.4</v>
      </c>
      <c r="D322">
        <f t="shared" si="173"/>
        <v>450.8</v>
      </c>
      <c r="E322">
        <f t="shared" si="173"/>
        <v>464.2</v>
      </c>
      <c r="F322">
        <f t="shared" si="173"/>
        <v>477.6</v>
      </c>
      <c r="G322" s="95">
        <v>491</v>
      </c>
      <c r="H322">
        <f t="shared" si="174"/>
        <v>502.6</v>
      </c>
      <c r="I322" s="16">
        <f t="shared" si="174"/>
        <v>514.20000000000005</v>
      </c>
      <c r="J322">
        <f t="shared" si="174"/>
        <v>525.79999999999995</v>
      </c>
      <c r="K322">
        <f t="shared" si="174"/>
        <v>537.4</v>
      </c>
      <c r="L322" s="95">
        <v>549</v>
      </c>
      <c r="M322" s="36">
        <f t="shared" si="175"/>
        <v>550.4</v>
      </c>
      <c r="N322" s="36">
        <f t="shared" si="175"/>
        <v>551.79999999999995</v>
      </c>
      <c r="O322" s="36">
        <f t="shared" si="175"/>
        <v>553.20000000000005</v>
      </c>
      <c r="P322" s="36">
        <f t="shared" si="175"/>
        <v>554.6</v>
      </c>
      <c r="Q322" s="95">
        <v>556</v>
      </c>
      <c r="R322" s="36">
        <f t="shared" si="176"/>
        <v>561.6</v>
      </c>
      <c r="S322" s="36">
        <f t="shared" si="176"/>
        <v>567.20000000000005</v>
      </c>
      <c r="T322" s="36">
        <f t="shared" si="176"/>
        <v>572.79999999999995</v>
      </c>
      <c r="U322" s="36">
        <f t="shared" si="176"/>
        <v>578.4</v>
      </c>
      <c r="V322" s="95">
        <v>584</v>
      </c>
      <c r="W322" s="36">
        <f t="shared" si="177"/>
        <v>592.20000000000005</v>
      </c>
      <c r="X322" s="36">
        <f t="shared" si="177"/>
        <v>600.4</v>
      </c>
      <c r="Y322" s="36">
        <f t="shared" si="177"/>
        <v>608.6</v>
      </c>
      <c r="Z322" s="36">
        <f t="shared" si="177"/>
        <v>616.79999999999995</v>
      </c>
      <c r="AA322" s="95">
        <v>625</v>
      </c>
      <c r="AB322" s="36">
        <f t="shared" si="178"/>
        <v>635.20000000000005</v>
      </c>
      <c r="AC322" s="36">
        <f t="shared" si="178"/>
        <v>645.4</v>
      </c>
      <c r="AD322" s="36">
        <f t="shared" si="178"/>
        <v>655.6</v>
      </c>
      <c r="AE322" s="36">
        <f t="shared" si="178"/>
        <v>665.8</v>
      </c>
      <c r="AF322" s="95">
        <v>676</v>
      </c>
      <c r="AG322" s="36">
        <f t="shared" si="179"/>
        <v>687.4</v>
      </c>
      <c r="AH322" s="36">
        <f t="shared" si="179"/>
        <v>698.8</v>
      </c>
      <c r="AI322" s="36">
        <f t="shared" si="179"/>
        <v>710.2</v>
      </c>
      <c r="AJ322" s="36">
        <f t="shared" si="179"/>
        <v>721.6</v>
      </c>
      <c r="AK322" s="95">
        <v>733</v>
      </c>
      <c r="AL322" s="36">
        <f t="shared" si="180"/>
        <v>734.8</v>
      </c>
      <c r="AM322" s="36">
        <f t="shared" si="180"/>
        <v>736.6</v>
      </c>
      <c r="AN322" s="36">
        <f t="shared" si="180"/>
        <v>738.4</v>
      </c>
      <c r="AO322" s="36">
        <f t="shared" si="180"/>
        <v>740.2</v>
      </c>
      <c r="AP322" s="95">
        <v>742</v>
      </c>
    </row>
    <row r="323" spans="1:42">
      <c r="A323" s="93" t="s">
        <v>49</v>
      </c>
      <c r="B323" s="95">
        <v>393</v>
      </c>
      <c r="C323">
        <f t="shared" si="173"/>
        <v>400.4</v>
      </c>
      <c r="D323">
        <f t="shared" si="173"/>
        <v>407.8</v>
      </c>
      <c r="E323">
        <f t="shared" si="173"/>
        <v>415.2</v>
      </c>
      <c r="F323">
        <f t="shared" si="173"/>
        <v>422.6</v>
      </c>
      <c r="G323" s="95">
        <v>430</v>
      </c>
      <c r="H323">
        <f t="shared" si="174"/>
        <v>440.2</v>
      </c>
      <c r="I323" s="16">
        <f t="shared" si="174"/>
        <v>450.4</v>
      </c>
      <c r="J323">
        <f t="shared" si="174"/>
        <v>460.6</v>
      </c>
      <c r="K323">
        <f t="shared" si="174"/>
        <v>470.8</v>
      </c>
      <c r="L323" s="95">
        <v>481</v>
      </c>
      <c r="M323" s="36">
        <f t="shared" si="175"/>
        <v>482.4</v>
      </c>
      <c r="N323" s="36">
        <f t="shared" si="175"/>
        <v>483.8</v>
      </c>
      <c r="O323" s="36">
        <f t="shared" si="175"/>
        <v>485.2</v>
      </c>
      <c r="P323" s="36">
        <f t="shared" si="175"/>
        <v>486.6</v>
      </c>
      <c r="Q323" s="95">
        <v>488</v>
      </c>
      <c r="R323" s="36">
        <f t="shared" si="176"/>
        <v>492.8</v>
      </c>
      <c r="S323" s="36">
        <f t="shared" si="176"/>
        <v>497.6</v>
      </c>
      <c r="T323" s="36">
        <f t="shared" si="176"/>
        <v>502.4</v>
      </c>
      <c r="U323" s="36">
        <f t="shared" si="176"/>
        <v>507.2</v>
      </c>
      <c r="V323" s="95">
        <v>512</v>
      </c>
      <c r="W323" s="36">
        <f t="shared" si="177"/>
        <v>519.20000000000005</v>
      </c>
      <c r="X323" s="36">
        <f t="shared" si="177"/>
        <v>526.4</v>
      </c>
      <c r="Y323" s="36">
        <f t="shared" si="177"/>
        <v>533.6</v>
      </c>
      <c r="Z323" s="36">
        <f t="shared" si="177"/>
        <v>540.79999999999995</v>
      </c>
      <c r="AA323" s="95">
        <v>548</v>
      </c>
      <c r="AB323" s="36">
        <f t="shared" si="178"/>
        <v>557</v>
      </c>
      <c r="AC323" s="36">
        <f t="shared" si="178"/>
        <v>566</v>
      </c>
      <c r="AD323" s="36">
        <f t="shared" si="178"/>
        <v>575</v>
      </c>
      <c r="AE323" s="36">
        <f t="shared" si="178"/>
        <v>584</v>
      </c>
      <c r="AF323" s="95">
        <v>593</v>
      </c>
      <c r="AG323" s="36">
        <f t="shared" si="179"/>
        <v>602.79999999999995</v>
      </c>
      <c r="AH323" s="36">
        <f t="shared" si="179"/>
        <v>612.6</v>
      </c>
      <c r="AI323" s="36">
        <f t="shared" si="179"/>
        <v>622.4</v>
      </c>
      <c r="AJ323" s="36">
        <f t="shared" si="179"/>
        <v>632.20000000000005</v>
      </c>
      <c r="AK323" s="95">
        <v>642</v>
      </c>
      <c r="AL323" s="36">
        <f t="shared" si="180"/>
        <v>652.4</v>
      </c>
      <c r="AM323" s="36">
        <f t="shared" si="180"/>
        <v>662.8</v>
      </c>
      <c r="AN323" s="36">
        <f t="shared" si="180"/>
        <v>673.2</v>
      </c>
      <c r="AO323" s="36">
        <f t="shared" si="180"/>
        <v>683.6</v>
      </c>
      <c r="AP323" s="95">
        <v>694</v>
      </c>
    </row>
    <row r="324" spans="1:42">
      <c r="A324" s="93" t="s">
        <v>124</v>
      </c>
      <c r="B324" s="95"/>
      <c r="C324" s="36"/>
      <c r="D324" s="36"/>
      <c r="E324" s="36"/>
      <c r="F324" s="36"/>
      <c r="G324" s="95"/>
      <c r="H324">
        <f t="shared" si="174"/>
        <v>0</v>
      </c>
      <c r="I324" s="16">
        <f t="shared" si="174"/>
        <v>0</v>
      </c>
      <c r="J324">
        <f t="shared" si="174"/>
        <v>0</v>
      </c>
      <c r="K324">
        <f t="shared" si="174"/>
        <v>0</v>
      </c>
      <c r="L324" s="95"/>
      <c r="M324" s="36">
        <f t="shared" si="175"/>
        <v>0</v>
      </c>
      <c r="N324" s="36">
        <f t="shared" si="175"/>
        <v>0</v>
      </c>
      <c r="O324" s="36">
        <f t="shared" si="175"/>
        <v>0</v>
      </c>
      <c r="P324" s="36">
        <f t="shared" si="175"/>
        <v>0</v>
      </c>
      <c r="Q324" s="95"/>
      <c r="R324" s="36">
        <f t="shared" si="176"/>
        <v>0</v>
      </c>
      <c r="S324" s="36">
        <f t="shared" si="176"/>
        <v>0</v>
      </c>
      <c r="T324" s="36">
        <f t="shared" si="176"/>
        <v>0</v>
      </c>
      <c r="U324" s="36">
        <f t="shared" si="176"/>
        <v>0</v>
      </c>
      <c r="V324" s="95"/>
      <c r="W324" s="36">
        <f t="shared" si="177"/>
        <v>0</v>
      </c>
      <c r="X324" s="36">
        <f t="shared" si="177"/>
        <v>0</v>
      </c>
      <c r="Y324" s="36">
        <f t="shared" si="177"/>
        <v>0</v>
      </c>
      <c r="Z324" s="36">
        <f t="shared" si="177"/>
        <v>0</v>
      </c>
      <c r="AA324" s="95"/>
      <c r="AB324" s="36">
        <f t="shared" si="178"/>
        <v>0</v>
      </c>
      <c r="AC324" s="36">
        <f t="shared" si="178"/>
        <v>0</v>
      </c>
      <c r="AD324" s="36">
        <f t="shared" si="178"/>
        <v>0</v>
      </c>
      <c r="AE324" s="36">
        <f t="shared" si="178"/>
        <v>0</v>
      </c>
      <c r="AF324" s="95"/>
      <c r="AG324" s="36">
        <f t="shared" si="179"/>
        <v>0</v>
      </c>
      <c r="AH324" s="36">
        <f t="shared" si="179"/>
        <v>0</v>
      </c>
      <c r="AI324" s="36">
        <f t="shared" si="179"/>
        <v>0</v>
      </c>
      <c r="AJ324" s="36">
        <f t="shared" si="179"/>
        <v>0</v>
      </c>
      <c r="AK324" s="95"/>
      <c r="AL324" s="36">
        <f t="shared" si="180"/>
        <v>0</v>
      </c>
      <c r="AM324" s="36">
        <f t="shared" si="180"/>
        <v>0</v>
      </c>
      <c r="AN324" s="36">
        <f t="shared" si="180"/>
        <v>0</v>
      </c>
      <c r="AO324" s="36">
        <f t="shared" si="180"/>
        <v>0</v>
      </c>
      <c r="AP324" s="95"/>
    </row>
    <row r="325" spans="1:42">
      <c r="A325" s="93" t="s">
        <v>13</v>
      </c>
      <c r="B325" s="95">
        <v>508</v>
      </c>
      <c r="C325">
        <f>$B325+((C$1-$B$1)*($G325-$B325)/($G$1-$B$1))</f>
        <v>516.4</v>
      </c>
      <c r="D325">
        <f>$B325+((D$1-$B$1)*($G325-$B325)/($G$1-$B$1))</f>
        <v>524.79999999999995</v>
      </c>
      <c r="E325">
        <f>$B325+((E$1-$B$1)*($G325-$B325)/($G$1-$B$1))</f>
        <v>533.20000000000005</v>
      </c>
      <c r="F325">
        <f>$B325+((F$1-$B$1)*($G325-$B325)/($G$1-$B$1))</f>
        <v>541.6</v>
      </c>
      <c r="G325" s="95">
        <v>550</v>
      </c>
      <c r="H325">
        <f t="shared" si="174"/>
        <v>562.79999999999995</v>
      </c>
      <c r="I325" s="16">
        <f t="shared" si="174"/>
        <v>575.6</v>
      </c>
      <c r="J325">
        <f t="shared" si="174"/>
        <v>588.4</v>
      </c>
      <c r="K325">
        <f t="shared" si="174"/>
        <v>601.20000000000005</v>
      </c>
      <c r="L325" s="95">
        <v>614</v>
      </c>
      <c r="M325" s="36">
        <f t="shared" si="175"/>
        <v>615.79999999999995</v>
      </c>
      <c r="N325" s="36">
        <f t="shared" si="175"/>
        <v>617.6</v>
      </c>
      <c r="O325" s="36">
        <f t="shared" si="175"/>
        <v>619.4</v>
      </c>
      <c r="P325" s="36">
        <f t="shared" si="175"/>
        <v>621.20000000000005</v>
      </c>
      <c r="Q325" s="95">
        <v>623</v>
      </c>
      <c r="R325" s="36">
        <f t="shared" si="176"/>
        <v>629.20000000000005</v>
      </c>
      <c r="S325" s="36">
        <f t="shared" si="176"/>
        <v>635.4</v>
      </c>
      <c r="T325" s="36">
        <f t="shared" si="176"/>
        <v>641.6</v>
      </c>
      <c r="U325" s="36">
        <f t="shared" si="176"/>
        <v>647.79999999999995</v>
      </c>
      <c r="V325" s="95">
        <v>654</v>
      </c>
      <c r="W325" s="36">
        <f t="shared" si="177"/>
        <v>663.2</v>
      </c>
      <c r="X325" s="36">
        <f t="shared" si="177"/>
        <v>672.4</v>
      </c>
      <c r="Y325" s="36">
        <f t="shared" si="177"/>
        <v>681.6</v>
      </c>
      <c r="Z325" s="36">
        <f t="shared" si="177"/>
        <v>690.8</v>
      </c>
      <c r="AA325" s="95">
        <v>700</v>
      </c>
      <c r="AB325" s="36">
        <f t="shared" si="178"/>
        <v>711.4</v>
      </c>
      <c r="AC325" s="36">
        <f t="shared" si="178"/>
        <v>722.8</v>
      </c>
      <c r="AD325" s="36">
        <f t="shared" si="178"/>
        <v>734.2</v>
      </c>
      <c r="AE325" s="36">
        <f t="shared" si="178"/>
        <v>745.6</v>
      </c>
      <c r="AF325" s="95">
        <v>757</v>
      </c>
      <c r="AG325" s="36">
        <f t="shared" si="179"/>
        <v>769.8</v>
      </c>
      <c r="AH325" s="36">
        <f t="shared" si="179"/>
        <v>782.6</v>
      </c>
      <c r="AI325" s="36">
        <f t="shared" si="179"/>
        <v>795.4</v>
      </c>
      <c r="AJ325" s="36">
        <f t="shared" si="179"/>
        <v>808.2</v>
      </c>
      <c r="AK325" s="95">
        <v>821</v>
      </c>
      <c r="AL325" s="36">
        <f t="shared" si="180"/>
        <v>834.19999999999993</v>
      </c>
      <c r="AM325" s="36">
        <f t="shared" si="180"/>
        <v>847.4</v>
      </c>
      <c r="AN325" s="36">
        <f t="shared" si="180"/>
        <v>860.59999999999991</v>
      </c>
      <c r="AO325" s="36">
        <f t="shared" si="180"/>
        <v>873.8</v>
      </c>
      <c r="AP325" s="95">
        <v>886.99999999999989</v>
      </c>
    </row>
    <row r="326" spans="1:42">
      <c r="A326" s="93" t="s">
        <v>259</v>
      </c>
      <c r="B326" s="95"/>
      <c r="C326" s="36"/>
      <c r="D326" s="36"/>
      <c r="E326" s="36"/>
      <c r="F326" s="36"/>
      <c r="G326" s="95"/>
      <c r="H326">
        <f t="shared" si="174"/>
        <v>0</v>
      </c>
      <c r="I326" s="16">
        <f t="shared" si="174"/>
        <v>0</v>
      </c>
      <c r="J326">
        <f t="shared" si="174"/>
        <v>0</v>
      </c>
      <c r="K326">
        <f t="shared" si="174"/>
        <v>0</v>
      </c>
      <c r="L326" s="95"/>
      <c r="M326" s="36">
        <f t="shared" si="175"/>
        <v>0</v>
      </c>
      <c r="N326" s="36">
        <f t="shared" si="175"/>
        <v>0</v>
      </c>
      <c r="O326" s="36">
        <f t="shared" si="175"/>
        <v>0</v>
      </c>
      <c r="P326" s="36">
        <f t="shared" si="175"/>
        <v>0</v>
      </c>
      <c r="Q326" s="95"/>
      <c r="R326" s="36">
        <f t="shared" si="176"/>
        <v>0</v>
      </c>
      <c r="S326" s="36">
        <f t="shared" si="176"/>
        <v>0</v>
      </c>
      <c r="T326" s="36">
        <f t="shared" si="176"/>
        <v>0</v>
      </c>
      <c r="U326" s="36">
        <f t="shared" si="176"/>
        <v>0</v>
      </c>
      <c r="V326" s="95"/>
      <c r="W326" s="36">
        <f t="shared" si="177"/>
        <v>0</v>
      </c>
      <c r="X326" s="36">
        <f t="shared" si="177"/>
        <v>0</v>
      </c>
      <c r="Y326" s="36">
        <f t="shared" si="177"/>
        <v>0</v>
      </c>
      <c r="Z326" s="36">
        <f t="shared" si="177"/>
        <v>0</v>
      </c>
      <c r="AA326" s="95"/>
      <c r="AB326" s="36">
        <f t="shared" si="178"/>
        <v>0</v>
      </c>
      <c r="AC326" s="36">
        <f t="shared" si="178"/>
        <v>0</v>
      </c>
      <c r="AD326" s="36">
        <f t="shared" si="178"/>
        <v>0</v>
      </c>
      <c r="AE326" s="36">
        <f t="shared" si="178"/>
        <v>0</v>
      </c>
      <c r="AF326" s="95"/>
      <c r="AG326" s="36">
        <f t="shared" si="179"/>
        <v>0</v>
      </c>
      <c r="AH326" s="36">
        <f t="shared" si="179"/>
        <v>0</v>
      </c>
      <c r="AI326" s="36">
        <f t="shared" si="179"/>
        <v>0</v>
      </c>
      <c r="AJ326" s="36">
        <f t="shared" si="179"/>
        <v>0</v>
      </c>
      <c r="AK326" s="95"/>
      <c r="AL326" s="36">
        <f t="shared" si="180"/>
        <v>0</v>
      </c>
      <c r="AM326" s="36">
        <f t="shared" si="180"/>
        <v>0</v>
      </c>
      <c r="AN326" s="36">
        <f t="shared" si="180"/>
        <v>0</v>
      </c>
      <c r="AO326" s="36">
        <f t="shared" si="180"/>
        <v>0</v>
      </c>
      <c r="AP326" s="95"/>
    </row>
    <row r="327" spans="1:42">
      <c r="A327" s="93" t="s">
        <v>11</v>
      </c>
      <c r="B327" s="95"/>
      <c r="C327" s="36"/>
      <c r="D327" s="36"/>
      <c r="E327" s="36"/>
      <c r="F327" s="36"/>
      <c r="G327" s="95"/>
      <c r="H327">
        <f t="shared" si="174"/>
        <v>0</v>
      </c>
      <c r="I327" s="16">
        <f t="shared" si="174"/>
        <v>0</v>
      </c>
      <c r="J327">
        <f t="shared" si="174"/>
        <v>0</v>
      </c>
      <c r="K327">
        <f t="shared" si="174"/>
        <v>0</v>
      </c>
      <c r="L327" s="95"/>
      <c r="M327" s="36">
        <f t="shared" si="175"/>
        <v>0</v>
      </c>
      <c r="N327" s="36">
        <f t="shared" si="175"/>
        <v>0</v>
      </c>
      <c r="O327" s="36">
        <f t="shared" si="175"/>
        <v>0</v>
      </c>
      <c r="P327" s="36">
        <f t="shared" si="175"/>
        <v>0</v>
      </c>
      <c r="Q327" s="95"/>
      <c r="R327" s="36">
        <f t="shared" si="176"/>
        <v>0</v>
      </c>
      <c r="S327" s="36">
        <f t="shared" si="176"/>
        <v>0</v>
      </c>
      <c r="T327" s="36">
        <f t="shared" si="176"/>
        <v>0</v>
      </c>
      <c r="U327" s="36">
        <f t="shared" si="176"/>
        <v>0</v>
      </c>
      <c r="V327" s="95"/>
      <c r="W327" s="36">
        <f t="shared" si="177"/>
        <v>0</v>
      </c>
      <c r="X327" s="36">
        <f t="shared" si="177"/>
        <v>0</v>
      </c>
      <c r="Y327" s="36">
        <f t="shared" si="177"/>
        <v>0</v>
      </c>
      <c r="Z327" s="36">
        <f t="shared" si="177"/>
        <v>0</v>
      </c>
      <c r="AA327" s="95"/>
      <c r="AB327" s="36">
        <f t="shared" si="178"/>
        <v>0</v>
      </c>
      <c r="AC327" s="36">
        <f t="shared" si="178"/>
        <v>0</v>
      </c>
      <c r="AD327" s="36">
        <f t="shared" si="178"/>
        <v>0</v>
      </c>
      <c r="AE327" s="36">
        <f t="shared" si="178"/>
        <v>0</v>
      </c>
      <c r="AF327" s="95"/>
      <c r="AG327" s="36">
        <f t="shared" si="179"/>
        <v>0</v>
      </c>
      <c r="AH327" s="36">
        <f t="shared" si="179"/>
        <v>0</v>
      </c>
      <c r="AI327" s="36">
        <f t="shared" si="179"/>
        <v>0</v>
      </c>
      <c r="AJ327" s="36">
        <f t="shared" si="179"/>
        <v>0</v>
      </c>
      <c r="AK327" s="95"/>
      <c r="AL327" s="36">
        <f t="shared" si="180"/>
        <v>0</v>
      </c>
      <c r="AM327" s="36">
        <f t="shared" si="180"/>
        <v>0</v>
      </c>
      <c r="AN327" s="36">
        <f t="shared" si="180"/>
        <v>0</v>
      </c>
      <c r="AO327" s="36">
        <f t="shared" si="180"/>
        <v>0</v>
      </c>
      <c r="AP327" s="95"/>
    </row>
    <row r="328" spans="1:42">
      <c r="A328" s="93" t="s">
        <v>260</v>
      </c>
      <c r="B328" s="95">
        <v>371</v>
      </c>
      <c r="C328">
        <f>$B328+((C$1-$B$1)*($G328-$B328)/($G$1-$B$1))</f>
        <v>340.8</v>
      </c>
      <c r="D328">
        <f>$B328+((D$1-$B$1)*($G328-$B328)/($G$1-$B$1))</f>
        <v>310.60000000000002</v>
      </c>
      <c r="E328">
        <f>$B328+((E$1-$B$1)*($G328-$B328)/($G$1-$B$1))</f>
        <v>280.39999999999998</v>
      </c>
      <c r="F328">
        <f>$B328+((F$1-$B$1)*($G328-$B328)/($G$1-$B$1))</f>
        <v>250.2</v>
      </c>
      <c r="G328" s="95">
        <v>220</v>
      </c>
      <c r="H328">
        <f t="shared" si="174"/>
        <v>225.2</v>
      </c>
      <c r="I328" s="16">
        <f t="shared" si="174"/>
        <v>230.4</v>
      </c>
      <c r="J328">
        <f t="shared" si="174"/>
        <v>235.6</v>
      </c>
      <c r="K328">
        <f t="shared" si="174"/>
        <v>240.8</v>
      </c>
      <c r="L328" s="95">
        <v>246</v>
      </c>
      <c r="M328" s="36">
        <f t="shared" si="175"/>
        <v>246.8</v>
      </c>
      <c r="N328" s="36">
        <f t="shared" si="175"/>
        <v>247.6</v>
      </c>
      <c r="O328" s="36">
        <f t="shared" si="175"/>
        <v>248.4</v>
      </c>
      <c r="P328" s="36">
        <f t="shared" si="175"/>
        <v>249.2</v>
      </c>
      <c r="Q328" s="95">
        <v>250</v>
      </c>
      <c r="R328" s="36">
        <f t="shared" si="176"/>
        <v>252.4</v>
      </c>
      <c r="S328" s="36">
        <f t="shared" si="176"/>
        <v>254.8</v>
      </c>
      <c r="T328" s="36">
        <f t="shared" si="176"/>
        <v>257.2</v>
      </c>
      <c r="U328" s="36">
        <f t="shared" si="176"/>
        <v>259.60000000000002</v>
      </c>
      <c r="V328" s="95">
        <v>262</v>
      </c>
      <c r="W328" s="36">
        <f t="shared" si="177"/>
        <v>265.8</v>
      </c>
      <c r="X328" s="36">
        <f t="shared" si="177"/>
        <v>269.60000000000002</v>
      </c>
      <c r="Y328" s="36">
        <f t="shared" si="177"/>
        <v>273.39999999999998</v>
      </c>
      <c r="Z328" s="36">
        <f t="shared" si="177"/>
        <v>277.2</v>
      </c>
      <c r="AA328" s="95">
        <v>281</v>
      </c>
      <c r="AB328" s="36">
        <f t="shared" si="178"/>
        <v>285.39999999999998</v>
      </c>
      <c r="AC328" s="36">
        <f t="shared" si="178"/>
        <v>289.8</v>
      </c>
      <c r="AD328" s="36">
        <f t="shared" si="178"/>
        <v>294.2</v>
      </c>
      <c r="AE328" s="36">
        <f t="shared" si="178"/>
        <v>298.60000000000002</v>
      </c>
      <c r="AF328" s="95">
        <v>303</v>
      </c>
      <c r="AG328" s="36">
        <f t="shared" si="179"/>
        <v>308.2</v>
      </c>
      <c r="AH328" s="36">
        <f t="shared" si="179"/>
        <v>313.39999999999998</v>
      </c>
      <c r="AI328" s="36">
        <f t="shared" si="179"/>
        <v>318.60000000000002</v>
      </c>
      <c r="AJ328" s="36">
        <f t="shared" si="179"/>
        <v>323.8</v>
      </c>
      <c r="AK328" s="95">
        <v>329</v>
      </c>
      <c r="AL328" s="36">
        <f t="shared" si="180"/>
        <v>334.2</v>
      </c>
      <c r="AM328" s="36">
        <f t="shared" si="180"/>
        <v>339.4</v>
      </c>
      <c r="AN328" s="36">
        <f t="shared" si="180"/>
        <v>344.6</v>
      </c>
      <c r="AO328" s="36">
        <f t="shared" si="180"/>
        <v>349.8</v>
      </c>
      <c r="AP328" s="95">
        <v>355</v>
      </c>
    </row>
    <row r="329" spans="1:42">
      <c r="A329" s="93" t="s">
        <v>261</v>
      </c>
      <c r="B329" s="95"/>
      <c r="C329" s="36"/>
      <c r="D329" s="36"/>
      <c r="E329" s="36"/>
      <c r="F329" s="36"/>
      <c r="G329" s="95"/>
      <c r="H329">
        <f t="shared" si="174"/>
        <v>0</v>
      </c>
      <c r="I329" s="16">
        <f t="shared" si="174"/>
        <v>0</v>
      </c>
      <c r="J329">
        <f t="shared" si="174"/>
        <v>0</v>
      </c>
      <c r="K329">
        <f t="shared" si="174"/>
        <v>0</v>
      </c>
      <c r="L329" s="95"/>
      <c r="M329" s="36">
        <f t="shared" si="175"/>
        <v>0</v>
      </c>
      <c r="N329" s="36">
        <f t="shared" si="175"/>
        <v>0</v>
      </c>
      <c r="O329" s="36">
        <f t="shared" si="175"/>
        <v>0</v>
      </c>
      <c r="P329" s="36">
        <f t="shared" si="175"/>
        <v>0</v>
      </c>
      <c r="Q329" s="95"/>
      <c r="R329" s="36">
        <f t="shared" si="176"/>
        <v>0</v>
      </c>
      <c r="S329" s="36">
        <f t="shared" si="176"/>
        <v>0</v>
      </c>
      <c r="T329" s="36">
        <f t="shared" si="176"/>
        <v>0</v>
      </c>
      <c r="U329" s="36">
        <f t="shared" si="176"/>
        <v>0</v>
      </c>
      <c r="V329" s="95"/>
      <c r="W329" s="36">
        <f t="shared" si="177"/>
        <v>0</v>
      </c>
      <c r="X329" s="36">
        <f t="shared" si="177"/>
        <v>0</v>
      </c>
      <c r="Y329" s="36">
        <f t="shared" si="177"/>
        <v>0</v>
      </c>
      <c r="Z329" s="36">
        <f t="shared" si="177"/>
        <v>0</v>
      </c>
      <c r="AA329" s="95"/>
      <c r="AB329" s="36">
        <f t="shared" si="178"/>
        <v>0</v>
      </c>
      <c r="AC329" s="36">
        <f t="shared" si="178"/>
        <v>0</v>
      </c>
      <c r="AD329" s="36">
        <f t="shared" si="178"/>
        <v>0</v>
      </c>
      <c r="AE329" s="36">
        <f t="shared" si="178"/>
        <v>0</v>
      </c>
      <c r="AF329" s="95"/>
      <c r="AG329" s="36">
        <f t="shared" si="179"/>
        <v>0</v>
      </c>
      <c r="AH329" s="36">
        <f t="shared" si="179"/>
        <v>0</v>
      </c>
      <c r="AI329" s="36">
        <f t="shared" si="179"/>
        <v>0</v>
      </c>
      <c r="AJ329" s="36">
        <f t="shared" si="179"/>
        <v>0</v>
      </c>
      <c r="AK329" s="95"/>
      <c r="AL329" s="36">
        <f t="shared" si="180"/>
        <v>0</v>
      </c>
      <c r="AM329" s="36">
        <f t="shared" si="180"/>
        <v>0</v>
      </c>
      <c r="AN329" s="36">
        <f t="shared" si="180"/>
        <v>0</v>
      </c>
      <c r="AO329" s="36">
        <f t="shared" si="180"/>
        <v>0</v>
      </c>
      <c r="AP329" s="95"/>
    </row>
    <row r="330" spans="1:42">
      <c r="A330" s="93" t="s">
        <v>262</v>
      </c>
      <c r="B330" s="95"/>
      <c r="C330" s="36"/>
      <c r="D330" s="36"/>
      <c r="E330" s="36"/>
      <c r="F330" s="36"/>
      <c r="G330" s="95"/>
      <c r="H330">
        <f t="shared" si="174"/>
        <v>0</v>
      </c>
      <c r="I330" s="16">
        <f t="shared" si="174"/>
        <v>0</v>
      </c>
      <c r="J330">
        <f t="shared" si="174"/>
        <v>0</v>
      </c>
      <c r="K330">
        <f t="shared" si="174"/>
        <v>0</v>
      </c>
      <c r="L330" s="95"/>
      <c r="M330" s="36">
        <f t="shared" si="175"/>
        <v>0</v>
      </c>
      <c r="N330" s="36">
        <f t="shared" si="175"/>
        <v>0</v>
      </c>
      <c r="O330" s="36">
        <f t="shared" si="175"/>
        <v>0</v>
      </c>
      <c r="P330" s="36">
        <f t="shared" si="175"/>
        <v>0</v>
      </c>
      <c r="Q330" s="95"/>
      <c r="R330" s="36">
        <f t="shared" si="176"/>
        <v>0</v>
      </c>
      <c r="S330" s="36">
        <f t="shared" si="176"/>
        <v>0</v>
      </c>
      <c r="T330" s="36">
        <f t="shared" si="176"/>
        <v>0</v>
      </c>
      <c r="U330" s="36">
        <f t="shared" si="176"/>
        <v>0</v>
      </c>
      <c r="V330" s="95"/>
      <c r="W330" s="36">
        <f t="shared" si="177"/>
        <v>0</v>
      </c>
      <c r="X330" s="36">
        <f t="shared" si="177"/>
        <v>0</v>
      </c>
      <c r="Y330" s="36">
        <f t="shared" si="177"/>
        <v>0</v>
      </c>
      <c r="Z330" s="36">
        <f t="shared" si="177"/>
        <v>0</v>
      </c>
      <c r="AA330" s="95"/>
      <c r="AB330" s="36">
        <f t="shared" si="178"/>
        <v>0</v>
      </c>
      <c r="AC330" s="36">
        <f t="shared" si="178"/>
        <v>0</v>
      </c>
      <c r="AD330" s="36">
        <f t="shared" si="178"/>
        <v>0</v>
      </c>
      <c r="AE330" s="36">
        <f t="shared" si="178"/>
        <v>0</v>
      </c>
      <c r="AF330" s="95"/>
      <c r="AG330" s="36">
        <f t="shared" si="179"/>
        <v>0</v>
      </c>
      <c r="AH330" s="36">
        <f t="shared" si="179"/>
        <v>0</v>
      </c>
      <c r="AI330" s="36">
        <f t="shared" si="179"/>
        <v>0</v>
      </c>
      <c r="AJ330" s="36">
        <f t="shared" si="179"/>
        <v>0</v>
      </c>
      <c r="AK330" s="95"/>
      <c r="AL330" s="36">
        <f t="shared" si="180"/>
        <v>0</v>
      </c>
      <c r="AM330" s="36">
        <f t="shared" si="180"/>
        <v>0</v>
      </c>
      <c r="AN330" s="36">
        <f t="shared" si="180"/>
        <v>0</v>
      </c>
      <c r="AO330" s="36">
        <f t="shared" si="180"/>
        <v>0</v>
      </c>
      <c r="AP330" s="95"/>
    </row>
    <row r="334" spans="1:42">
      <c r="AH334" s="36"/>
      <c r="AI334" s="36"/>
      <c r="AJ334" s="36"/>
      <c r="AK334" s="95"/>
      <c r="AL334" s="36"/>
      <c r="AM334" s="36"/>
      <c r="AN334" s="36"/>
      <c r="AO334" s="36"/>
      <c r="AP334" s="95"/>
    </row>
    <row r="335" spans="1:42">
      <c r="B335" s="95"/>
      <c r="C335" s="36"/>
      <c r="D335" s="36"/>
      <c r="E335" s="36"/>
      <c r="F335" s="36"/>
      <c r="G335" s="95"/>
      <c r="L335" s="95"/>
      <c r="M335" s="36"/>
      <c r="N335" s="36"/>
      <c r="O335" s="36"/>
      <c r="P335" s="36"/>
      <c r="Q335" s="95"/>
      <c r="R335" s="36"/>
      <c r="S335" s="36"/>
      <c r="T335" s="36"/>
      <c r="U335" s="36"/>
      <c r="V335" s="95"/>
      <c r="W335" s="36"/>
      <c r="X335" s="36"/>
      <c r="Y335" s="36"/>
      <c r="Z335" s="36"/>
      <c r="AA335" s="95"/>
      <c r="AB335" s="36"/>
      <c r="AC335" s="36"/>
      <c r="AD335" s="36"/>
      <c r="AE335" s="36"/>
      <c r="AF335" s="95"/>
      <c r="AG335" s="36"/>
    </row>
    <row r="337" spans="1:2">
      <c r="A337" t="s">
        <v>298</v>
      </c>
      <c r="B337" s="104">
        <f>39683100*1000</f>
        <v>39683100000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13" workbookViewId="0">
      <selection activeCell="B12" sqref="B12"/>
    </sheetView>
  </sheetViews>
  <sheetFormatPr baseColWidth="10" defaultRowHeight="15"/>
  <cols>
    <col min="1" max="1" width="38.140625" customWidth="1"/>
    <col min="2" max="2" width="13.1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9" cm="1">
        <f t="array" aca="1" ref="B2" ca="1">VALUE(INDIRECT(ADDRESS(About!$A129,About!$A$161,1,1,CONCATENATE("BEN",B$1)),TRUE)*toe_to_BTU)</f>
        <v>110989903238.52814</v>
      </c>
      <c r="C2" s="19" cm="1">
        <f t="array" aca="1" ref="C2" ca="1">VALUE(INDIRECT(ADDRESS(About!$A129,About!$A$161,1,1,CONCATENATE("BEN",C$1)),TRUE)*toe_to_BTU)</f>
        <v>116932115161.78674</v>
      </c>
      <c r="D2" s="19" cm="1">
        <f t="array" aca="1" ref="D2" ca="1">VALUE(INDIRECT(ADDRESS(About!$A129,About!$A$161,1,1,CONCATENATE("BEN",D$1)),TRUE)*toe_to_BTU)</f>
        <v>110180468151.73897</v>
      </c>
      <c r="E2" s="19">
        <f ca="1">IF(mop!N103=0,0,D2*mop!O103/mop!N103)</f>
        <v>112305776674.46286</v>
      </c>
      <c r="F2" s="19">
        <f ca="1">IF(mop!O4=0,0,E2*mop!P4/mop!O4)</f>
        <v>114036633493.96437</v>
      </c>
      <c r="G2" s="19">
        <f ca="1">IF(mop!P4=0,0,F2*mop!Q4/mop!P4)</f>
        <v>115767490313.46587</v>
      </c>
      <c r="H2" s="19">
        <f ca="1">IF(mop!Q4=0,0,G2*mop!R4/mop!Q4)</f>
        <v>117398388836.40041</v>
      </c>
      <c r="I2" s="19">
        <f ca="1">IF(mop!R4=0,0,H2*mop!S4/mop!R4)</f>
        <v>119029287359.33495</v>
      </c>
      <c r="J2" s="19">
        <f ca="1">IF(mop!S4=0,0,I2*mop!T4/mop!S4)</f>
        <v>120660185882.26949</v>
      </c>
      <c r="K2" s="19">
        <f ca="1">IF(mop!T4=0,0,J2*mop!U4/mop!T4)</f>
        <v>122291084405.20401</v>
      </c>
      <c r="L2" s="19">
        <f ca="1">IF(mop!U4=0,0,K2*mop!V4/mop!U4)</f>
        <v>123921982928.13853</v>
      </c>
      <c r="M2" s="19">
        <f ca="1">IF(mop!V4=0,0,L2*mop!W4/mop!V4)</f>
        <v>125452923154.50612</v>
      </c>
      <c r="N2" s="19">
        <f ca="1">IF(mop!W4=0,0,M2*mop!X4/mop!W4)</f>
        <v>126983863380.8737</v>
      </c>
      <c r="O2" s="19">
        <f ca="1">IF(mop!X4=0,0,N2*mop!Y4/mop!X4)</f>
        <v>128514803607.24129</v>
      </c>
      <c r="P2" s="19">
        <f ca="1">IF(mop!Y4=0,0,O2*mop!Z4/mop!Y4)</f>
        <v>130045743833.60886</v>
      </c>
      <c r="Q2" s="19">
        <f ca="1">IF(mop!Z4=0,0,P2*mop!AA4/mop!Z4)</f>
        <v>131576684059.97644</v>
      </c>
      <c r="R2" s="19">
        <f ca="1">IF(mop!AA4=0,0,Q2*mop!AB4/mop!AA4)</f>
        <v>132949795397.02777</v>
      </c>
      <c r="S2" s="19">
        <f ca="1">IF(mop!AB4=0,0,R2*mop!AC4/mop!AB4)</f>
        <v>134322906734.0791</v>
      </c>
      <c r="T2" s="19">
        <f ca="1">IF(mop!AC4=0,0,S2*mop!AD4/mop!AC4)</f>
        <v>135696018071.13045</v>
      </c>
      <c r="U2" s="19">
        <f ca="1">IF(mop!AD4=0,0,T2*mop!AE4/mop!AD4)</f>
        <v>137069129408.18175</v>
      </c>
      <c r="V2" s="19">
        <f ca="1">IF(mop!AE4=0,0,U2*mop!AF4/mop!AE4)</f>
        <v>138442240745.23309</v>
      </c>
      <c r="W2" s="19">
        <f ca="1">IF(mop!AF4=0,0,V2*mop!AG4/mop!AF4)</f>
        <v>139620696452.12772</v>
      </c>
      <c r="X2" s="19">
        <f ca="1">IF(mop!AG4=0,0,W2*mop!AH4/mop!AG4)</f>
        <v>140799152159.02234</v>
      </c>
      <c r="Y2" s="19">
        <f ca="1">IF(mop!AH4=0,0,X2*mop!AI4/mop!AH4)</f>
        <v>141977607865.91696</v>
      </c>
      <c r="Z2" s="19">
        <f ca="1">IF(mop!AI4=0,0,Y2*mop!AJ4/mop!AI4)</f>
        <v>143156063572.81158</v>
      </c>
      <c r="AA2" s="19">
        <f ca="1">IF(mop!AJ4=0,0,Z2*mop!AK4/mop!AJ4)</f>
        <v>144334519279.70621</v>
      </c>
      <c r="AB2" s="19">
        <f ca="1">IF(mop!AK4=0,0,AA2*mop!AL4/mop!AK4)</f>
        <v>145297275504.53528</v>
      </c>
      <c r="AC2" s="19">
        <f ca="1">IF(mop!AL4=0,0,AB2*mop!AM4/mop!AL4)</f>
        <v>146260031729.36438</v>
      </c>
      <c r="AD2" s="19">
        <f ca="1">IF(mop!AM4=0,0,AC2*mop!AN4/mop!AM4)</f>
        <v>147222787954.19351</v>
      </c>
      <c r="AE2" s="19">
        <f ca="1">IF(mop!AN4=0,0,AD2*mop!AO4/mop!AN4)</f>
        <v>148185544179.02258</v>
      </c>
      <c r="AF2" s="19">
        <f ca="1">IF(mop!AO4=0,0,AE2*mop!AP4/mop!AO4)</f>
        <v>149148300403.85165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6">
        <f ca="1">B2</f>
        <v>110989903238.52814</v>
      </c>
      <c r="C4" s="86">
        <f t="shared" ref="C4:AF4" ca="1" si="0">C2</f>
        <v>116932115161.78674</v>
      </c>
      <c r="D4" s="86">
        <f t="shared" ca="1" si="0"/>
        <v>110180468151.73897</v>
      </c>
      <c r="E4" s="86">
        <f t="shared" ca="1" si="0"/>
        <v>112305776674.46286</v>
      </c>
      <c r="F4" s="86">
        <f t="shared" ca="1" si="0"/>
        <v>114036633493.96437</v>
      </c>
      <c r="G4" s="86">
        <f t="shared" ca="1" si="0"/>
        <v>115767490313.46587</v>
      </c>
      <c r="H4" s="86">
        <f t="shared" ca="1" si="0"/>
        <v>117398388836.40041</v>
      </c>
      <c r="I4" s="86">
        <f t="shared" ca="1" si="0"/>
        <v>119029287359.33495</v>
      </c>
      <c r="J4" s="86">
        <f t="shared" ca="1" si="0"/>
        <v>120660185882.26949</v>
      </c>
      <c r="K4" s="86">
        <f t="shared" ca="1" si="0"/>
        <v>122291084405.20401</v>
      </c>
      <c r="L4" s="86">
        <f t="shared" ca="1" si="0"/>
        <v>123921982928.13853</v>
      </c>
      <c r="M4" s="86">
        <f t="shared" ca="1" si="0"/>
        <v>125452923154.50612</v>
      </c>
      <c r="N4" s="86">
        <f t="shared" ca="1" si="0"/>
        <v>126983863380.8737</v>
      </c>
      <c r="O4" s="86">
        <f t="shared" ca="1" si="0"/>
        <v>128514803607.24129</v>
      </c>
      <c r="P4" s="86">
        <f t="shared" ca="1" si="0"/>
        <v>130045743833.60886</v>
      </c>
      <c r="Q4" s="86">
        <f t="shared" ca="1" si="0"/>
        <v>131576684059.97644</v>
      </c>
      <c r="R4" s="86">
        <f t="shared" ca="1" si="0"/>
        <v>132949795397.02777</v>
      </c>
      <c r="S4" s="86">
        <f t="shared" ca="1" si="0"/>
        <v>134322906734.0791</v>
      </c>
      <c r="T4" s="86">
        <f t="shared" ca="1" si="0"/>
        <v>135696018071.13045</v>
      </c>
      <c r="U4" s="86">
        <f t="shared" ca="1" si="0"/>
        <v>137069129408.18175</v>
      </c>
      <c r="V4" s="86">
        <f t="shared" ca="1" si="0"/>
        <v>138442240745.23309</v>
      </c>
      <c r="W4" s="86">
        <f t="shared" ca="1" si="0"/>
        <v>139620696452.12772</v>
      </c>
      <c r="X4" s="86">
        <f t="shared" ca="1" si="0"/>
        <v>140799152159.02234</v>
      </c>
      <c r="Y4" s="86">
        <f t="shared" ca="1" si="0"/>
        <v>141977607865.91696</v>
      </c>
      <c r="Z4" s="86">
        <f t="shared" ca="1" si="0"/>
        <v>143156063572.81158</v>
      </c>
      <c r="AA4" s="86">
        <f t="shared" ca="1" si="0"/>
        <v>144334519279.70621</v>
      </c>
      <c r="AB4" s="86">
        <f t="shared" ca="1" si="0"/>
        <v>145297275504.53528</v>
      </c>
      <c r="AC4" s="86">
        <f t="shared" ca="1" si="0"/>
        <v>146260031729.36438</v>
      </c>
      <c r="AD4" s="86">
        <f t="shared" ca="1" si="0"/>
        <v>147222787954.19351</v>
      </c>
      <c r="AE4" s="86">
        <f t="shared" ca="1" si="0"/>
        <v>148185544179.02258</v>
      </c>
      <c r="AF4" s="86">
        <f t="shared" ca="1" si="0"/>
        <v>149148300403.85165</v>
      </c>
    </row>
    <row r="5" spans="1:32">
      <c r="A5" t="s">
        <v>20</v>
      </c>
      <c r="B5" s="19" cm="1">
        <f t="array" aca="1" ref="B5" ca="1">VALUE(INDIRECT(ADDRESS(About!$A133,About!$A$161,1,1,CONCATENATE("BEN",B$1)),TRUE)*toe_to_BTU)</f>
        <v>40353420069.630951</v>
      </c>
      <c r="C5" s="19" cm="1">
        <f t="array" aca="1" ref="C5" ca="1">VALUE(INDIRECT(ADDRESS(About!$A133,About!$A$161,1,1,CONCATENATE("BEN",C$1)),TRUE)*toe_to_BTU)</f>
        <v>43418696931.516174</v>
      </c>
      <c r="D5" s="19" cm="1">
        <f t="array" aca="1" ref="D5" ca="1">VALUE(INDIRECT(ADDRESS(About!$A133,About!$A$161,1,1,CONCATENATE("BEN",D$1)),TRUE)*toe_to_BTU)</f>
        <v>40155573024.546936</v>
      </c>
      <c r="E5" s="19">
        <f ca="1">IF(mop!N290=0,0,D5*mop!O290/mop!N290)</f>
        <v>40264988754.859055</v>
      </c>
      <c r="F5" s="19">
        <f ca="1">IF((mop!O64+mop!O290)=0,0,E5*(mop!P64+mop!P290)/(mop!O64+mop!O290))</f>
        <v>40374404485.171165</v>
      </c>
      <c r="G5" s="19">
        <f ca="1">IF((mop!P64+mop!P290)=0,0,F5*(mop!Q64+mop!Q290)/(mop!P64+mop!P290))</f>
        <v>40483820215.483284</v>
      </c>
      <c r="H5" s="19">
        <f ca="1">IF((mop!Q64+mop!Q290)=0,0,G5*(mop!R64+mop!R290)/(mop!Q64+mop!Q290))</f>
        <v>40889302039.581123</v>
      </c>
      <c r="I5" s="19">
        <f ca="1">IF((mop!R64+mop!R290)=0,0,H5*(mop!S64+mop!S290)/(mop!R64+mop!R290))</f>
        <v>41294783863.67897</v>
      </c>
      <c r="J5" s="19">
        <f ca="1">IF((mop!S64+mop!S290)=0,0,I5*(mop!T64+mop!T290)/(mop!S64+mop!S290))</f>
        <v>41700265687.776817</v>
      </c>
      <c r="K5" s="19">
        <f ca="1">IF((mop!T64+mop!T290)=0,0,J5*(mop!U64+mop!U290)/(mop!T64+mop!T290))</f>
        <v>42105747511.874672</v>
      </c>
      <c r="L5" s="19">
        <f ca="1">IF((mop!U64+mop!U290)=0,0,K5*(mop!V64+mop!V290)/(mop!U64+mop!U290))</f>
        <v>42511229335.972519</v>
      </c>
      <c r="M5" s="19">
        <f ca="1">IF((mop!V64+mop!V290)=0,0,L5*(mop!W64+mop!W290)/(mop!V64+mop!V290))</f>
        <v>42685007260.585884</v>
      </c>
      <c r="N5" s="19">
        <f ca="1">IF((mop!W64+mop!W290)=0,0,M5*(mop!X64+mop!X290)/(mop!W64+mop!W290))</f>
        <v>42858785185.199242</v>
      </c>
      <c r="O5" s="19">
        <f ca="1">IF((mop!X64+mop!X290)=0,0,N5*(mop!Y64+mop!Y290)/(mop!X64+mop!X290))</f>
        <v>43032563109.812607</v>
      </c>
      <c r="P5" s="19">
        <f ca="1">IF((mop!Y64+mop!Y290)=0,0,O5*(mop!Z64+mop!Z290)/(mop!Y64+mop!Y290))</f>
        <v>43206341034.425964</v>
      </c>
      <c r="Q5" s="19">
        <f ca="1">IF((mop!Z64+mop!Z290)=0,0,P5*(mop!AA64+mop!AA290)/(mop!Z64+mop!Z290))</f>
        <v>43380118959.03933</v>
      </c>
      <c r="R5" s="19">
        <f ca="1">IF((mop!AA64+mop!AA290)=0,0,Q5*(mop!AB64+mop!AB290)/(mop!AA64+mop!AA290))</f>
        <v>44010868463.191528</v>
      </c>
      <c r="S5" s="19">
        <f ca="1">IF((mop!AB64+mop!AB290)=0,0,R5*(mop!AC64+mop!AC290)/(mop!AB64+mop!AB290))</f>
        <v>44641617967.343735</v>
      </c>
      <c r="T5" s="19">
        <f ca="1">IF((mop!AC64+mop!AC290)=0,0,S5*(mop!AD64+mop!AD290)/(mop!AC64+mop!AC290))</f>
        <v>45272367471.495934</v>
      </c>
      <c r="U5" s="19">
        <f ca="1">IF((mop!AD64+mop!AD290)=0,0,T5*(mop!AE64+mop!AE290)/(mop!AD64+mop!AD290))</f>
        <v>45903116975.64814</v>
      </c>
      <c r="V5" s="19">
        <f ca="1">IF((mop!AE64+mop!AE290)=0,0,U5*(mop!AF64+mop!AF290)/(mop!AE64+mop!AE290))</f>
        <v>46533866479.800339</v>
      </c>
      <c r="W5" s="19">
        <f ca="1">IF((mop!AF64+mop!AF290)=0,0,V5*(mop!AG64+mop!AG290)/(mop!AF64+mop!AF290))</f>
        <v>47312649030.845406</v>
      </c>
      <c r="X5" s="19">
        <f ca="1">IF((mop!AG64+mop!AG290)=0,0,W5*(mop!AH64+mop!AH290)/(mop!AG64+mop!AG290))</f>
        <v>48091431581.890472</v>
      </c>
      <c r="Y5" s="19">
        <f ca="1">IF((mop!AH64+mop!AH290)=0,0,X5*(mop!AI64+mop!AI290)/(mop!AH64+mop!AH290))</f>
        <v>48870214132.935532</v>
      </c>
      <c r="Z5" s="19">
        <f ca="1">IF((mop!AI64+mop!AI290)=0,0,Y5*(mop!AJ64+mop!AJ290)/(mop!AI64+mop!AI290))</f>
        <v>49648996683.980598</v>
      </c>
      <c r="AA5" s="19">
        <f ca="1">IF((mop!AJ64+mop!AJ290)=0,0,Z5*(mop!AK64+mop!AK290)/(mop!AJ64+mop!AJ290))</f>
        <v>50427779235.025665</v>
      </c>
      <c r="AB5" s="19">
        <f ca="1">IF((mop!AK64+mop!AK290)=0,0,AA5*(mop!AL64+mop!AL290)/(mop!AK64+mop!AK290))</f>
        <v>51245179102.651482</v>
      </c>
      <c r="AC5" s="19">
        <f ca="1">IF((mop!AL64+mop!AL290)=0,0,AB5*(mop!AM64+mop!AM290)/(mop!AL64+mop!AL290))</f>
        <v>52062578970.27729</v>
      </c>
      <c r="AD5" s="19">
        <f ca="1">IF((mop!AM64+mop!AM290)=0,0,AC5*(mop!AN64+mop!AN290)/(mop!AM64+mop!AM290))</f>
        <v>52879978837.903107</v>
      </c>
      <c r="AE5" s="19">
        <f ca="1">IF((mop!AN64+mop!AN290)=0,0,AD5*(mop!AO64+mop!AO290)/(mop!AN64+mop!AN290))</f>
        <v>53697378705.528923</v>
      </c>
      <c r="AF5" s="19">
        <f ca="1">IF((mop!AO64+mop!AO290)=0,0,AE5*(mop!AP64+mop!AP290)/(mop!AO64+mop!AO290))</f>
        <v>54514778573.154747</v>
      </c>
    </row>
    <row r="6" spans="1:32">
      <c r="A6" t="s">
        <v>21</v>
      </c>
      <c r="B6" s="19" cm="1">
        <f t="array" aca="1" ref="B6" ca="1">VALUE(INDIRECT(ADDRESS(About!$A136,About!$A$161,1,1,CONCATENATE("BEN",B$1)),TRUE)*toe_to_BTU)</f>
        <v>99797618998.038879</v>
      </c>
      <c r="C6" s="19" cm="1">
        <f t="array" aca="1" ref="C6" ca="1">VALUE(INDIRECT(ADDRESS(About!$A136,About!$A$161,1,1,CONCATENATE("BEN",C$1)),TRUE)*toe_to_BTU)</f>
        <v>98397038397.361649</v>
      </c>
      <c r="D6" s="19" cm="1">
        <f t="array" aca="1" ref="D6" ca="1">VALUE(INDIRECT(ADDRESS(About!$A136,About!$A$161,1,1,CONCATENATE("BEN",D$1)),TRUE)*toe_to_BTU)</f>
        <v>99228599839.783463</v>
      </c>
      <c r="E6" s="19">
        <f ca="1">IF(mop!N236=0,0,D6*mop!O236/mop!N236)</f>
        <v>98951554855.87561</v>
      </c>
      <c r="F6" s="19">
        <f ca="1">IF(mop!O236=0,0,E6*mop!P236/mop!O236)</f>
        <v>98674509871.967773</v>
      </c>
      <c r="G6" s="19">
        <f ca="1">IF(mop!P236=0,0,F6*mop!Q236/mop!P236)</f>
        <v>98397464888.059937</v>
      </c>
      <c r="H6" s="19">
        <f ca="1">IF(mop!Q236=0,0,G6*mop!R236/mop!Q236)</f>
        <v>97972342601.404709</v>
      </c>
      <c r="I6" s="19">
        <f ca="1">IF(mop!R236=0,0,H6*mop!S236/mop!R236)</f>
        <v>97547220314.749496</v>
      </c>
      <c r="J6" s="19">
        <f ca="1">IF(mop!S236=0,0,I6*mop!T236/mop!S236)</f>
        <v>97122098028.094284</v>
      </c>
      <c r="K6" s="19">
        <f ca="1">IF(mop!T236=0,0,J6*mop!U236/mop!T236)</f>
        <v>96696975741.439056</v>
      </c>
      <c r="L6" s="19">
        <f ca="1">IF(mop!U236=0,0,K6*mop!V236/mop!U236)</f>
        <v>96271853454.783844</v>
      </c>
      <c r="M6" s="19">
        <f ca="1">IF(mop!V236=0,0,L6*mop!W236/mop!V236)</f>
        <v>95833795952.984299</v>
      </c>
      <c r="N6" s="19">
        <f ca="1">IF(mop!W236=0,0,M6*mop!X236/mop!W236)</f>
        <v>95395738451.184769</v>
      </c>
      <c r="O6" s="19">
        <f ca="1">IF(mop!X236=0,0,N6*mop!Y236/mop!X236)</f>
        <v>94957680949.385208</v>
      </c>
      <c r="P6" s="19">
        <f ca="1">IF(mop!Y236=0,0,O6*mop!Z236/mop!Y236)</f>
        <v>94519623447.585663</v>
      </c>
      <c r="Q6" s="19">
        <f ca="1">IF(mop!Z236=0,0,P6*mop!AA236/mop!Z236)</f>
        <v>94081565945.786133</v>
      </c>
      <c r="R6" s="19">
        <f ca="1">IF(mop!AA236=0,0,Q6*mop!AB236/mop!AA236)</f>
        <v>93660973406.878937</v>
      </c>
      <c r="S6" s="19">
        <f ca="1">IF(mop!AB236=0,0,R6*mop!AC236/mop!AB236)</f>
        <v>93240380867.971725</v>
      </c>
      <c r="T6" s="19">
        <f ca="1">IF(mop!AC236=0,0,S6*mop!AD236/mop!AC236)</f>
        <v>92819788329.064529</v>
      </c>
      <c r="U6" s="19">
        <f ca="1">IF(mop!AD236=0,0,T6*mop!AE236/mop!AD236)</f>
        <v>92399195790.157318</v>
      </c>
      <c r="V6" s="19">
        <f ca="1">IF(mop!AE236=0,0,U6*mop!AF236/mop!AE236)</f>
        <v>91978603251.250122</v>
      </c>
      <c r="W6" s="19">
        <f ca="1">IF(mop!AF236=0,0,V6*mop!AG236/mop!AF236)</f>
        <v>91587679246.770065</v>
      </c>
      <c r="X6" s="19">
        <f ca="1">IF(mop!AG236=0,0,W6*mop!AH236/mop!AG236)</f>
        <v>91196755242.289993</v>
      </c>
      <c r="Y6" s="19">
        <f ca="1">IF(mop!AH236=0,0,X6*mop!AI236/mop!AH236)</f>
        <v>90805831237.809937</v>
      </c>
      <c r="Z6" s="19">
        <f ca="1">IF(mop!AI236=0,0,Y6*mop!AJ236/mop!AI236)</f>
        <v>90414907233.32988</v>
      </c>
      <c r="AA6" s="19">
        <f ca="1">IF(mop!AJ236=0,0,Z6*mop!AK236/mop!AJ236)</f>
        <v>90023983228.849823</v>
      </c>
      <c r="AB6" s="19">
        <f ca="1">IF(mop!AK236=0,0,AA6*mop!AL236/mop!AK236)</f>
        <v>89644044267.84137</v>
      </c>
      <c r="AC6" s="19">
        <f ca="1">IF(mop!AL236=0,0,AB6*mop!AM236/mop!AL236)</f>
        <v>89264105306.832886</v>
      </c>
      <c r="AD6" s="19">
        <f ca="1">IF(mop!AM236=0,0,AC6*mop!AN236/mop!AM236)</f>
        <v>88884166345.824417</v>
      </c>
      <c r="AE6" s="19">
        <f ca="1">IF(mop!AN236=0,0,AD6*mop!AO236/mop!AN236)</f>
        <v>88504227384.815948</v>
      </c>
      <c r="AF6" s="19">
        <f ca="1">IF(mop!AO236=0,0,AE6*mop!AP236/mop!AO236)</f>
        <v>88124288423.807495</v>
      </c>
    </row>
    <row r="7" spans="1:32">
      <c r="A7" t="s">
        <v>22</v>
      </c>
      <c r="B7" s="86" cm="1">
        <f t="array" aca="1" ref="B7" ca="1">VALUE(INDIRECT(ADDRESS(About!$A137,About!$A$161,1,1,CONCATENATE("BEN",B$1)),TRUE)*toe_to_BTU)</f>
        <v>19228231790.294678</v>
      </c>
      <c r="C7" s="86" cm="1">
        <f t="array" aca="1" ref="C7" ca="1">VALUE(INDIRECT(ADDRESS(About!$A137,About!$A$161,1,1,CONCATENATE("BEN",C$1)),TRUE)*toe_to_BTU)</f>
        <v>22590244413.6824</v>
      </c>
      <c r="D7" s="86" cm="1">
        <f t="array" aca="1" ref="D7" ca="1">VALUE(INDIRECT(ADDRESS(About!$A137,About!$A$161,1,1,CONCATENATE("BEN",D$1)),TRUE)*toe_to_BTU)</f>
        <v>21256025478.117447</v>
      </c>
      <c r="E7" s="19">
        <f ca="1">IF(mop!N263=0,0,D7*mop!O263/mop!N263)</f>
        <v>21361952515.383812</v>
      </c>
      <c r="F7" s="19">
        <f ca="1">IF(mop!O236=0,0,E7*mop!P236/mop!O236)</f>
        <v>21302143229.926048</v>
      </c>
      <c r="G7" s="19">
        <f ca="1">IF(mop!P236=0,0,F7*mop!Q236/mop!P236)</f>
        <v>21242333944.468288</v>
      </c>
      <c r="H7" s="19">
        <f ca="1">IF(mop!Q236=0,0,G7*mop!R236/mop!Q236)</f>
        <v>21150557295.642632</v>
      </c>
      <c r="I7" s="19">
        <f ca="1">IF(mop!R236=0,0,H7*mop!S236/mop!R236)</f>
        <v>21058780646.816978</v>
      </c>
      <c r="J7" s="19">
        <f ca="1">IF(mop!S236=0,0,I7*mop!T236/mop!S236)</f>
        <v>20967003997.991325</v>
      </c>
      <c r="K7" s="19">
        <f ca="1">IF(mop!T236=0,0,J7*mop!U236/mop!T236)</f>
        <v>20875227349.165668</v>
      </c>
      <c r="L7" s="19">
        <f ca="1">IF(mop!U236=0,0,K7*mop!V236/mop!U236)</f>
        <v>20783450700.340015</v>
      </c>
      <c r="M7" s="19">
        <f ca="1">IF(mop!V236=0,0,L7*mop!W236/mop!V236)</f>
        <v>20688881559.247902</v>
      </c>
      <c r="N7" s="19">
        <f ca="1">IF(mop!W236=0,0,M7*mop!X236/mop!W236)</f>
        <v>20594312418.155788</v>
      </c>
      <c r="O7" s="19">
        <f ca="1">IF(mop!X236=0,0,N7*mop!Y236/mop!X236)</f>
        <v>20499743277.063671</v>
      </c>
      <c r="P7" s="19">
        <f ca="1">IF(mop!Y236=0,0,O7*mop!Z236/mop!Y236)</f>
        <v>20405174135.971558</v>
      </c>
      <c r="Q7" s="19">
        <f ca="1">IF(mop!Z236=0,0,P7*mop!AA236/mop!Z236)</f>
        <v>20310604994.879444</v>
      </c>
      <c r="R7" s="19">
        <f ca="1">IF(mop!AA236=0,0,Q7*mop!AB236/mop!AA236)</f>
        <v>20219806241.312138</v>
      </c>
      <c r="S7" s="19">
        <f ca="1">IF(mop!AB236=0,0,R7*mop!AC236/mop!AB236)</f>
        <v>20129007487.744831</v>
      </c>
      <c r="T7" s="19">
        <f ca="1">IF(mop!AC236=0,0,S7*mop!AD236/mop!AC236)</f>
        <v>20038208734.177528</v>
      </c>
      <c r="U7" s="19">
        <f ca="1">IF(mop!AD236=0,0,T7*mop!AE236/mop!AD236)</f>
        <v>19947409980.610222</v>
      </c>
      <c r="V7" s="19">
        <f ca="1">IF(mop!AE236=0,0,U7*mop!AF236/mop!AE236)</f>
        <v>19856611227.042919</v>
      </c>
      <c r="W7" s="19">
        <f ca="1">IF(mop!AF236=0,0,V7*mop!AG236/mop!AF236)</f>
        <v>19772217403.893909</v>
      </c>
      <c r="X7" s="19">
        <f ca="1">IF(mop!AG236=0,0,W7*mop!AH236/mop!AG236)</f>
        <v>19687823580.744892</v>
      </c>
      <c r="Y7" s="19">
        <f ca="1">IF(mop!AH236=0,0,X7*mop!AI236/mop!AH236)</f>
        <v>19603429757.595879</v>
      </c>
      <c r="Z7" s="19">
        <f ca="1">IF(mop!AI236=0,0,Y7*mop!AJ236/mop!AI236)</f>
        <v>19519035934.446865</v>
      </c>
      <c r="AA7" s="19">
        <f ca="1">IF(mop!AJ236=0,0,Z7*mop!AK236/mop!AJ236)</f>
        <v>19434642111.297852</v>
      </c>
      <c r="AB7" s="19">
        <f ca="1">IF(mop!AK236=0,0,AA7*mop!AL236/mop!AK236)</f>
        <v>19352619771.622356</v>
      </c>
      <c r="AC7" s="19">
        <f ca="1">IF(mop!AL236=0,0,AB7*mop!AM236/mop!AL236)</f>
        <v>19270597431.946857</v>
      </c>
      <c r="AD7" s="19">
        <f ca="1">IF(mop!AM236=0,0,AC7*mop!AN236/mop!AM236)</f>
        <v>19188575092.271362</v>
      </c>
      <c r="AE7" s="19">
        <f ca="1">IF(mop!AN236=0,0,AD7*mop!AO236/mop!AN236)</f>
        <v>19106552752.595863</v>
      </c>
      <c r="AF7" s="19">
        <f ca="1">IF(mop!AO236=0,0,AE7*mop!AP236/mop!AO236)</f>
        <v>19024530412.920368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VALUE(INDIRECT(ADDRESS(About!$A138,About!$A$161,1,1,CONCATENATE("BEN",B$1)),TRUE)*toe_to_BTU)</f>
        <v>80418046007.514191</v>
      </c>
      <c r="C9" s="86" cm="1">
        <f t="array" aca="1" ref="C9" ca="1">VALUE(INDIRECT(ADDRESS(About!$A138,About!$A$161,1,1,CONCATENATE("BEN",C$1)),TRUE)*toe_to_BTU)</f>
        <v>83481312678.982864</v>
      </c>
      <c r="D9" s="86" cm="1">
        <f t="array" aca="1" ref="D9" ca="1">VALUE(INDIRECT(ADDRESS(About!$A138,About!$A$161,1,1,CONCATENATE("BEN",D$1)),TRUE)*toe_to_BTU)</f>
        <v>88893700636.256821</v>
      </c>
      <c r="E9" s="19">
        <f ca="1">IF(mop!N219=0,0,D9*mop!O219/mop!N219)</f>
        <v>90275573297.218216</v>
      </c>
      <c r="F9" s="19">
        <f ca="1">IF(mop!O219=0,0,E9*mop!P219/mop!O219)</f>
        <v>91657445958.179596</v>
      </c>
      <c r="G9" s="19">
        <f ca="1">IF(mop!P219=0,0,F9*mop!Q219/mop!P219)</f>
        <v>93039318619.140991</v>
      </c>
      <c r="H9" s="19">
        <f ca="1">IF(mop!Q219=0,0,G9*mop!R219/mop!Q219)</f>
        <v>94461834593.66008</v>
      </c>
      <c r="I9" s="19">
        <f ca="1">IF(mop!R219=0,0,H9*mop!S219/mop!R219)</f>
        <v>95884350568.179169</v>
      </c>
      <c r="J9" s="19">
        <f ca="1">IF(mop!S219=0,0,I9*mop!T219/mop!S219)</f>
        <v>97306866542.698257</v>
      </c>
      <c r="K9" s="19">
        <f ca="1">IF(mop!T219=0,0,J9*mop!U219/mop!T219)</f>
        <v>98729382517.217346</v>
      </c>
      <c r="L9" s="19">
        <f ca="1">IF(mop!U219=0,0,K9*mop!V219/mop!U219)</f>
        <v>100151898491.73643</v>
      </c>
      <c r="M9" s="19">
        <f ca="1">IF(mop!V219=0,0,L9*mop!W219/mop!V219)</f>
        <v>101520223381.51195</v>
      </c>
      <c r="N9" s="19">
        <f ca="1">IF(mop!W219=0,0,M9*mop!X219/mop!W219)</f>
        <v>102888548271.28745</v>
      </c>
      <c r="O9" s="19">
        <f ca="1">IF(mop!X219=0,0,N9*mop!Y219/mop!X219)</f>
        <v>104256873161.06293</v>
      </c>
      <c r="P9" s="19">
        <f ca="1">IF(mop!Y219=0,0,O9*mop!Z219/mop!Y219)</f>
        <v>105625198050.83842</v>
      </c>
      <c r="Q9" s="19">
        <f ca="1">IF(mop!Z219=0,0,P9*mop!AA219/mop!Z219)</f>
        <v>106993522940.61392</v>
      </c>
      <c r="R9" s="19">
        <f ca="1">IF(mop!AA219=0,0,Q9*mop!AB219/mop!AA219)</f>
        <v>108253465660.90224</v>
      </c>
      <c r="S9" s="19">
        <f ca="1">IF(mop!AB219=0,0,R9*mop!AC219/mop!AB219)</f>
        <v>109513408381.19058</v>
      </c>
      <c r="T9" s="19">
        <f ca="1">IF(mop!AC219=0,0,S9*mop!AD219/mop!AC219)</f>
        <v>110773351101.47891</v>
      </c>
      <c r="U9" s="19">
        <f ca="1">IF(mop!AD219=0,0,T9*mop!AE219/mop!AD219)</f>
        <v>112033293821.76724</v>
      </c>
      <c r="V9" s="19">
        <f ca="1">IF(mop!AE219=0,0,U9*mop!AF219/mop!AE219)</f>
        <v>113293236542.05557</v>
      </c>
      <c r="W9" s="19">
        <f ca="1">IF(mop!AF219=0,0,V9*mop!AG219/mop!AF219)</f>
        <v>114417701550.48494</v>
      </c>
      <c r="X9" s="19">
        <f ca="1">IF(mop!AG219=0,0,W9*mop!AH219/mop!AG219)</f>
        <v>115542166558.91431</v>
      </c>
      <c r="Y9" s="19">
        <f ca="1">IF(mop!AH219=0,0,X9*mop!AI219/mop!AH219)</f>
        <v>116666631567.34366</v>
      </c>
      <c r="Z9" s="19">
        <f ca="1">IF(mop!AI219=0,0,Y9*mop!AJ219/mop!AI219)</f>
        <v>117791096575.77304</v>
      </c>
      <c r="AA9" s="19">
        <f ca="1">IF(mop!AJ219=0,0,Z9*mop!AK219/mop!AJ219)</f>
        <v>118915561584.20239</v>
      </c>
      <c r="AB9" s="19">
        <f ca="1">IF(mop!AK219=0,0,AA9*mop!AL219/mop!AK219)</f>
        <v>119877453338.401</v>
      </c>
      <c r="AC9" s="19">
        <f ca="1">IF(mop!AL219=0,0,AB9*mop!AM219/mop!AL219)</f>
        <v>120839345092.59962</v>
      </c>
      <c r="AD9" s="19">
        <f ca="1">IF(mop!AM219=0,0,AC9*mop!AN219/mop!AM219)</f>
        <v>121801236846.79823</v>
      </c>
      <c r="AE9" s="19">
        <f ca="1">IF(mop!AN219=0,0,AD9*mop!AO219/mop!AN219)</f>
        <v>122763128600.99686</v>
      </c>
      <c r="AF9" s="19">
        <f ca="1">IF(mop!AO219=0,0,AE9*mop!AP219/mop!AO219)</f>
        <v>123725020355.19548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IF((mop!N21+mop!N64)=0,0,D10*(mop!O21+mop!O64)/(mop!N21+mop!N64))</f>
        <v>0</v>
      </c>
      <c r="F10" s="19">
        <f>IF(mop!O21=0,0,E10*mop!P21/mop!O21)</f>
        <v>0</v>
      </c>
      <c r="G10" s="19">
        <f>IF(mop!P21=0,0,F10*mop!Q21/mop!P21)</f>
        <v>0</v>
      </c>
      <c r="H10" s="19">
        <f>IF(mop!Q21=0,0,G10*mop!R21/mop!Q21)</f>
        <v>0</v>
      </c>
      <c r="I10" s="19">
        <f>IF(mop!R21=0,0,H10*mop!S21/mop!R21)</f>
        <v>0</v>
      </c>
      <c r="J10" s="19">
        <f>IF(mop!S21=0,0,I10*mop!T21/mop!S21)</f>
        <v>0</v>
      </c>
      <c r="K10" s="19">
        <f>IF(mop!T21=0,0,J10*mop!U21/mop!T21)</f>
        <v>0</v>
      </c>
      <c r="L10" s="19">
        <f>IF(mop!U21=0,0,K10*mop!V21/mop!U21)</f>
        <v>0</v>
      </c>
      <c r="M10" s="19">
        <f>IF(mop!V21=0,0,L10*mop!W21/mop!V21)</f>
        <v>0</v>
      </c>
      <c r="N10" s="19">
        <f>IF(mop!W21=0,0,M10*mop!X21/mop!W21)</f>
        <v>0</v>
      </c>
      <c r="O10" s="19">
        <f>IF(mop!X21=0,0,N10*mop!Y21/mop!X21)</f>
        <v>0</v>
      </c>
      <c r="P10" s="19">
        <f>IF(mop!Y21=0,0,O10*mop!Z21/mop!Y21)</f>
        <v>0</v>
      </c>
      <c r="Q10" s="19">
        <f>IF(mop!Z21=0,0,P10*mop!AA21/mop!Z21)</f>
        <v>0</v>
      </c>
      <c r="R10" s="19">
        <f>IF(mop!AA21=0,0,Q10*mop!AB21/mop!AA21)</f>
        <v>0</v>
      </c>
      <c r="S10" s="19">
        <f>IF(mop!AB21=0,0,R10*mop!AC21/mop!AB21)</f>
        <v>0</v>
      </c>
      <c r="T10" s="19">
        <f>IF(mop!AC21=0,0,S10*mop!AD21/mop!AC21)</f>
        <v>0</v>
      </c>
      <c r="U10" s="19">
        <f>IF(mop!AD21=0,0,T10*mop!AE21/mop!AD21)</f>
        <v>0</v>
      </c>
      <c r="V10" s="19">
        <f>IF(mop!AE21=0,0,U10*mop!AF21/mop!AE21)</f>
        <v>0</v>
      </c>
      <c r="W10" s="19">
        <f>IF(mop!AF21=0,0,V10*mop!AG21/mop!AF21)</f>
        <v>0</v>
      </c>
      <c r="X10" s="19">
        <f>IF(mop!AG21=0,0,W10*mop!AH21/mop!AG21)</f>
        <v>0</v>
      </c>
      <c r="Y10" s="19">
        <f>IF(mop!AH21=0,0,X10*mop!AI21/mop!AH21)</f>
        <v>0</v>
      </c>
      <c r="Z10" s="19">
        <f>IF(mop!AI21=0,0,Y10*mop!AJ21/mop!AI21)</f>
        <v>0</v>
      </c>
      <c r="AA10" s="19">
        <f>IF(mop!AJ21=0,0,Z10*mop!AK21/mop!AJ21)</f>
        <v>0</v>
      </c>
      <c r="AB10" s="19">
        <f>IF(mop!AK21=0,0,AA10*mop!AL21/mop!AK21)</f>
        <v>0</v>
      </c>
      <c r="AC10" s="19">
        <f>IF(mop!AL21=0,0,AB10*mop!AM21/mop!AL21)</f>
        <v>0</v>
      </c>
      <c r="AD10" s="19">
        <f>IF(mop!AM21=0,0,AC10*mop!AN21/mop!AM21)</f>
        <v>0</v>
      </c>
      <c r="AE10" s="19">
        <f>IF(mop!AN21=0,0,AD10*mop!AO21/mop!AN21)</f>
        <v>0</v>
      </c>
      <c r="AF10" s="19">
        <f>IF(mop!AO21=0,0,AE10*mop!AP21/mop!AO21)</f>
        <v>0</v>
      </c>
    </row>
    <row r="11" spans="1:32">
      <c r="A11" t="s">
        <v>26</v>
      </c>
      <c r="B11" s="86" cm="1">
        <f t="array" aca="1" ref="B11" ca="1">VALUE(INDIRECT(ADDRESS(About!$A135,About!$A$161,1,1,CONCATENATE("BEN",B$1)),TRUE)*toe_to_BTU)</f>
        <v>70829422973.636063</v>
      </c>
      <c r="C11" s="86" cm="1">
        <f t="array" aca="1" ref="C11" ca="1">VALUE(INDIRECT(ADDRESS(About!$A135,About!$A$161,1,1,CONCATENATE("BEN",C$1)),TRUE)*toe_to_BTU)</f>
        <v>78678290005.389984</v>
      </c>
      <c r="D11" s="86" cm="1">
        <f t="array" aca="1" ref="D11" ca="1">VALUE(INDIRECT(ADDRESS(About!$A135,About!$A$161,1,1,CONCATENATE("BEN",D$1)),TRUE)*toe_to_BTU)</f>
        <v>80301260800.033539</v>
      </c>
      <c r="E11" s="19">
        <f ca="1">IF(mop!N46=0,0,D11*mop!O46/mop!N46)</f>
        <v>81174100591.338242</v>
      </c>
      <c r="F11" s="19">
        <f ca="1">IF(mop!O46=0,0,E11*mop!P46/mop!O46)</f>
        <v>82046940382.64296</v>
      </c>
      <c r="G11" s="19">
        <f ca="1">IF(mop!P46=0,0,F11*mop!Q46/mop!P46)</f>
        <v>82919780173.947678</v>
      </c>
      <c r="H11" s="19">
        <f ca="1">IF(mop!Q46=0,0,G11*mop!R46/mop!Q46)</f>
        <v>86411139339.166534</v>
      </c>
      <c r="I11" s="19">
        <f ca="1">IF(mop!R46=0,0,H11*mop!S46/mop!R46)</f>
        <v>89902498504.385391</v>
      </c>
      <c r="J11" s="19">
        <f ca="1">IF(mop!S46=0,0,I11*mop!T46/mop!S46)</f>
        <v>93393857669.604248</v>
      </c>
      <c r="K11" s="19">
        <f ca="1">IF(mop!T46=0,0,J11*mop!U46/mop!T46)</f>
        <v>96885216834.823105</v>
      </c>
      <c r="L11" s="19">
        <f ca="1">IF(mop!U46=0,0,K11*mop!V46/mop!U46)</f>
        <v>100376576000.04196</v>
      </c>
      <c r="M11" s="19">
        <f ca="1">IF(mop!V46=0,0,L11*mop!W46/mop!V46)</f>
        <v>102995095373.9561</v>
      </c>
      <c r="N11" s="19">
        <f ca="1">IF(mop!W46=0,0,M11*mop!X46/mop!W46)</f>
        <v>105613614747.87024</v>
      </c>
      <c r="O11" s="19">
        <f ca="1">IF(mop!X46=0,0,N11*mop!Y46/mop!X46)</f>
        <v>108232134121.78438</v>
      </c>
      <c r="P11" s="19">
        <f ca="1">IF(mop!Y46=0,0,O11*mop!Z46/mop!Y46)</f>
        <v>110850653495.69852</v>
      </c>
      <c r="Q11" s="19">
        <f ca="1">IF(mop!Z46=0,0,P11*mop!AA46/mop!Z46)</f>
        <v>113469172869.61264</v>
      </c>
      <c r="R11" s="19">
        <f ca="1">IF(mop!AA46=0,0,Q11*mop!AB46/mop!AA46)</f>
        <v>115214852452.22206</v>
      </c>
      <c r="S11" s="19">
        <f ca="1">IF(mop!AB46=0,0,R11*mop!AC46/mop!AB46)</f>
        <v>116960532034.83148</v>
      </c>
      <c r="T11" s="19">
        <f ca="1">IF(mop!AC46=0,0,S11*mop!AD46/mop!AC46)</f>
        <v>118706211617.4409</v>
      </c>
      <c r="U11" s="19">
        <f ca="1">IF(mop!AD46=0,0,T11*mop!AE46/mop!AD46)</f>
        <v>120451891200.05032</v>
      </c>
      <c r="V11" s="19">
        <f ca="1">IF(mop!AE46=0,0,U11*mop!AF46/mop!AE46)</f>
        <v>122197570782.65974</v>
      </c>
      <c r="W11" s="19">
        <f ca="1">IF(mop!AF46=0,0,V11*mop!AG46/mop!AF46)</f>
        <v>123943250365.26918</v>
      </c>
      <c r="X11" s="19">
        <f ca="1">IF(mop!AG46=0,0,W11*mop!AH46/mop!AG46)</f>
        <v>125688929947.87862</v>
      </c>
      <c r="Y11" s="19">
        <f ca="1">IF(mop!AH46=0,0,X11*mop!AI46/mop!AH46)</f>
        <v>127434609530.48804</v>
      </c>
      <c r="Z11" s="19">
        <f ca="1">IF(mop!AI46=0,0,Y11*mop!AJ46/mop!AI46)</f>
        <v>129180289113.09746</v>
      </c>
      <c r="AA11" s="19">
        <f ca="1">IF(mop!AJ46=0,0,Z11*mop!AK46/mop!AJ46)</f>
        <v>130925968695.70688</v>
      </c>
      <c r="AB11" s="19">
        <f ca="1">IF(mop!AK46=0,0,AA11*mop!AL46/mop!AK46)</f>
        <v>133544488069.62102</v>
      </c>
      <c r="AC11" s="19">
        <f ca="1">IF(mop!AL46=0,0,AB11*mop!AM46/mop!AL46)</f>
        <v>136163007443.53516</v>
      </c>
      <c r="AD11" s="19">
        <f ca="1">IF(mop!AM46=0,0,AC11*mop!AN46/mop!AM46)</f>
        <v>138781526817.44931</v>
      </c>
      <c r="AE11" s="19">
        <f ca="1">IF(mop!AN46=0,0,AD11*mop!AO46/mop!AN46)</f>
        <v>141400046191.36343</v>
      </c>
      <c r="AF11" s="19">
        <f ca="1">IF(mop!AO46=0,0,AE11*mop!AP46/mop!AO46)</f>
        <v>144018565565.27756</v>
      </c>
    </row>
    <row r="12" spans="1:32">
      <c r="A12" t="s">
        <v>27</v>
      </c>
      <c r="B12" s="86">
        <f ca="1">B11</f>
        <v>70829422973.636063</v>
      </c>
      <c r="C12" s="86">
        <f t="shared" ref="C12:AF12" ca="1" si="1">C11</f>
        <v>78678290005.389984</v>
      </c>
      <c r="D12" s="86">
        <f t="shared" ca="1" si="1"/>
        <v>80301260800.033539</v>
      </c>
      <c r="E12" s="86">
        <f t="shared" ca="1" si="1"/>
        <v>81174100591.338242</v>
      </c>
      <c r="F12" s="86">
        <f t="shared" ca="1" si="1"/>
        <v>82046940382.64296</v>
      </c>
      <c r="G12" s="86">
        <f t="shared" ca="1" si="1"/>
        <v>82919780173.947678</v>
      </c>
      <c r="H12" s="86">
        <f t="shared" ca="1" si="1"/>
        <v>86411139339.166534</v>
      </c>
      <c r="I12" s="86">
        <f t="shared" ca="1" si="1"/>
        <v>89902498504.385391</v>
      </c>
      <c r="J12" s="86">
        <f t="shared" ca="1" si="1"/>
        <v>93393857669.604248</v>
      </c>
      <c r="K12" s="86">
        <f t="shared" ca="1" si="1"/>
        <v>96885216834.823105</v>
      </c>
      <c r="L12" s="86">
        <f t="shared" ca="1" si="1"/>
        <v>100376576000.04196</v>
      </c>
      <c r="M12" s="86">
        <f t="shared" ca="1" si="1"/>
        <v>102995095373.9561</v>
      </c>
      <c r="N12" s="86">
        <f t="shared" ca="1" si="1"/>
        <v>105613614747.87024</v>
      </c>
      <c r="O12" s="86">
        <f t="shared" ca="1" si="1"/>
        <v>108232134121.78438</v>
      </c>
      <c r="P12" s="86">
        <f t="shared" ca="1" si="1"/>
        <v>110850653495.69852</v>
      </c>
      <c r="Q12" s="86">
        <f t="shared" ca="1" si="1"/>
        <v>113469172869.61264</v>
      </c>
      <c r="R12" s="86">
        <f t="shared" ca="1" si="1"/>
        <v>115214852452.22206</v>
      </c>
      <c r="S12" s="86">
        <f t="shared" ca="1" si="1"/>
        <v>116960532034.83148</v>
      </c>
      <c r="T12" s="86">
        <f t="shared" ca="1" si="1"/>
        <v>118706211617.4409</v>
      </c>
      <c r="U12" s="86">
        <f t="shared" ca="1" si="1"/>
        <v>120451891200.05032</v>
      </c>
      <c r="V12" s="86">
        <f t="shared" ca="1" si="1"/>
        <v>122197570782.65974</v>
      </c>
      <c r="W12" s="86">
        <f t="shared" ca="1" si="1"/>
        <v>123943250365.26918</v>
      </c>
      <c r="X12" s="86">
        <f t="shared" ca="1" si="1"/>
        <v>125688929947.87862</v>
      </c>
      <c r="Y12" s="86">
        <f t="shared" ca="1" si="1"/>
        <v>127434609530.48804</v>
      </c>
      <c r="Z12" s="86">
        <f t="shared" ca="1" si="1"/>
        <v>129180289113.09746</v>
      </c>
      <c r="AA12" s="86">
        <f t="shared" ca="1" si="1"/>
        <v>130925968695.70688</v>
      </c>
      <c r="AB12" s="86">
        <f t="shared" ca="1" si="1"/>
        <v>133544488069.62102</v>
      </c>
      <c r="AC12" s="86">
        <f t="shared" ca="1" si="1"/>
        <v>136163007443.53516</v>
      </c>
      <c r="AD12" s="86">
        <f t="shared" ca="1" si="1"/>
        <v>138781526817.44931</v>
      </c>
      <c r="AE12" s="86">
        <f t="shared" ca="1" si="1"/>
        <v>141400046191.36343</v>
      </c>
      <c r="AF12" s="86">
        <f t="shared" ca="1" si="1"/>
        <v>144018565565.27756</v>
      </c>
    </row>
    <row r="13" spans="1:32">
      <c r="A13" t="s">
        <v>28</v>
      </c>
      <c r="B13" s="86">
        <f ca="1">B11</f>
        <v>70829422973.636063</v>
      </c>
      <c r="C13" s="86">
        <f t="shared" ref="C13:AF13" ca="1" si="2">C11</f>
        <v>78678290005.389984</v>
      </c>
      <c r="D13" s="86">
        <f t="shared" ca="1" si="2"/>
        <v>80301260800.033539</v>
      </c>
      <c r="E13" s="86">
        <f t="shared" ca="1" si="2"/>
        <v>81174100591.338242</v>
      </c>
      <c r="F13" s="86">
        <f t="shared" ca="1" si="2"/>
        <v>82046940382.64296</v>
      </c>
      <c r="G13" s="86">
        <f t="shared" ca="1" si="2"/>
        <v>82919780173.947678</v>
      </c>
      <c r="H13" s="86">
        <f t="shared" ca="1" si="2"/>
        <v>86411139339.166534</v>
      </c>
      <c r="I13" s="86">
        <f t="shared" ca="1" si="2"/>
        <v>89902498504.385391</v>
      </c>
      <c r="J13" s="86">
        <f t="shared" ca="1" si="2"/>
        <v>93393857669.604248</v>
      </c>
      <c r="K13" s="86">
        <f t="shared" ca="1" si="2"/>
        <v>96885216834.823105</v>
      </c>
      <c r="L13" s="86">
        <f t="shared" ca="1" si="2"/>
        <v>100376576000.04196</v>
      </c>
      <c r="M13" s="86">
        <f t="shared" ca="1" si="2"/>
        <v>102995095373.9561</v>
      </c>
      <c r="N13" s="86">
        <f t="shared" ca="1" si="2"/>
        <v>105613614747.87024</v>
      </c>
      <c r="O13" s="86">
        <f t="shared" ca="1" si="2"/>
        <v>108232134121.78438</v>
      </c>
      <c r="P13" s="86">
        <f t="shared" ca="1" si="2"/>
        <v>110850653495.69852</v>
      </c>
      <c r="Q13" s="86">
        <f t="shared" ca="1" si="2"/>
        <v>113469172869.61264</v>
      </c>
      <c r="R13" s="86">
        <f t="shared" ca="1" si="2"/>
        <v>115214852452.22206</v>
      </c>
      <c r="S13" s="86">
        <f t="shared" ca="1" si="2"/>
        <v>116960532034.83148</v>
      </c>
      <c r="T13" s="86">
        <f t="shared" ca="1" si="2"/>
        <v>118706211617.4409</v>
      </c>
      <c r="U13" s="86">
        <f t="shared" ca="1" si="2"/>
        <v>120451891200.05032</v>
      </c>
      <c r="V13" s="86">
        <f t="shared" ca="1" si="2"/>
        <v>122197570782.65974</v>
      </c>
      <c r="W13" s="86">
        <f t="shared" ca="1" si="2"/>
        <v>123943250365.26918</v>
      </c>
      <c r="X13" s="86">
        <f t="shared" ca="1" si="2"/>
        <v>125688929947.87862</v>
      </c>
      <c r="Y13" s="86">
        <f t="shared" ca="1" si="2"/>
        <v>127434609530.48804</v>
      </c>
      <c r="Z13" s="86">
        <f t="shared" ca="1" si="2"/>
        <v>129180289113.09746</v>
      </c>
      <c r="AA13" s="86">
        <f t="shared" ca="1" si="2"/>
        <v>130925968695.70688</v>
      </c>
      <c r="AB13" s="86">
        <f t="shared" ca="1" si="2"/>
        <v>133544488069.62102</v>
      </c>
      <c r="AC13" s="86">
        <f t="shared" ca="1" si="2"/>
        <v>136163007443.53516</v>
      </c>
      <c r="AD13" s="86">
        <f t="shared" ca="1" si="2"/>
        <v>138781526817.44931</v>
      </c>
      <c r="AE13" s="86">
        <f t="shared" ca="1" si="2"/>
        <v>141400046191.36343</v>
      </c>
      <c r="AF13" s="86">
        <f t="shared" ca="1" si="2"/>
        <v>144018565565.27756</v>
      </c>
    </row>
    <row r="14" spans="1:32">
      <c r="A14" s="88" t="s">
        <v>29</v>
      </c>
      <c r="B14" s="86" cm="1">
        <f t="array" aca="1" ref="B14" ca="1">SUM(
VALUE(INDIRECT(ADDRESS(About!$A130,About!$A$161,1,1,CONCATENATE("BEN",B$1)),TRUE)),
VALUE(INDIRECT(ADDRESS(About!$A134,About!$A$161,1,1,CONCATENATE("BEN",B$1)),TRUE)),
VALUE(INDIRECT(ADDRESS(About!$A139,About!$A$161,1,1,CONCATENATE("BEN",B$1)),TRUE))
)*toe_to_BTU</f>
        <v>122105970655.87341</v>
      </c>
      <c r="C14" s="86" cm="1">
        <f t="array" aca="1" ref="C14" ca="1">SUM(
VALUE(INDIRECT(ADDRESS(About!$A130,About!$A$161,1,1,CONCATENATE("BEN",C$1)),TRUE)),
VALUE(INDIRECT(ADDRESS(About!$A134,About!$A$161,1,1,CONCATENATE("BEN",C$1)),TRUE)),
VALUE(INDIRECT(ADDRESS(About!$A139,About!$A$161,1,1,CONCATENATE("BEN",C$1)),TRUE))
)*toe_to_BTU</f>
        <v>131897690658.16434</v>
      </c>
      <c r="D14" s="86" cm="1">
        <f t="array" aca="1" ref="D14" ca="1">SUM(
VALUE(INDIRECT(ADDRESS(About!$A130,About!$A$161,1,1,CONCATENATE("BEN",D$1)),TRUE)),
VALUE(INDIRECT(ADDRESS(About!$A134,About!$A$161,1,1,CONCATENATE("BEN",D$1)),TRUE)),
VALUE(INDIRECT(ADDRESS(About!$A139,About!$A$161,1,1,CONCATENATE("BEN",D$1)),TRUE))
)*toe_to_BTU</f>
        <v>129327308649.6768</v>
      </c>
      <c r="E14" s="19">
        <f ca="1">IF((mop!N4+mop!N170+mop!N201)=0,0,D14*(mop!O4+mop!O170+mop!O201)/(mop!N4+mop!N170+mop!N201))</f>
        <v>139231507346.85049</v>
      </c>
      <c r="F14" s="19">
        <f ca="1">IF((mop!O4+mop!O170+mop!O201)=0,0,E14*(mop!P4+mop!P170+mop!P201)/(mop!O4+mop!O170+mop!O201))</f>
        <v>149135706044.02417</v>
      </c>
      <c r="G14" s="19">
        <f ca="1">IF((mop!P4+mop!P170+mop!P201)=0,0,F14*(mop!Q4+mop!Q170+mop!Q201)/(mop!P4+mop!P170+mop!P201))</f>
        <v>159039904741.19785</v>
      </c>
      <c r="H14" s="19">
        <f ca="1">IF((mop!Q4+mop!Q170+mop!Q201)=0,0,G14*(mop!R4+mop!R170+mop!R201)/(mop!Q4+mop!Q170+mop!Q201))</f>
        <v>161455084766.05911</v>
      </c>
      <c r="I14" s="19">
        <f ca="1">IF((mop!R4+mop!R170+mop!R201)=0,0,H14*(mop!S4+mop!S170+mop!S201)/(mop!R4+mop!R170+mop!R201))</f>
        <v>163870264790.92038</v>
      </c>
      <c r="J14" s="19">
        <f ca="1">IF((mop!S4+mop!S170+mop!S201)=0,0,I14*(mop!T4+mop!T170+mop!T201)/(mop!S4+mop!S170+mop!S201))</f>
        <v>166285444815.78168</v>
      </c>
      <c r="K14" s="19">
        <f ca="1">IF((mop!T4+mop!T170+mop!T201)=0,0,J14*(mop!U4+mop!U170+mop!U201)/(mop!T4+mop!T170+mop!T201))</f>
        <v>168700624840.64294</v>
      </c>
      <c r="L14" s="19">
        <f ca="1">IF((mop!U4+mop!U170+mop!U201)=0,0,K14*(mop!V4+mop!V170+mop!V201)/(mop!U4+mop!U170+mop!U201))</f>
        <v>171115804865.50424</v>
      </c>
      <c r="M14" s="19">
        <f ca="1">IF((mop!V4+mop!V170+mop!V201)=0,0,L14*(mop!W4+mop!W170+mop!W201)/(mop!V4+mop!V170+mop!V201))</f>
        <v>173448401383.73184</v>
      </c>
      <c r="N14" s="19">
        <f ca="1">IF((mop!W4+mop!W170+mop!W201)=0,0,M14*(mop!X4+mop!X170+mop!X201)/(mop!W4+mop!W170+mop!W201))</f>
        <v>175780997901.95944</v>
      </c>
      <c r="O14" s="19">
        <f ca="1">IF((mop!X4+mop!X170+mop!X201)=0,0,N14*(mop!Y4+mop!Y170+mop!Y201)/(mop!X4+mop!X170+mop!X201))</f>
        <v>178113594420.1871</v>
      </c>
      <c r="P14" s="19">
        <f ca="1">IF((mop!Y4+mop!Y170+mop!Y201)=0,0,O14*(mop!Z4+mop!Z170+mop!Z201)/(mop!Y4+mop!Y170+mop!Y201))</f>
        <v>180446190938.4147</v>
      </c>
      <c r="Q14" s="19">
        <f ca="1">IF((mop!Z4+mop!Z170+mop!Z201)=0,0,P14*(mop!AA4+mop!AA170+mop!AA201)/(mop!Z4+mop!Z170+mop!Z201))</f>
        <v>182778787456.6423</v>
      </c>
      <c r="R14" s="19">
        <f ca="1">IF((mop!AA4+mop!AA170+mop!AA201)=0,0,Q14*(mop!AB4+mop!AB170+mop!AB201)/(mop!AA4+mop!AA170+mop!AA201))</f>
        <v>185063165886.94464</v>
      </c>
      <c r="S14" s="19">
        <f ca="1">IF((mop!AB4+mop!AB170+mop!AB201)=0,0,R14*(mop!AC4+mop!AC170+mop!AC201)/(mop!AB4+mop!AB170+mop!AB201))</f>
        <v>187347544317.24695</v>
      </c>
      <c r="T14" s="19">
        <f ca="1">IF((mop!AC4+mop!AC170+mop!AC201)=0,0,S14*(mop!AD4+mop!AD170+mop!AD201)/(mop!AC4+mop!AC170+mop!AC201))</f>
        <v>189631922747.54922</v>
      </c>
      <c r="U14" s="19">
        <f ca="1">IF((mop!AD4+mop!AD170+mop!AD201)=0,0,T14*(mop!AE4+mop!AE170+mop!AE201)/(mop!AD4+mop!AD170+mop!AD201))</f>
        <v>191916301177.85153</v>
      </c>
      <c r="V14" s="19">
        <f ca="1">IF((mop!AE4+mop!AE170+mop!AE201)=0,0,U14*(mop!AF4+mop!AF170+mop!AF201)/(mop!AE4+mop!AE170+mop!AE201))</f>
        <v>194200679608.15384</v>
      </c>
      <c r="W14" s="19">
        <f ca="1">IF((mop!AF4+mop!AF170+mop!AF201)=0,0,V14*(mop!AG4+mop!AG170+mop!AG201)/(mop!AF4+mop!AF170+mop!AF201))</f>
        <v>196225265128.77951</v>
      </c>
      <c r="X14" s="19">
        <f ca="1">IF((mop!AG4+mop!AG170+mop!AG201)=0,0,W14*(mop!AH4+mop!AH170+mop!AH201)/(mop!AG4+mop!AG170+mop!AG201))</f>
        <v>198249850649.40518</v>
      </c>
      <c r="Y14" s="19">
        <f ca="1">IF((mop!AH4+mop!AH170+mop!AH201)=0,0,X14*(mop!AI4+mop!AI170+mop!AI201)/(mop!AH4+mop!AH170+mop!AH201))</f>
        <v>200274436170.03088</v>
      </c>
      <c r="Z14" s="19">
        <f ca="1">IF((mop!AI4+mop!AI170+mop!AI201)=0,0,Y14*(mop!AJ4+mop!AJ170+mop!AJ201)/(mop!AI4+mop!AI170+mop!AI201))</f>
        <v>202299021690.65656</v>
      </c>
      <c r="AA14" s="19">
        <f ca="1">IF((mop!AJ4+mop!AJ170+mop!AJ201)=0,0,Z14*(mop!AK4+mop!AK170+mop!AK201)/(mop!AJ4+mop!AJ170+mop!AJ201))</f>
        <v>204323607211.2822</v>
      </c>
      <c r="AB14" s="19">
        <f ca="1">IF((mop!AK4+mop!AK170+mop!AK201)=0,0,AA14*(mop!AL4+mop!AL170+mop!AL201)/(mop!AK4+mop!AK170+mop!AK201))</f>
        <v>202929933354.64319</v>
      </c>
      <c r="AC14" s="19">
        <f ca="1">IF((mop!AL4+mop!AL170+mop!AL201)=0,0,AB14*(mop!AM4+mop!AM170+mop!AM201)/(mop!AL4+mop!AL170+mop!AL201))</f>
        <v>201536259498.00418</v>
      </c>
      <c r="AD14" s="19">
        <f ca="1">IF((mop!AM4+mop!AM170+mop!AM201)=0,0,AC14*(mop!AN4+mop!AN170+mop!AN201)/(mop!AM4+mop!AM170+mop!AM201))</f>
        <v>200142585641.3652</v>
      </c>
      <c r="AE14" s="19">
        <f ca="1">IF((mop!AN4+mop!AN170+mop!AN201)=0,0,AD14*(mop!AO4+mop!AO170+mop!AO201)/(mop!AN4+mop!AN170+mop!AN201))</f>
        <v>198748911784.72617</v>
      </c>
      <c r="AF14" s="19">
        <f ca="1">IF((mop!AO4+mop!AO170+mop!AO201)=0,0,AE14*(mop!AP4+mop!AP170+mop!AP201)/(mop!AO4+mop!AO170+mop!AO201))</f>
        <v>197355237928.08716</v>
      </c>
    </row>
    <row r="15" spans="1:32">
      <c r="A15" s="88" t="s">
        <v>30</v>
      </c>
      <c r="B15" s="86" cm="1">
        <f t="array" aca="1" ref="B15" ca="1">SUM(
VALUE(INDIRECT(ADDRESS(About!$A131,About!$A$161,1,1,CONCATENATE("BEN",B$1)),TRUE)),
VALUE(INDIRECT(ADDRESS(About!$A132,About!$A$161,1,1,CONCATENATE("BEN",B$1)),TRUE))
)*toe_to_BTU</f>
        <v>92890261717.433411</v>
      </c>
      <c r="C15" s="86" cm="1">
        <f t="array" aca="1" ref="C15" ca="1">SUM(
VALUE(INDIRECT(ADDRESS(About!$A131,About!$A$161,1,1,CONCATENATE("BEN",C$1)),TRUE)),
VALUE(INDIRECT(ADDRESS(About!$A132,About!$A$161,1,1,CONCATENATE("BEN",C$1)),TRUE))
)*toe_to_BTU</f>
        <v>100012129384.24503</v>
      </c>
      <c r="D15" s="86" cm="1">
        <f t="array" aca="1" ref="D15" ca="1">SUM(
VALUE(INDIRECT(ADDRESS(About!$A131,About!$A$161,1,1,CONCATENATE("BEN",D$1)),TRUE)),
VALUE(INDIRECT(ADDRESS(About!$A132,About!$A$161,1,1,CONCATENATE("BEN",D$1)),TRUE))
)*toe_to_BTU</f>
        <v>96923335830.059174</v>
      </c>
      <c r="E15" s="19">
        <f ca="1">IF((mop!N33+mop!N183)=0,0,D15*(mop!O33+mop!O183)/(mop!N33+mop!N183))</f>
        <v>99092551665.939316</v>
      </c>
      <c r="F15" s="19">
        <f ca="1">IF((mop!O33+mop!O183)=0,0,E15*(mop!P33+mop!P183)/(mop!O33+mop!O183))</f>
        <v>101261767501.81944</v>
      </c>
      <c r="G15" s="19">
        <f ca="1">IF((mop!P33+mop!P183)=0,0,F15*(mop!Q33+mop!Q183)/(mop!P33+mop!P183))</f>
        <v>103430983337.69958</v>
      </c>
      <c r="H15" s="19">
        <f ca="1">IF((mop!Q33+mop!Q183)=0,0,G15*(mop!R33+mop!R183)/(mop!Q33+mop!Q183))</f>
        <v>105592488486.119</v>
      </c>
      <c r="I15" s="19">
        <f ca="1">IF((mop!R33+mop!R183)=0,0,H15*(mop!S33+mop!S183)/(mop!R33+mop!R183))</f>
        <v>107753993634.53844</v>
      </c>
      <c r="J15" s="19">
        <f ca="1">IF((mop!S33+mop!S183)=0,0,I15*(mop!T33+mop!T183)/(mop!S33+mop!S183))</f>
        <v>109915498782.95782</v>
      </c>
      <c r="K15" s="19">
        <f ca="1">IF((mop!T33+mop!T183)=0,0,J15*(mop!U33+mop!U183)/(mop!T33+mop!T183))</f>
        <v>112077003931.37726</v>
      </c>
      <c r="L15" s="19">
        <f ca="1">IF((mop!U33+mop!U183)=0,0,K15*(mop!V33+mop!V183)/(mop!U33+mop!U183))</f>
        <v>114238509079.79668</v>
      </c>
      <c r="M15" s="19">
        <f ca="1">IF((mop!V33+mop!V183)=0,0,L15*(mop!W33+mop!W183)/(mop!V33+mop!V183))</f>
        <v>116480276070.01859</v>
      </c>
      <c r="N15" s="19">
        <f ca="1">IF((mop!W33+mop!W183)=0,0,M15*(mop!X33+mop!X183)/(mop!W33+mop!W183))</f>
        <v>118722043060.24049</v>
      </c>
      <c r="O15" s="19">
        <f ca="1">IF((mop!X33+mop!X183)=0,0,N15*(mop!Y33+mop!Y183)/(mop!X33+mop!X183))</f>
        <v>120963810050.46242</v>
      </c>
      <c r="P15" s="19">
        <f ca="1">IF((mop!Y33+mop!Y183)=0,0,O15*(mop!Z33+mop!Z183)/(mop!Y33+mop!Y183))</f>
        <v>123205577040.6843</v>
      </c>
      <c r="Q15" s="19">
        <f ca="1">IF((mop!Z33+mop!Z183)=0,0,P15*(mop!AA33+mop!AA183)/(mop!Z33+mop!Z183))</f>
        <v>125447344030.90623</v>
      </c>
      <c r="R15" s="19">
        <f ca="1">IF((mop!AA33+mop!AA183)=0,0,Q15*(mop!AB33+mop!AB183)/(mop!AA33+mop!AA183))</f>
        <v>127658811554.01808</v>
      </c>
      <c r="S15" s="19">
        <f ca="1">IF((mop!AB33+mop!AB183)=0,0,R15*(mop!AC33+mop!AC183)/(mop!AB33+mop!AB183))</f>
        <v>129870279077.1299</v>
      </c>
      <c r="T15" s="19">
        <f ca="1">IF((mop!AC33+mop!AC183)=0,0,S15*(mop!AD33+mop!AD183)/(mop!AC33+mop!AC183))</f>
        <v>132081746600.24174</v>
      </c>
      <c r="U15" s="19">
        <f ca="1">IF((mop!AD33+mop!AD183)=0,0,T15*(mop!AE33+mop!AE183)/(mop!AD33+mop!AD183))</f>
        <v>134293214123.35356</v>
      </c>
      <c r="V15" s="19">
        <f ca="1">IF((mop!AE33+mop!AE183)=0,0,U15*(mop!AF33+mop!AF183)/(mop!AE33+mop!AE183))</f>
        <v>136504681646.46544</v>
      </c>
      <c r="W15" s="19">
        <f ca="1">IF((mop!AF33+mop!AF183)=0,0,V15*(mop!AG33+mop!AG183)/(mop!AF33+mop!AF183))</f>
        <v>138831704752.28653</v>
      </c>
      <c r="X15" s="19">
        <f ca="1">IF((mop!AG33+mop!AG183)=0,0,W15*(mop!AH33+mop!AH183)/(mop!AG33+mop!AG183))</f>
        <v>141158727858.10764</v>
      </c>
      <c r="Y15" s="19">
        <f ca="1">IF((mop!AH33+mop!AH183)=0,0,X15*(mop!AI33+mop!AI183)/(mop!AH33+mop!AH183))</f>
        <v>143485750963.92874</v>
      </c>
      <c r="Z15" s="19">
        <f ca="1">IF((mop!AI33+mop!AI183)=0,0,Y15*(mop!AJ33+mop!AJ183)/(mop!AI33+mop!AI183))</f>
        <v>145812774069.74988</v>
      </c>
      <c r="AA15" s="19">
        <f ca="1">IF((mop!AJ33+mop!AJ183)=0,0,Z15*(mop!AK33+mop!AK183)/(mop!AJ33+mop!AJ183))</f>
        <v>148139797175.57098</v>
      </c>
      <c r="AB15" s="19">
        <f ca="1">IF((mop!AK33+mop!AK183)=0,0,AA15*(mop!AL33+mop!AL183)/(mop!AK33+mop!AK183))</f>
        <v>150376654984.47241</v>
      </c>
      <c r="AC15" s="19">
        <f ca="1">IF((mop!AL33+mop!AL183)=0,0,AB15*(mop!AM33+mop!AM183)/(mop!AL33+mop!AL183))</f>
        <v>152613512793.37381</v>
      </c>
      <c r="AD15" s="19">
        <f ca="1">IF((mop!AM33+mop!AM183)=0,0,AC15*(mop!AN33+mop!AN183)/(mop!AM33+mop!AM183))</f>
        <v>154850370602.27524</v>
      </c>
      <c r="AE15" s="19">
        <f ca="1">IF((mop!AN33+mop!AN183)=0,0,AD15*(mop!AO33+mop!AO183)/(mop!AN33+mop!AN183))</f>
        <v>157087228411.17664</v>
      </c>
      <c r="AF15" s="19">
        <f ca="1">IF((mop!AO33+mop!AO183)=0,0,AE15*(mop!AP33+mop!AP183)/(mop!AO33+mop!AO183))</f>
        <v>159324086220.07806</v>
      </c>
    </row>
    <row r="16" spans="1:32">
      <c r="A16" t="s">
        <v>31</v>
      </c>
      <c r="B16" s="86">
        <f ca="1">B15</f>
        <v>92890261717.433411</v>
      </c>
      <c r="C16" s="86">
        <f t="shared" ref="C16:AF16" ca="1" si="3">C15</f>
        <v>100012129384.24503</v>
      </c>
      <c r="D16" s="86">
        <f t="shared" ca="1" si="3"/>
        <v>96923335830.059174</v>
      </c>
      <c r="E16" s="86">
        <f t="shared" ca="1" si="3"/>
        <v>99092551665.939316</v>
      </c>
      <c r="F16" s="86">
        <f t="shared" ca="1" si="3"/>
        <v>101261767501.81944</v>
      </c>
      <c r="G16" s="86">
        <f t="shared" ca="1" si="3"/>
        <v>103430983337.69958</v>
      </c>
      <c r="H16" s="86">
        <f t="shared" ca="1" si="3"/>
        <v>105592488486.119</v>
      </c>
      <c r="I16" s="86">
        <f t="shared" ca="1" si="3"/>
        <v>107753993634.53844</v>
      </c>
      <c r="J16" s="86">
        <f t="shared" ca="1" si="3"/>
        <v>109915498782.95782</v>
      </c>
      <c r="K16" s="86">
        <f t="shared" ca="1" si="3"/>
        <v>112077003931.37726</v>
      </c>
      <c r="L16" s="86">
        <f t="shared" ca="1" si="3"/>
        <v>114238509079.79668</v>
      </c>
      <c r="M16" s="86">
        <f t="shared" ca="1" si="3"/>
        <v>116480276070.01859</v>
      </c>
      <c r="N16" s="86">
        <f t="shared" ca="1" si="3"/>
        <v>118722043060.24049</v>
      </c>
      <c r="O16" s="86">
        <f t="shared" ca="1" si="3"/>
        <v>120963810050.46242</v>
      </c>
      <c r="P16" s="86">
        <f t="shared" ca="1" si="3"/>
        <v>123205577040.6843</v>
      </c>
      <c r="Q16" s="86">
        <f t="shared" ca="1" si="3"/>
        <v>125447344030.90623</v>
      </c>
      <c r="R16" s="86">
        <f t="shared" ca="1" si="3"/>
        <v>127658811554.01808</v>
      </c>
      <c r="S16" s="86">
        <f t="shared" ca="1" si="3"/>
        <v>129870279077.1299</v>
      </c>
      <c r="T16" s="86">
        <f t="shared" ca="1" si="3"/>
        <v>132081746600.24174</v>
      </c>
      <c r="U16" s="86">
        <f t="shared" ca="1" si="3"/>
        <v>134293214123.35356</v>
      </c>
      <c r="V16" s="86">
        <f t="shared" ca="1" si="3"/>
        <v>136504681646.46544</v>
      </c>
      <c r="W16" s="86">
        <f t="shared" ca="1" si="3"/>
        <v>138831704752.28653</v>
      </c>
      <c r="X16" s="86">
        <f t="shared" ca="1" si="3"/>
        <v>141158727858.10764</v>
      </c>
      <c r="Y16" s="86">
        <f t="shared" ca="1" si="3"/>
        <v>143485750963.92874</v>
      </c>
      <c r="Z16" s="86">
        <f t="shared" ca="1" si="3"/>
        <v>145812774069.74988</v>
      </c>
      <c r="AA16" s="86">
        <f t="shared" ca="1" si="3"/>
        <v>148139797175.57098</v>
      </c>
      <c r="AB16" s="86">
        <f t="shared" ca="1" si="3"/>
        <v>150376654984.47241</v>
      </c>
      <c r="AC16" s="86">
        <f t="shared" ca="1" si="3"/>
        <v>152613512793.37381</v>
      </c>
      <c r="AD16" s="86">
        <f t="shared" ca="1" si="3"/>
        <v>154850370602.27524</v>
      </c>
      <c r="AE16" s="86">
        <f t="shared" ca="1" si="3"/>
        <v>157087228411.17664</v>
      </c>
      <c r="AF16" s="86">
        <f t="shared" ca="1" si="3"/>
        <v>159324086220.07806</v>
      </c>
    </row>
    <row r="17" spans="1:32">
      <c r="A17" t="s">
        <v>32</v>
      </c>
      <c r="B17" s="86">
        <f ca="1">B15</f>
        <v>92890261717.433411</v>
      </c>
      <c r="C17" s="86">
        <f t="shared" ref="C17:AF17" ca="1" si="4">C15</f>
        <v>100012129384.24503</v>
      </c>
      <c r="D17" s="86">
        <f t="shared" ca="1" si="4"/>
        <v>96923335830.059174</v>
      </c>
      <c r="E17" s="86">
        <f t="shared" ca="1" si="4"/>
        <v>99092551665.939316</v>
      </c>
      <c r="F17" s="86">
        <f t="shared" ca="1" si="4"/>
        <v>101261767501.81944</v>
      </c>
      <c r="G17" s="86">
        <f t="shared" ca="1" si="4"/>
        <v>103430983337.69958</v>
      </c>
      <c r="H17" s="86">
        <f t="shared" ca="1" si="4"/>
        <v>105592488486.119</v>
      </c>
      <c r="I17" s="86">
        <f t="shared" ca="1" si="4"/>
        <v>107753993634.53844</v>
      </c>
      <c r="J17" s="86">
        <f t="shared" ca="1" si="4"/>
        <v>109915498782.95782</v>
      </c>
      <c r="K17" s="86">
        <f t="shared" ca="1" si="4"/>
        <v>112077003931.37726</v>
      </c>
      <c r="L17" s="86">
        <f t="shared" ca="1" si="4"/>
        <v>114238509079.79668</v>
      </c>
      <c r="M17" s="86">
        <f t="shared" ca="1" si="4"/>
        <v>116480276070.01859</v>
      </c>
      <c r="N17" s="86">
        <f t="shared" ca="1" si="4"/>
        <v>118722043060.24049</v>
      </c>
      <c r="O17" s="86">
        <f t="shared" ca="1" si="4"/>
        <v>120963810050.46242</v>
      </c>
      <c r="P17" s="86">
        <f t="shared" ca="1" si="4"/>
        <v>123205577040.6843</v>
      </c>
      <c r="Q17" s="86">
        <f t="shared" ca="1" si="4"/>
        <v>125447344030.90623</v>
      </c>
      <c r="R17" s="86">
        <f t="shared" ca="1" si="4"/>
        <v>127658811554.01808</v>
      </c>
      <c r="S17" s="86">
        <f t="shared" ca="1" si="4"/>
        <v>129870279077.1299</v>
      </c>
      <c r="T17" s="86">
        <f t="shared" ca="1" si="4"/>
        <v>132081746600.24174</v>
      </c>
      <c r="U17" s="86">
        <f t="shared" ca="1" si="4"/>
        <v>134293214123.35356</v>
      </c>
      <c r="V17" s="86">
        <f t="shared" ca="1" si="4"/>
        <v>136504681646.46544</v>
      </c>
      <c r="W17" s="86">
        <f t="shared" ca="1" si="4"/>
        <v>138831704752.28653</v>
      </c>
      <c r="X17" s="86">
        <f t="shared" ca="1" si="4"/>
        <v>141158727858.10764</v>
      </c>
      <c r="Y17" s="86">
        <f t="shared" ca="1" si="4"/>
        <v>143485750963.92874</v>
      </c>
      <c r="Z17" s="86">
        <f t="shared" ca="1" si="4"/>
        <v>145812774069.74988</v>
      </c>
      <c r="AA17" s="86">
        <f t="shared" ca="1" si="4"/>
        <v>148139797175.57098</v>
      </c>
      <c r="AB17" s="86">
        <f t="shared" ca="1" si="4"/>
        <v>150376654984.47241</v>
      </c>
      <c r="AC17" s="86">
        <f t="shared" ca="1" si="4"/>
        <v>152613512793.37381</v>
      </c>
      <c r="AD17" s="86">
        <f t="shared" ca="1" si="4"/>
        <v>154850370602.27524</v>
      </c>
      <c r="AE17" s="86">
        <f t="shared" ca="1" si="4"/>
        <v>157087228411.17664</v>
      </c>
      <c r="AF17" s="86">
        <f t="shared" ca="1" si="4"/>
        <v>159324086220.07806</v>
      </c>
    </row>
    <row r="18" spans="1:32">
      <c r="A18" t="s">
        <v>33</v>
      </c>
      <c r="B18" s="86">
        <f ca="1">B9</f>
        <v>80418046007.514191</v>
      </c>
      <c r="C18" s="86">
        <f t="shared" ref="C18:AF18" ca="1" si="5">C9</f>
        <v>83481312678.982864</v>
      </c>
      <c r="D18" s="86">
        <f t="shared" ca="1" si="5"/>
        <v>88893700636.256821</v>
      </c>
      <c r="E18" s="86">
        <f t="shared" ca="1" si="5"/>
        <v>90275573297.218216</v>
      </c>
      <c r="F18" s="86">
        <f t="shared" ca="1" si="5"/>
        <v>91657445958.179596</v>
      </c>
      <c r="G18" s="86">
        <f t="shared" ca="1" si="5"/>
        <v>93039318619.140991</v>
      </c>
      <c r="H18" s="86">
        <f t="shared" ca="1" si="5"/>
        <v>94461834593.66008</v>
      </c>
      <c r="I18" s="86">
        <f t="shared" ca="1" si="5"/>
        <v>95884350568.179169</v>
      </c>
      <c r="J18" s="86">
        <f t="shared" ca="1" si="5"/>
        <v>97306866542.698257</v>
      </c>
      <c r="K18" s="86">
        <f t="shared" ca="1" si="5"/>
        <v>98729382517.217346</v>
      </c>
      <c r="L18" s="86">
        <f t="shared" ca="1" si="5"/>
        <v>100151898491.73643</v>
      </c>
      <c r="M18" s="86">
        <f t="shared" ca="1" si="5"/>
        <v>101520223381.51195</v>
      </c>
      <c r="N18" s="86">
        <f t="shared" ca="1" si="5"/>
        <v>102888548271.28745</v>
      </c>
      <c r="O18" s="86">
        <f t="shared" ca="1" si="5"/>
        <v>104256873161.06293</v>
      </c>
      <c r="P18" s="86">
        <f t="shared" ca="1" si="5"/>
        <v>105625198050.83842</v>
      </c>
      <c r="Q18" s="86">
        <f t="shared" ca="1" si="5"/>
        <v>106993522940.61392</v>
      </c>
      <c r="R18" s="86">
        <f t="shared" ca="1" si="5"/>
        <v>108253465660.90224</v>
      </c>
      <c r="S18" s="86">
        <f t="shared" ca="1" si="5"/>
        <v>109513408381.19058</v>
      </c>
      <c r="T18" s="86">
        <f t="shared" ca="1" si="5"/>
        <v>110773351101.47891</v>
      </c>
      <c r="U18" s="86">
        <f t="shared" ca="1" si="5"/>
        <v>112033293821.76724</v>
      </c>
      <c r="V18" s="86">
        <f t="shared" ca="1" si="5"/>
        <v>113293236542.05557</v>
      </c>
      <c r="W18" s="86">
        <f t="shared" ca="1" si="5"/>
        <v>114417701550.48494</v>
      </c>
      <c r="X18" s="86">
        <f t="shared" ca="1" si="5"/>
        <v>115542166558.91431</v>
      </c>
      <c r="Y18" s="86">
        <f t="shared" ca="1" si="5"/>
        <v>116666631567.34366</v>
      </c>
      <c r="Z18" s="86">
        <f t="shared" ca="1" si="5"/>
        <v>117791096575.77304</v>
      </c>
      <c r="AA18" s="86">
        <f t="shared" ca="1" si="5"/>
        <v>118915561584.20239</v>
      </c>
      <c r="AB18" s="86">
        <f t="shared" ca="1" si="5"/>
        <v>119877453338.401</v>
      </c>
      <c r="AC18" s="86">
        <f t="shared" ca="1" si="5"/>
        <v>120839345092.59962</v>
      </c>
      <c r="AD18" s="86">
        <f t="shared" ca="1" si="5"/>
        <v>121801236846.79823</v>
      </c>
      <c r="AE18" s="86">
        <f t="shared" ca="1" si="5"/>
        <v>122763128600.99686</v>
      </c>
      <c r="AF18" s="86">
        <f t="shared" ca="1" si="5"/>
        <v>123725020355.19548</v>
      </c>
    </row>
    <row r="19" spans="1:32">
      <c r="A19" t="s">
        <v>34</v>
      </c>
      <c r="B19" s="86">
        <f ca="1">B9</f>
        <v>80418046007.514191</v>
      </c>
      <c r="C19" s="86">
        <f t="shared" ref="C19:AF19" ca="1" si="6">C9</f>
        <v>83481312678.982864</v>
      </c>
      <c r="D19" s="86">
        <f t="shared" ca="1" si="6"/>
        <v>88893700636.256821</v>
      </c>
      <c r="E19" s="86">
        <f t="shared" ca="1" si="6"/>
        <v>90275573297.218216</v>
      </c>
      <c r="F19" s="86">
        <f t="shared" ca="1" si="6"/>
        <v>91657445958.179596</v>
      </c>
      <c r="G19" s="86">
        <f t="shared" ca="1" si="6"/>
        <v>93039318619.140991</v>
      </c>
      <c r="H19" s="86">
        <f t="shared" ca="1" si="6"/>
        <v>94461834593.66008</v>
      </c>
      <c r="I19" s="86">
        <f t="shared" ca="1" si="6"/>
        <v>95884350568.179169</v>
      </c>
      <c r="J19" s="86">
        <f t="shared" ca="1" si="6"/>
        <v>97306866542.698257</v>
      </c>
      <c r="K19" s="86">
        <f t="shared" ca="1" si="6"/>
        <v>98729382517.217346</v>
      </c>
      <c r="L19" s="86">
        <f t="shared" ca="1" si="6"/>
        <v>100151898491.73643</v>
      </c>
      <c r="M19" s="86">
        <f t="shared" ca="1" si="6"/>
        <v>101520223381.51195</v>
      </c>
      <c r="N19" s="86">
        <f t="shared" ca="1" si="6"/>
        <v>102888548271.28745</v>
      </c>
      <c r="O19" s="86">
        <f t="shared" ca="1" si="6"/>
        <v>104256873161.06293</v>
      </c>
      <c r="P19" s="86">
        <f t="shared" ca="1" si="6"/>
        <v>105625198050.83842</v>
      </c>
      <c r="Q19" s="86">
        <f t="shared" ca="1" si="6"/>
        <v>106993522940.61392</v>
      </c>
      <c r="R19" s="86">
        <f t="shared" ca="1" si="6"/>
        <v>108253465660.90224</v>
      </c>
      <c r="S19" s="86">
        <f t="shared" ca="1" si="6"/>
        <v>109513408381.19058</v>
      </c>
      <c r="T19" s="86">
        <f t="shared" ca="1" si="6"/>
        <v>110773351101.47891</v>
      </c>
      <c r="U19" s="86">
        <f t="shared" ca="1" si="6"/>
        <v>112033293821.76724</v>
      </c>
      <c r="V19" s="86">
        <f t="shared" ca="1" si="6"/>
        <v>113293236542.05557</v>
      </c>
      <c r="W19" s="86">
        <f t="shared" ca="1" si="6"/>
        <v>114417701550.48494</v>
      </c>
      <c r="X19" s="86">
        <f t="shared" ca="1" si="6"/>
        <v>115542166558.91431</v>
      </c>
      <c r="Y19" s="86">
        <f t="shared" ca="1" si="6"/>
        <v>116666631567.34366</v>
      </c>
      <c r="Z19" s="86">
        <f t="shared" ca="1" si="6"/>
        <v>117791096575.77304</v>
      </c>
      <c r="AA19" s="86">
        <f t="shared" ca="1" si="6"/>
        <v>118915561584.20239</v>
      </c>
      <c r="AB19" s="86">
        <f t="shared" ca="1" si="6"/>
        <v>119877453338.401</v>
      </c>
      <c r="AC19" s="86">
        <f t="shared" ca="1" si="6"/>
        <v>120839345092.59962</v>
      </c>
      <c r="AD19" s="86">
        <f t="shared" ca="1" si="6"/>
        <v>121801236846.79823</v>
      </c>
      <c r="AE19" s="86">
        <f t="shared" ca="1" si="6"/>
        <v>122763128600.99686</v>
      </c>
      <c r="AF19" s="86">
        <f t="shared" ca="1" si="6"/>
        <v>123725020355.19548</v>
      </c>
    </row>
    <row r="20" spans="1:32">
      <c r="A20" t="s">
        <v>35</v>
      </c>
      <c r="B20" s="86">
        <f ca="1">B9</f>
        <v>80418046007.514191</v>
      </c>
      <c r="C20" s="86">
        <f t="shared" ref="C20:AF20" ca="1" si="7">C9</f>
        <v>83481312678.982864</v>
      </c>
      <c r="D20" s="86">
        <f t="shared" ca="1" si="7"/>
        <v>88893700636.256821</v>
      </c>
      <c r="E20" s="86">
        <f t="shared" ca="1" si="7"/>
        <v>90275573297.218216</v>
      </c>
      <c r="F20" s="86">
        <f t="shared" ca="1" si="7"/>
        <v>91657445958.179596</v>
      </c>
      <c r="G20" s="86">
        <f t="shared" ca="1" si="7"/>
        <v>93039318619.140991</v>
      </c>
      <c r="H20" s="86">
        <f t="shared" ca="1" si="7"/>
        <v>94461834593.66008</v>
      </c>
      <c r="I20" s="86">
        <f t="shared" ca="1" si="7"/>
        <v>95884350568.179169</v>
      </c>
      <c r="J20" s="86">
        <f t="shared" ca="1" si="7"/>
        <v>97306866542.698257</v>
      </c>
      <c r="K20" s="86">
        <f t="shared" ca="1" si="7"/>
        <v>98729382517.217346</v>
      </c>
      <c r="L20" s="86">
        <f t="shared" ca="1" si="7"/>
        <v>100151898491.73643</v>
      </c>
      <c r="M20" s="86">
        <f t="shared" ca="1" si="7"/>
        <v>101520223381.51195</v>
      </c>
      <c r="N20" s="86">
        <f t="shared" ca="1" si="7"/>
        <v>102888548271.28745</v>
      </c>
      <c r="O20" s="86">
        <f t="shared" ca="1" si="7"/>
        <v>104256873161.06293</v>
      </c>
      <c r="P20" s="86">
        <f t="shared" ca="1" si="7"/>
        <v>105625198050.83842</v>
      </c>
      <c r="Q20" s="86">
        <f t="shared" ca="1" si="7"/>
        <v>106993522940.61392</v>
      </c>
      <c r="R20" s="86">
        <f t="shared" ca="1" si="7"/>
        <v>108253465660.90224</v>
      </c>
      <c r="S20" s="86">
        <f t="shared" ca="1" si="7"/>
        <v>109513408381.19058</v>
      </c>
      <c r="T20" s="86">
        <f t="shared" ca="1" si="7"/>
        <v>110773351101.47891</v>
      </c>
      <c r="U20" s="86">
        <f t="shared" ca="1" si="7"/>
        <v>112033293821.76724</v>
      </c>
      <c r="V20" s="86">
        <f t="shared" ca="1" si="7"/>
        <v>113293236542.05557</v>
      </c>
      <c r="W20" s="86">
        <f t="shared" ca="1" si="7"/>
        <v>114417701550.48494</v>
      </c>
      <c r="X20" s="86">
        <f t="shared" ca="1" si="7"/>
        <v>115542166558.91431</v>
      </c>
      <c r="Y20" s="86">
        <f t="shared" ca="1" si="7"/>
        <v>116666631567.34366</v>
      </c>
      <c r="Z20" s="86">
        <f t="shared" ca="1" si="7"/>
        <v>117791096575.77304</v>
      </c>
      <c r="AA20" s="86">
        <f t="shared" ca="1" si="7"/>
        <v>118915561584.20239</v>
      </c>
      <c r="AB20" s="86">
        <f t="shared" ca="1" si="7"/>
        <v>119877453338.401</v>
      </c>
      <c r="AC20" s="86">
        <f t="shared" ca="1" si="7"/>
        <v>120839345092.59962</v>
      </c>
      <c r="AD20" s="86">
        <f t="shared" ca="1" si="7"/>
        <v>121801236846.79823</v>
      </c>
      <c r="AE20" s="86">
        <f t="shared" ca="1" si="7"/>
        <v>122763128600.99686</v>
      </c>
      <c r="AF20" s="86">
        <f t="shared" ca="1" si="7"/>
        <v>123725020355.19548</v>
      </c>
    </row>
    <row r="21" spans="1:32">
      <c r="A21" t="s">
        <v>36</v>
      </c>
      <c r="B21" s="86">
        <f ca="1">B9</f>
        <v>80418046007.514191</v>
      </c>
      <c r="C21" s="86">
        <f t="shared" ref="C21:AF21" ca="1" si="8">C9</f>
        <v>83481312678.982864</v>
      </c>
      <c r="D21" s="86">
        <f t="shared" ca="1" si="8"/>
        <v>88893700636.256821</v>
      </c>
      <c r="E21" s="86">
        <f t="shared" ca="1" si="8"/>
        <v>90275573297.218216</v>
      </c>
      <c r="F21" s="86">
        <f t="shared" ca="1" si="8"/>
        <v>91657445958.179596</v>
      </c>
      <c r="G21" s="86">
        <f t="shared" ca="1" si="8"/>
        <v>93039318619.140991</v>
      </c>
      <c r="H21" s="86">
        <f t="shared" ca="1" si="8"/>
        <v>94461834593.66008</v>
      </c>
      <c r="I21" s="86">
        <f t="shared" ca="1" si="8"/>
        <v>95884350568.179169</v>
      </c>
      <c r="J21" s="86">
        <f t="shared" ca="1" si="8"/>
        <v>97306866542.698257</v>
      </c>
      <c r="K21" s="86">
        <f t="shared" ca="1" si="8"/>
        <v>98729382517.217346</v>
      </c>
      <c r="L21" s="86">
        <f t="shared" ca="1" si="8"/>
        <v>100151898491.73643</v>
      </c>
      <c r="M21" s="86">
        <f t="shared" ca="1" si="8"/>
        <v>101520223381.51195</v>
      </c>
      <c r="N21" s="86">
        <f t="shared" ca="1" si="8"/>
        <v>102888548271.28745</v>
      </c>
      <c r="O21" s="86">
        <f t="shared" ca="1" si="8"/>
        <v>104256873161.06293</v>
      </c>
      <c r="P21" s="86">
        <f t="shared" ca="1" si="8"/>
        <v>105625198050.83842</v>
      </c>
      <c r="Q21" s="86">
        <f t="shared" ca="1" si="8"/>
        <v>106993522940.61392</v>
      </c>
      <c r="R21" s="86">
        <f t="shared" ca="1" si="8"/>
        <v>108253465660.90224</v>
      </c>
      <c r="S21" s="86">
        <f t="shared" ca="1" si="8"/>
        <v>109513408381.19058</v>
      </c>
      <c r="T21" s="86">
        <f t="shared" ca="1" si="8"/>
        <v>110773351101.47891</v>
      </c>
      <c r="U21" s="86">
        <f t="shared" ca="1" si="8"/>
        <v>112033293821.76724</v>
      </c>
      <c r="V21" s="86">
        <f t="shared" ca="1" si="8"/>
        <v>113293236542.05557</v>
      </c>
      <c r="W21" s="86">
        <f t="shared" ca="1" si="8"/>
        <v>114417701550.48494</v>
      </c>
      <c r="X21" s="86">
        <f t="shared" ca="1" si="8"/>
        <v>115542166558.91431</v>
      </c>
      <c r="Y21" s="86">
        <f t="shared" ca="1" si="8"/>
        <v>116666631567.34366</v>
      </c>
      <c r="Z21" s="86">
        <f t="shared" ca="1" si="8"/>
        <v>117791096575.77304</v>
      </c>
      <c r="AA21" s="86">
        <f t="shared" ca="1" si="8"/>
        <v>118915561584.20239</v>
      </c>
      <c r="AB21" s="86">
        <f t="shared" ca="1" si="8"/>
        <v>119877453338.401</v>
      </c>
      <c r="AC21" s="86">
        <f t="shared" ca="1" si="8"/>
        <v>120839345092.59962</v>
      </c>
      <c r="AD21" s="86">
        <f t="shared" ca="1" si="8"/>
        <v>121801236846.79823</v>
      </c>
      <c r="AE21" s="86">
        <f t="shared" ca="1" si="8"/>
        <v>122763128600.99686</v>
      </c>
      <c r="AF21" s="86">
        <f t="shared" ca="1" si="8"/>
        <v>123725020355.19548</v>
      </c>
    </row>
    <row r="22" spans="1:32">
      <c r="A22" t="s">
        <v>37</v>
      </c>
      <c r="B22" s="86">
        <f ca="1">B9</f>
        <v>80418046007.514191</v>
      </c>
      <c r="C22" s="86">
        <f t="shared" ref="C22:AF22" ca="1" si="9">C9</f>
        <v>83481312678.982864</v>
      </c>
      <c r="D22" s="86">
        <f t="shared" ca="1" si="9"/>
        <v>88893700636.256821</v>
      </c>
      <c r="E22" s="86">
        <f t="shared" ca="1" si="9"/>
        <v>90275573297.218216</v>
      </c>
      <c r="F22" s="86">
        <f t="shared" ca="1" si="9"/>
        <v>91657445958.179596</v>
      </c>
      <c r="G22" s="86">
        <f t="shared" ca="1" si="9"/>
        <v>93039318619.140991</v>
      </c>
      <c r="H22" s="86">
        <f t="shared" ca="1" si="9"/>
        <v>94461834593.66008</v>
      </c>
      <c r="I22" s="86">
        <f t="shared" ca="1" si="9"/>
        <v>95884350568.179169</v>
      </c>
      <c r="J22" s="86">
        <f t="shared" ca="1" si="9"/>
        <v>97306866542.698257</v>
      </c>
      <c r="K22" s="86">
        <f t="shared" ca="1" si="9"/>
        <v>98729382517.217346</v>
      </c>
      <c r="L22" s="86">
        <f t="shared" ca="1" si="9"/>
        <v>100151898491.73643</v>
      </c>
      <c r="M22" s="86">
        <f t="shared" ca="1" si="9"/>
        <v>101520223381.51195</v>
      </c>
      <c r="N22" s="86">
        <f t="shared" ca="1" si="9"/>
        <v>102888548271.28745</v>
      </c>
      <c r="O22" s="86">
        <f t="shared" ca="1" si="9"/>
        <v>104256873161.06293</v>
      </c>
      <c r="P22" s="86">
        <f t="shared" ca="1" si="9"/>
        <v>105625198050.83842</v>
      </c>
      <c r="Q22" s="86">
        <f t="shared" ca="1" si="9"/>
        <v>106993522940.61392</v>
      </c>
      <c r="R22" s="86">
        <f t="shared" ca="1" si="9"/>
        <v>108253465660.90224</v>
      </c>
      <c r="S22" s="86">
        <f t="shared" ca="1" si="9"/>
        <v>109513408381.19058</v>
      </c>
      <c r="T22" s="86">
        <f t="shared" ca="1" si="9"/>
        <v>110773351101.47891</v>
      </c>
      <c r="U22" s="86">
        <f t="shared" ca="1" si="9"/>
        <v>112033293821.76724</v>
      </c>
      <c r="V22" s="86">
        <f t="shared" ca="1" si="9"/>
        <v>113293236542.05557</v>
      </c>
      <c r="W22" s="86">
        <f t="shared" ca="1" si="9"/>
        <v>114417701550.48494</v>
      </c>
      <c r="X22" s="86">
        <f t="shared" ca="1" si="9"/>
        <v>115542166558.91431</v>
      </c>
      <c r="Y22" s="86">
        <f t="shared" ca="1" si="9"/>
        <v>116666631567.34366</v>
      </c>
      <c r="Z22" s="86">
        <f t="shared" ca="1" si="9"/>
        <v>117791096575.77304</v>
      </c>
      <c r="AA22" s="86">
        <f t="shared" ca="1" si="9"/>
        <v>118915561584.20239</v>
      </c>
      <c r="AB22" s="86">
        <f t="shared" ca="1" si="9"/>
        <v>119877453338.401</v>
      </c>
      <c r="AC22" s="86">
        <f t="shared" ca="1" si="9"/>
        <v>120839345092.59962</v>
      </c>
      <c r="AD22" s="86">
        <f t="shared" ca="1" si="9"/>
        <v>121801236846.79823</v>
      </c>
      <c r="AE22" s="86">
        <f t="shared" ca="1" si="9"/>
        <v>122763128600.99686</v>
      </c>
      <c r="AF22" s="86">
        <f t="shared" ca="1" si="9"/>
        <v>123725020355.19548</v>
      </c>
    </row>
    <row r="23" spans="1:32">
      <c r="A23" t="s">
        <v>38</v>
      </c>
      <c r="B23" s="86">
        <f ca="1">B6</f>
        <v>99797618998.038879</v>
      </c>
      <c r="C23" s="86">
        <f t="shared" ref="C23:AF23" ca="1" si="10">C6</f>
        <v>98397038397.361649</v>
      </c>
      <c r="D23" s="86">
        <f t="shared" ca="1" si="10"/>
        <v>99228599839.783463</v>
      </c>
      <c r="E23" s="86">
        <f t="shared" ca="1" si="10"/>
        <v>98951554855.87561</v>
      </c>
      <c r="F23" s="86">
        <f t="shared" ca="1" si="10"/>
        <v>98674509871.967773</v>
      </c>
      <c r="G23" s="86">
        <f t="shared" ca="1" si="10"/>
        <v>98397464888.059937</v>
      </c>
      <c r="H23" s="86">
        <f t="shared" ca="1" si="10"/>
        <v>97972342601.404709</v>
      </c>
      <c r="I23" s="86">
        <f t="shared" ca="1" si="10"/>
        <v>97547220314.749496</v>
      </c>
      <c r="J23" s="86">
        <f t="shared" ca="1" si="10"/>
        <v>97122098028.094284</v>
      </c>
      <c r="K23" s="86">
        <f t="shared" ca="1" si="10"/>
        <v>96696975741.439056</v>
      </c>
      <c r="L23" s="86">
        <f t="shared" ca="1" si="10"/>
        <v>96271853454.783844</v>
      </c>
      <c r="M23" s="86">
        <f t="shared" ca="1" si="10"/>
        <v>95833795952.984299</v>
      </c>
      <c r="N23" s="86">
        <f t="shared" ca="1" si="10"/>
        <v>95395738451.184769</v>
      </c>
      <c r="O23" s="86">
        <f t="shared" ca="1" si="10"/>
        <v>94957680949.385208</v>
      </c>
      <c r="P23" s="86">
        <f t="shared" ca="1" si="10"/>
        <v>94519623447.585663</v>
      </c>
      <c r="Q23" s="86">
        <f t="shared" ca="1" si="10"/>
        <v>94081565945.786133</v>
      </c>
      <c r="R23" s="86">
        <f t="shared" ca="1" si="10"/>
        <v>93660973406.878937</v>
      </c>
      <c r="S23" s="86">
        <f t="shared" ca="1" si="10"/>
        <v>93240380867.971725</v>
      </c>
      <c r="T23" s="86">
        <f t="shared" ca="1" si="10"/>
        <v>92819788329.064529</v>
      </c>
      <c r="U23" s="86">
        <f t="shared" ca="1" si="10"/>
        <v>92399195790.157318</v>
      </c>
      <c r="V23" s="86">
        <f t="shared" ca="1" si="10"/>
        <v>91978603251.250122</v>
      </c>
      <c r="W23" s="86">
        <f t="shared" ca="1" si="10"/>
        <v>91587679246.770065</v>
      </c>
      <c r="X23" s="86">
        <f t="shared" ca="1" si="10"/>
        <v>91196755242.289993</v>
      </c>
      <c r="Y23" s="86">
        <f t="shared" ca="1" si="10"/>
        <v>90805831237.809937</v>
      </c>
      <c r="Z23" s="86">
        <f t="shared" ca="1" si="10"/>
        <v>90414907233.32988</v>
      </c>
      <c r="AA23" s="86">
        <f t="shared" ca="1" si="10"/>
        <v>90023983228.849823</v>
      </c>
      <c r="AB23" s="86">
        <f t="shared" ca="1" si="10"/>
        <v>89644044267.84137</v>
      </c>
      <c r="AC23" s="86">
        <f t="shared" ca="1" si="10"/>
        <v>89264105306.832886</v>
      </c>
      <c r="AD23" s="86">
        <f t="shared" ca="1" si="10"/>
        <v>88884166345.824417</v>
      </c>
      <c r="AE23" s="86">
        <f t="shared" ca="1" si="10"/>
        <v>88504227384.815948</v>
      </c>
      <c r="AF23" s="86">
        <f t="shared" ca="1" si="10"/>
        <v>88124288423.807495</v>
      </c>
    </row>
    <row r="24" spans="1:32">
      <c r="A24" t="s">
        <v>39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0</v>
      </c>
      <c r="AC24" s="86">
        <v>0</v>
      </c>
      <c r="AD24" s="86">
        <v>0</v>
      </c>
      <c r="AE24" s="86">
        <v>0</v>
      </c>
      <c r="AF24" s="86">
        <v>0</v>
      </c>
    </row>
    <row r="25" spans="1:32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</row>
    <row r="26" spans="1:32">
      <c r="A26" t="s">
        <v>41</v>
      </c>
      <c r="B26" s="86">
        <f ca="1">B23</f>
        <v>99797618998.038879</v>
      </c>
      <c r="C26" s="86">
        <f t="shared" ref="C26:AF26" ca="1" si="11">C23</f>
        <v>98397038397.361649</v>
      </c>
      <c r="D26" s="86">
        <f t="shared" ca="1" si="11"/>
        <v>99228599839.783463</v>
      </c>
      <c r="E26" s="86">
        <f t="shared" ca="1" si="11"/>
        <v>98951554855.87561</v>
      </c>
      <c r="F26" s="86">
        <f t="shared" ca="1" si="11"/>
        <v>98674509871.967773</v>
      </c>
      <c r="G26" s="86">
        <f t="shared" ca="1" si="11"/>
        <v>98397464888.059937</v>
      </c>
      <c r="H26" s="86">
        <f t="shared" ca="1" si="11"/>
        <v>97972342601.404709</v>
      </c>
      <c r="I26" s="86">
        <f t="shared" ca="1" si="11"/>
        <v>97547220314.749496</v>
      </c>
      <c r="J26" s="86">
        <f t="shared" ca="1" si="11"/>
        <v>97122098028.094284</v>
      </c>
      <c r="K26" s="86">
        <f t="shared" ca="1" si="11"/>
        <v>96696975741.439056</v>
      </c>
      <c r="L26" s="86">
        <f t="shared" ca="1" si="11"/>
        <v>96271853454.783844</v>
      </c>
      <c r="M26" s="86">
        <f t="shared" ca="1" si="11"/>
        <v>95833795952.984299</v>
      </c>
      <c r="N26" s="86">
        <f t="shared" ca="1" si="11"/>
        <v>95395738451.184769</v>
      </c>
      <c r="O26" s="86">
        <f t="shared" ca="1" si="11"/>
        <v>94957680949.385208</v>
      </c>
      <c r="P26" s="86">
        <f t="shared" ca="1" si="11"/>
        <v>94519623447.585663</v>
      </c>
      <c r="Q26" s="86">
        <f t="shared" ca="1" si="11"/>
        <v>94081565945.786133</v>
      </c>
      <c r="R26" s="86">
        <f t="shared" ca="1" si="11"/>
        <v>93660973406.878937</v>
      </c>
      <c r="S26" s="86">
        <f t="shared" ca="1" si="11"/>
        <v>93240380867.971725</v>
      </c>
      <c r="T26" s="86">
        <f t="shared" ca="1" si="11"/>
        <v>92819788329.064529</v>
      </c>
      <c r="U26" s="86">
        <f t="shared" ca="1" si="11"/>
        <v>92399195790.157318</v>
      </c>
      <c r="V26" s="86">
        <f t="shared" ca="1" si="11"/>
        <v>91978603251.250122</v>
      </c>
      <c r="W26" s="86">
        <f t="shared" ca="1" si="11"/>
        <v>91587679246.770065</v>
      </c>
      <c r="X26" s="86">
        <f t="shared" ca="1" si="11"/>
        <v>91196755242.289993</v>
      </c>
      <c r="Y26" s="86">
        <f t="shared" ca="1" si="11"/>
        <v>90805831237.809937</v>
      </c>
      <c r="Z26" s="86">
        <f t="shared" ca="1" si="11"/>
        <v>90414907233.32988</v>
      </c>
      <c r="AA26" s="86">
        <f t="shared" ca="1" si="11"/>
        <v>90023983228.849823</v>
      </c>
      <c r="AB26" s="86">
        <f t="shared" ca="1" si="11"/>
        <v>89644044267.84137</v>
      </c>
      <c r="AC26" s="86">
        <f t="shared" ca="1" si="11"/>
        <v>89264105306.832886</v>
      </c>
      <c r="AD26" s="86">
        <f t="shared" ca="1" si="11"/>
        <v>88884166345.824417</v>
      </c>
      <c r="AE26" s="86">
        <f t="shared" ca="1" si="11"/>
        <v>88504227384.815948</v>
      </c>
      <c r="AF26" s="86">
        <f t="shared" ca="1" si="11"/>
        <v>88124288423.807495</v>
      </c>
    </row>
    <row r="27" spans="1:32">
      <c r="A27" t="s">
        <v>52</v>
      </c>
      <c r="B27" s="19">
        <f ca="1">SUM(B2:B26)</f>
        <v>1676727616105.2651</v>
      </c>
      <c r="C27" s="19">
        <f t="shared" ref="C27:AF27" ca="1" si="12">SUM(C2:C26)</f>
        <v>1763921111761.8235</v>
      </c>
      <c r="D27" s="19">
        <f t="shared" ca="1" si="12"/>
        <v>1773821636682.9888</v>
      </c>
      <c r="E27" s="19">
        <f t="shared" ca="1" si="12"/>
        <v>1804778063088.7881</v>
      </c>
      <c r="F27" s="19">
        <f t="shared" ca="1" si="12"/>
        <v>1834779849765.4187</v>
      </c>
      <c r="G27" s="19">
        <f t="shared" ca="1" si="12"/>
        <v>1864781636442.0493</v>
      </c>
      <c r="H27" s="19">
        <f t="shared" ca="1" si="12"/>
        <v>1894990640616.1152</v>
      </c>
      <c r="I27" s="19">
        <f t="shared" ca="1" si="12"/>
        <v>1925199644790.1812</v>
      </c>
      <c r="J27" s="19">
        <f t="shared" ca="1" si="12"/>
        <v>1955408648964.2471</v>
      </c>
      <c r="K27" s="19">
        <f t="shared" ca="1" si="12"/>
        <v>1985617653138.313</v>
      </c>
      <c r="L27" s="19">
        <f t="shared" ca="1" si="12"/>
        <v>2015826657312.3796</v>
      </c>
      <c r="M27" s="19">
        <f t="shared" ca="1" si="12"/>
        <v>2042776978992.5266</v>
      </c>
      <c r="N27" s="19">
        <f t="shared" ca="1" si="12"/>
        <v>2069727300672.6726</v>
      </c>
      <c r="O27" s="19">
        <f t="shared" ca="1" si="12"/>
        <v>2096677622352.8201</v>
      </c>
      <c r="P27" s="19">
        <f t="shared" ca="1" si="12"/>
        <v>2123627944032.9658</v>
      </c>
      <c r="Q27" s="19">
        <f t="shared" ca="1" si="12"/>
        <v>2150578265713.113</v>
      </c>
      <c r="R27" s="19">
        <f t="shared" ca="1" si="12"/>
        <v>2174318137590.2749</v>
      </c>
      <c r="S27" s="19">
        <f t="shared" ca="1" si="12"/>
        <v>2198058009467.437</v>
      </c>
      <c r="T27" s="19">
        <f t="shared" ca="1" si="12"/>
        <v>2221797881344.5991</v>
      </c>
      <c r="U27" s="19">
        <f t="shared" ca="1" si="12"/>
        <v>2245537753221.7607</v>
      </c>
      <c r="V27" s="19">
        <f t="shared" ca="1" si="12"/>
        <v>2269277625098.9229</v>
      </c>
      <c r="W27" s="19">
        <f t="shared" ca="1" si="12"/>
        <v>2292145636863.6611</v>
      </c>
      <c r="X27" s="19">
        <f t="shared" ca="1" si="12"/>
        <v>2315013648628.3999</v>
      </c>
      <c r="Y27" s="19">
        <f t="shared" ca="1" si="12"/>
        <v>2337881660393.1387</v>
      </c>
      <c r="Z27" s="19">
        <f t="shared" ca="1" si="12"/>
        <v>2360749672157.877</v>
      </c>
      <c r="AA27" s="19">
        <f t="shared" ca="1" si="12"/>
        <v>2383617683922.6152</v>
      </c>
      <c r="AB27" s="19">
        <f t="shared" ca="1" si="12"/>
        <v>2404082565234.1973</v>
      </c>
      <c r="AC27" s="19">
        <f t="shared" ca="1" si="12"/>
        <v>2424547446545.7808</v>
      </c>
      <c r="AD27" s="19">
        <f t="shared" ca="1" si="12"/>
        <v>2445012327857.3628</v>
      </c>
      <c r="AE27" s="19">
        <f t="shared" ca="1" si="12"/>
        <v>2465477209168.9453</v>
      </c>
      <c r="AF27" s="19">
        <f t="shared" ca="1" si="12"/>
        <v>2485942090480.5283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6.6194355107204353E-2</v>
      </c>
      <c r="C31" s="19">
        <f t="shared" ref="C31:AF39" ca="1" si="13">C2/C$27</f>
        <v>6.6291011759020038E-2</v>
      </c>
      <c r="D31" s="19">
        <f t="shared" ca="1" si="13"/>
        <v>6.2114739088296532E-2</v>
      </c>
      <c r="E31" s="19">
        <f t="shared" ca="1" si="13"/>
        <v>6.2226918074490052E-2</v>
      </c>
      <c r="F31" s="19">
        <f t="shared" ca="1" si="13"/>
        <v>6.2152761002113824E-2</v>
      </c>
      <c r="G31" s="19">
        <f t="shared" ca="1" si="13"/>
        <v>6.2080990101525756E-2</v>
      </c>
      <c r="H31" s="19">
        <f t="shared" ca="1" si="13"/>
        <v>6.1951962358099487E-2</v>
      </c>
      <c r="I31" s="19">
        <f t="shared" ca="1" si="13"/>
        <v>6.1826983856683296E-2</v>
      </c>
      <c r="J31" s="19">
        <f t="shared" ca="1" si="13"/>
        <v>6.1705866927704099E-2</v>
      </c>
      <c r="K31" s="19">
        <f t="shared" ca="1" si="13"/>
        <v>6.1588435322339236E-2</v>
      </c>
      <c r="L31" s="19">
        <f t="shared" ca="1" si="13"/>
        <v>6.1474523356764572E-2</v>
      </c>
      <c r="M31" s="19">
        <f t="shared" ca="1" si="13"/>
        <v>6.14129317319691E-2</v>
      </c>
      <c r="N31" s="19">
        <f t="shared" ca="1" si="13"/>
        <v>6.1352944100221928E-2</v>
      </c>
      <c r="O31" s="19">
        <f t="shared" ca="1" si="13"/>
        <v>6.1294498609197896E-2</v>
      </c>
      <c r="P31" s="19">
        <f t="shared" ca="1" si="13"/>
        <v>6.1237536546368834E-2</v>
      </c>
      <c r="Q31" s="19">
        <f t="shared" ca="1" si="13"/>
        <v>6.1182002142268821E-2</v>
      </c>
      <c r="R31" s="19">
        <f t="shared" ca="1" si="13"/>
        <v>6.1145511826696919E-2</v>
      </c>
      <c r="S31" s="19">
        <f t="shared" ca="1" si="13"/>
        <v>6.1109809730009776E-2</v>
      </c>
      <c r="T31" s="19">
        <f t="shared" ca="1" si="13"/>
        <v>6.1074870585892012E-2</v>
      </c>
      <c r="U31" s="19">
        <f t="shared" ca="1" si="13"/>
        <v>6.1040670196492272E-2</v>
      </c>
      <c r="V31" s="19">
        <f t="shared" ca="1" si="13"/>
        <v>6.1007185376535003E-2</v>
      </c>
      <c r="W31" s="19">
        <f t="shared" ca="1" si="13"/>
        <v>6.0912663753412491E-2</v>
      </c>
      <c r="X31" s="19">
        <f t="shared" ca="1" si="13"/>
        <v>6.082000952454128E-2</v>
      </c>
      <c r="Y31" s="19">
        <f t="shared" ca="1" si="13"/>
        <v>6.0729167892117339E-2</v>
      </c>
      <c r="Z31" s="19">
        <f t="shared" ca="1" si="13"/>
        <v>6.0640086181588976E-2</v>
      </c>
      <c r="AA31" s="19">
        <f t="shared" ca="1" si="13"/>
        <v>6.0552713739806301E-2</v>
      </c>
      <c r="AB31" s="19">
        <f t="shared" ca="1" si="13"/>
        <v>6.0437722732863346E-2</v>
      </c>
      <c r="AC31" s="19">
        <f t="shared" ca="1" si="13"/>
        <v>6.0324672935454009E-2</v>
      </c>
      <c r="AD31" s="19">
        <f t="shared" ca="1" si="13"/>
        <v>6.0213515603501772E-2</v>
      </c>
      <c r="AE31" s="19">
        <f t="shared" ca="1" si="13"/>
        <v>6.0104203611345677E-2</v>
      </c>
      <c r="AF31" s="19">
        <f t="shared" ca="1" si="13"/>
        <v>5.9996691385124562E-2</v>
      </c>
    </row>
    <row r="32" spans="1:32">
      <c r="A32" t="s">
        <v>18</v>
      </c>
      <c r="B32" s="19">
        <f t="shared" ref="B32:Q55" ca="1" si="14">B3/B$27</f>
        <v>0</v>
      </c>
      <c r="C32" s="19">
        <f t="shared" ca="1" si="14"/>
        <v>0</v>
      </c>
      <c r="D32" s="19">
        <f t="shared" ca="1" si="14"/>
        <v>0</v>
      </c>
      <c r="E32" s="19">
        <f t="shared" ca="1" si="14"/>
        <v>0</v>
      </c>
      <c r="F32" s="19">
        <f t="shared" ca="1" si="14"/>
        <v>0</v>
      </c>
      <c r="G32" s="19">
        <f t="shared" ca="1" si="14"/>
        <v>0</v>
      </c>
      <c r="H32" s="19">
        <f t="shared" ca="1" si="14"/>
        <v>0</v>
      </c>
      <c r="I32" s="19">
        <f t="shared" ca="1" si="14"/>
        <v>0</v>
      </c>
      <c r="J32" s="19">
        <f t="shared" ca="1" si="14"/>
        <v>0</v>
      </c>
      <c r="K32" s="19">
        <f t="shared" ca="1" si="14"/>
        <v>0</v>
      </c>
      <c r="L32" s="19">
        <f t="shared" ca="1" si="14"/>
        <v>0</v>
      </c>
      <c r="M32" s="19">
        <f t="shared" ca="1" si="14"/>
        <v>0</v>
      </c>
      <c r="N32" s="19">
        <f t="shared" ca="1" si="14"/>
        <v>0</v>
      </c>
      <c r="O32" s="19">
        <f t="shared" ca="1" si="14"/>
        <v>0</v>
      </c>
      <c r="P32" s="19">
        <f t="shared" ca="1" si="14"/>
        <v>0</v>
      </c>
      <c r="Q32" s="19">
        <f t="shared" ca="1" si="14"/>
        <v>0</v>
      </c>
      <c r="R32" s="19">
        <f t="shared" ca="1" si="13"/>
        <v>0</v>
      </c>
      <c r="S32" s="19">
        <f t="shared" ca="1" si="13"/>
        <v>0</v>
      </c>
      <c r="T32" s="19">
        <f t="shared" ca="1" si="13"/>
        <v>0</v>
      </c>
      <c r="U32" s="19">
        <f t="shared" ca="1" si="13"/>
        <v>0</v>
      </c>
      <c r="V32" s="19">
        <f t="shared" ca="1" si="13"/>
        <v>0</v>
      </c>
      <c r="W32" s="19">
        <f t="shared" ca="1" si="13"/>
        <v>0</v>
      </c>
      <c r="X32" s="19">
        <f t="shared" ca="1" si="13"/>
        <v>0</v>
      </c>
      <c r="Y32" s="19">
        <f t="shared" ca="1" si="13"/>
        <v>0</v>
      </c>
      <c r="Z32" s="19">
        <f t="shared" ca="1" si="13"/>
        <v>0</v>
      </c>
      <c r="AA32" s="19">
        <f t="shared" ca="1" si="13"/>
        <v>0</v>
      </c>
      <c r="AB32" s="19">
        <f t="shared" ca="1" si="13"/>
        <v>0</v>
      </c>
      <c r="AC32" s="19">
        <f t="shared" ca="1" si="13"/>
        <v>0</v>
      </c>
      <c r="AD32" s="19">
        <f t="shared" ca="1" si="13"/>
        <v>0</v>
      </c>
      <c r="AE32" s="19">
        <f t="shared" ca="1" si="13"/>
        <v>0</v>
      </c>
      <c r="AF32" s="19">
        <f t="shared" ca="1" si="13"/>
        <v>0</v>
      </c>
    </row>
    <row r="33" spans="1:32">
      <c r="A33" t="s">
        <v>19</v>
      </c>
      <c r="B33" s="19">
        <f t="shared" ca="1" si="14"/>
        <v>6.6194355107204353E-2</v>
      </c>
      <c r="C33" s="19">
        <f t="shared" ca="1" si="13"/>
        <v>6.6291011759020038E-2</v>
      </c>
      <c r="D33" s="19">
        <f t="shared" ca="1" si="13"/>
        <v>6.2114739088296532E-2</v>
      </c>
      <c r="E33" s="19">
        <f t="shared" ca="1" si="13"/>
        <v>6.2226918074490052E-2</v>
      </c>
      <c r="F33" s="19">
        <f t="shared" ca="1" si="13"/>
        <v>6.2152761002113824E-2</v>
      </c>
      <c r="G33" s="19">
        <f t="shared" ca="1" si="13"/>
        <v>6.2080990101525756E-2</v>
      </c>
      <c r="H33" s="19">
        <f t="shared" ca="1" si="13"/>
        <v>6.1951962358099487E-2</v>
      </c>
      <c r="I33" s="19">
        <f t="shared" ca="1" si="13"/>
        <v>6.1826983856683296E-2</v>
      </c>
      <c r="J33" s="19">
        <f t="shared" ca="1" si="13"/>
        <v>6.1705866927704099E-2</v>
      </c>
      <c r="K33" s="19">
        <f t="shared" ca="1" si="13"/>
        <v>6.1588435322339236E-2</v>
      </c>
      <c r="L33" s="19">
        <f t="shared" ca="1" si="13"/>
        <v>6.1474523356764572E-2</v>
      </c>
      <c r="M33" s="19">
        <f t="shared" ca="1" si="13"/>
        <v>6.14129317319691E-2</v>
      </c>
      <c r="N33" s="19">
        <f t="shared" ca="1" si="13"/>
        <v>6.1352944100221928E-2</v>
      </c>
      <c r="O33" s="19">
        <f t="shared" ca="1" si="13"/>
        <v>6.1294498609197896E-2</v>
      </c>
      <c r="P33" s="19">
        <f t="shared" ca="1" si="13"/>
        <v>6.1237536546368834E-2</v>
      </c>
      <c r="Q33" s="19">
        <f t="shared" ca="1" si="13"/>
        <v>6.1182002142268821E-2</v>
      </c>
      <c r="R33" s="19">
        <f t="shared" ca="1" si="13"/>
        <v>6.1145511826696919E-2</v>
      </c>
      <c r="S33" s="19">
        <f t="shared" ca="1" si="13"/>
        <v>6.1109809730009776E-2</v>
      </c>
      <c r="T33" s="19">
        <f t="shared" ca="1" si="13"/>
        <v>6.1074870585892012E-2</v>
      </c>
      <c r="U33" s="19">
        <f t="shared" ca="1" si="13"/>
        <v>6.1040670196492272E-2</v>
      </c>
      <c r="V33" s="19">
        <f t="shared" ca="1" si="13"/>
        <v>6.1007185376535003E-2</v>
      </c>
      <c r="W33" s="19">
        <f t="shared" ca="1" si="13"/>
        <v>6.0912663753412491E-2</v>
      </c>
      <c r="X33" s="19">
        <f t="shared" ca="1" si="13"/>
        <v>6.082000952454128E-2</v>
      </c>
      <c r="Y33" s="19">
        <f t="shared" ca="1" si="13"/>
        <v>6.0729167892117339E-2</v>
      </c>
      <c r="Z33" s="19">
        <f t="shared" ca="1" si="13"/>
        <v>6.0640086181588976E-2</v>
      </c>
      <c r="AA33" s="19">
        <f t="shared" ca="1" si="13"/>
        <v>6.0552713739806301E-2</v>
      </c>
      <c r="AB33" s="19">
        <f t="shared" ca="1" si="13"/>
        <v>6.0437722732863346E-2</v>
      </c>
      <c r="AC33" s="19">
        <f t="shared" ca="1" si="13"/>
        <v>6.0324672935454009E-2</v>
      </c>
      <c r="AD33" s="19">
        <f t="shared" ca="1" si="13"/>
        <v>6.0213515603501772E-2</v>
      </c>
      <c r="AE33" s="19">
        <f t="shared" ca="1" si="13"/>
        <v>6.0104203611345677E-2</v>
      </c>
      <c r="AF33" s="19">
        <f t="shared" ca="1" si="13"/>
        <v>5.9996691385124562E-2</v>
      </c>
    </row>
    <row r="34" spans="1:32">
      <c r="A34" t="s">
        <v>20</v>
      </c>
      <c r="B34" s="19">
        <f t="shared" ca="1" si="14"/>
        <v>2.406677130025725E-2</v>
      </c>
      <c r="C34" s="19">
        <f t="shared" ca="1" si="13"/>
        <v>2.4614874578007127E-2</v>
      </c>
      <c r="D34" s="19">
        <f t="shared" ca="1" si="13"/>
        <v>2.2637886580094413E-2</v>
      </c>
      <c r="E34" s="19">
        <f t="shared" ca="1" si="13"/>
        <v>2.2310216185777172E-2</v>
      </c>
      <c r="F34" s="19">
        <f t="shared" ca="1" si="13"/>
        <v>2.2005040272451835E-2</v>
      </c>
      <c r="G34" s="19">
        <f t="shared" ca="1" si="13"/>
        <v>2.170968408543816E-2</v>
      </c>
      <c r="H34" s="19">
        <f t="shared" ca="1" si="13"/>
        <v>2.157757466616661E-2</v>
      </c>
      <c r="I34" s="19">
        <f t="shared" ca="1" si="13"/>
        <v>2.1449611200286454E-2</v>
      </c>
      <c r="J34" s="19">
        <f t="shared" ca="1" si="13"/>
        <v>2.1325601535957649E-2</v>
      </c>
      <c r="K34" s="19">
        <f t="shared" ca="1" si="13"/>
        <v>2.1205365214861781E-2</v>
      </c>
      <c r="L34" s="19">
        <f t="shared" ca="1" si="13"/>
        <v>2.1088732596011517E-2</v>
      </c>
      <c r="M34" s="19">
        <f t="shared" ca="1" si="13"/>
        <v>2.0895578763393752E-2</v>
      </c>
      <c r="N34" s="19">
        <f t="shared" ca="1" si="13"/>
        <v>2.0707455118009945E-2</v>
      </c>
      <c r="O34" s="19">
        <f t="shared" ca="1" si="13"/>
        <v>2.0524167688460819E-2</v>
      </c>
      <c r="P34" s="19">
        <f t="shared" ca="1" si="13"/>
        <v>2.0345532349877224E-2</v>
      </c>
      <c r="Q34" s="19">
        <f t="shared" ca="1" si="13"/>
        <v>2.0171374206953058E-2</v>
      </c>
      <c r="R34" s="19">
        <f t="shared" ca="1" si="13"/>
        <v>2.0241227676078406E-2</v>
      </c>
      <c r="S34" s="19">
        <f t="shared" ca="1" si="13"/>
        <v>2.0309572256539246E-2</v>
      </c>
      <c r="T34" s="19">
        <f t="shared" ca="1" si="13"/>
        <v>2.03764563156833E-2</v>
      </c>
      <c r="U34" s="19">
        <f t="shared" ca="1" si="13"/>
        <v>2.0441926175495888E-2</v>
      </c>
      <c r="V34" s="19">
        <f t="shared" ca="1" si="13"/>
        <v>2.0506026219586873E-2</v>
      </c>
      <c r="W34" s="19">
        <f t="shared" ca="1" si="13"/>
        <v>2.0641205458298548E-2</v>
      </c>
      <c r="X34" s="19">
        <f t="shared" ca="1" si="13"/>
        <v>2.077371406012388E-2</v>
      </c>
      <c r="Y34" s="19">
        <f t="shared" ca="1" si="13"/>
        <v>2.0903630393643409E-2</v>
      </c>
      <c r="Z34" s="19">
        <f t="shared" ca="1" si="13"/>
        <v>2.1031029790887664E-2</v>
      </c>
      <c r="AA34" s="19">
        <f t="shared" ca="1" si="13"/>
        <v>2.115598469299778E-2</v>
      </c>
      <c r="AB34" s="19">
        <f t="shared" ca="1" si="13"/>
        <v>2.1315898149138382E-2</v>
      </c>
      <c r="AC34" s="19">
        <f t="shared" ca="1" si="13"/>
        <v>2.1473112041775107E-2</v>
      </c>
      <c r="AD34" s="19">
        <f t="shared" ca="1" si="13"/>
        <v>2.1627694157371962E-2</v>
      </c>
      <c r="AE34" s="19">
        <f t="shared" ca="1" si="13"/>
        <v>2.1779710031726091E-2</v>
      </c>
      <c r="AF34" s="19">
        <f t="shared" ca="1" si="13"/>
        <v>2.1929223042608019E-2</v>
      </c>
    </row>
    <row r="35" spans="1:32">
      <c r="A35" t="s">
        <v>21</v>
      </c>
      <c r="B35" s="19">
        <f t="shared" ca="1" si="14"/>
        <v>5.9519279124089747E-2</v>
      </c>
      <c r="C35" s="19">
        <f t="shared" ca="1" si="13"/>
        <v>5.5783128701873533E-2</v>
      </c>
      <c r="D35" s="19">
        <f t="shared" ca="1" si="13"/>
        <v>5.5940573611075677E-2</v>
      </c>
      <c r="E35" s="19">
        <f t="shared" ca="1" si="13"/>
        <v>5.4827547430693464E-2</v>
      </c>
      <c r="F35" s="19">
        <f t="shared" ca="1" si="13"/>
        <v>5.3780027006827859E-2</v>
      </c>
      <c r="G35" s="19">
        <f t="shared" ca="1" si="13"/>
        <v>5.2766212925498088E-2</v>
      </c>
      <c r="H35" s="19">
        <f t="shared" ca="1" si="13"/>
        <v>5.1700699993721934E-2</v>
      </c>
      <c r="I35" s="19">
        <f t="shared" ca="1" si="13"/>
        <v>5.0668625759787492E-2</v>
      </c>
      <c r="J35" s="19">
        <f t="shared" ca="1" si="13"/>
        <v>4.9668440445703517E-2</v>
      </c>
      <c r="K35" s="19">
        <f t="shared" ca="1" si="13"/>
        <v>4.8698688586197511E-2</v>
      </c>
      <c r="L35" s="19">
        <f t="shared" ca="1" si="13"/>
        <v>4.7758001961904412E-2</v>
      </c>
      <c r="M35" s="19">
        <f t="shared" ca="1" si="13"/>
        <v>4.6913489303295551E-2</v>
      </c>
      <c r="N35" s="19">
        <f t="shared" ca="1" si="13"/>
        <v>4.6090969771805511E-2</v>
      </c>
      <c r="O35" s="19">
        <f t="shared" ca="1" si="13"/>
        <v>4.5289595280187583E-2</v>
      </c>
      <c r="P35" s="19">
        <f t="shared" ca="1" si="13"/>
        <v>4.4508560792472979E-2</v>
      </c>
      <c r="Q35" s="19">
        <f t="shared" ca="1" si="13"/>
        <v>4.3747101626449993E-2</v>
      </c>
      <c r="R35" s="19">
        <f t="shared" ca="1" si="13"/>
        <v>4.3076020839655185E-2</v>
      </c>
      <c r="S35" s="19">
        <f t="shared" ca="1" si="13"/>
        <v>4.2419435914051583E-2</v>
      </c>
      <c r="T35" s="19">
        <f t="shared" ca="1" si="13"/>
        <v>4.1776882185561977E-2</v>
      </c>
      <c r="U35" s="19">
        <f t="shared" ca="1" si="13"/>
        <v>4.1147914639862358E-2</v>
      </c>
      <c r="V35" s="19">
        <f t="shared" ca="1" si="13"/>
        <v>4.0532106884560049E-2</v>
      </c>
      <c r="W35" s="19">
        <f t="shared" ca="1" si="13"/>
        <v>3.995718150443936E-2</v>
      </c>
      <c r="X35" s="19">
        <f t="shared" ca="1" si="13"/>
        <v>3.9393614502585016E-2</v>
      </c>
      <c r="Y35" s="19">
        <f t="shared" ca="1" si="13"/>
        <v>3.8841072572740921E-2</v>
      </c>
      <c r="Z35" s="19">
        <f t="shared" ca="1" si="13"/>
        <v>3.8299235323279675E-2</v>
      </c>
      <c r="AA35" s="19">
        <f t="shared" ca="1" si="13"/>
        <v>3.7767794657699173E-2</v>
      </c>
      <c r="AB35" s="19">
        <f t="shared" ca="1" si="13"/>
        <v>3.7288255222261285E-2</v>
      </c>
      <c r="AC35" s="19">
        <f t="shared" ca="1" si="13"/>
        <v>3.6816811085304282E-2</v>
      </c>
      <c r="AD35" s="19">
        <f t="shared" ca="1" si="13"/>
        <v>3.6353258972610686E-2</v>
      </c>
      <c r="AE35" s="19">
        <f t="shared" ca="1" si="13"/>
        <v>3.5897402359135439E-2</v>
      </c>
      <c r="AF35" s="19">
        <f t="shared" ca="1" si="13"/>
        <v>3.5449051191201814E-2</v>
      </c>
    </row>
    <row r="36" spans="1:32">
      <c r="A36" t="s">
        <v>22</v>
      </c>
      <c r="B36" s="19">
        <f t="shared" ca="1" si="14"/>
        <v>1.1467713423220392E-2</v>
      </c>
      <c r="C36" s="19">
        <f t="shared" ca="1" si="13"/>
        <v>1.2806833742762463E-2</v>
      </c>
      <c r="D36" s="19">
        <f t="shared" ca="1" si="13"/>
        <v>1.198318085569516E-2</v>
      </c>
      <c r="E36" s="19">
        <f t="shared" ca="1" si="13"/>
        <v>1.1836332096603551E-2</v>
      </c>
      <c r="F36" s="19">
        <f t="shared" ca="1" si="13"/>
        <v>1.161019030847193E-2</v>
      </c>
      <c r="G36" s="19">
        <f t="shared" ca="1" si="13"/>
        <v>1.1391325144641633E-2</v>
      </c>
      <c r="H36" s="19">
        <f t="shared" ca="1" si="13"/>
        <v>1.1161299081016034E-2</v>
      </c>
      <c r="I36" s="19">
        <f t="shared" ca="1" si="13"/>
        <v>1.0938491861768486E-2</v>
      </c>
      <c r="J36" s="19">
        <f t="shared" ca="1" si="13"/>
        <v>1.0722568916270906E-2</v>
      </c>
      <c r="K36" s="19">
        <f t="shared" ca="1" si="13"/>
        <v>1.0513216034402145E-2</v>
      </c>
      <c r="L36" s="19">
        <f t="shared" ca="1" si="13"/>
        <v>1.0310137840943999E-2</v>
      </c>
      <c r="M36" s="19">
        <f t="shared" ca="1" si="13"/>
        <v>1.0127821965886562E-2</v>
      </c>
      <c r="N36" s="19">
        <f t="shared" ca="1" si="13"/>
        <v>9.9502540317569985E-3</v>
      </c>
      <c r="O36" s="19">
        <f t="shared" ca="1" si="13"/>
        <v>9.7772509509876666E-3</v>
      </c>
      <c r="P36" s="19">
        <f t="shared" ca="1" si="13"/>
        <v>9.6086389300473439E-3</v>
      </c>
      <c r="Q36" s="19">
        <f t="shared" ca="1" si="13"/>
        <v>9.4442528870924969E-3</v>
      </c>
      <c r="R36" s="19">
        <f t="shared" ca="1" si="13"/>
        <v>9.2993779942989775E-3</v>
      </c>
      <c r="S36" s="19">
        <f t="shared" ca="1" si="13"/>
        <v>9.1576325106278011E-3</v>
      </c>
      <c r="T36" s="19">
        <f t="shared" ca="1" si="13"/>
        <v>9.0189161230321731E-3</v>
      </c>
      <c r="U36" s="19">
        <f t="shared" ca="1" si="13"/>
        <v>8.8831327605117718E-3</v>
      </c>
      <c r="V36" s="19">
        <f t="shared" ca="1" si="13"/>
        <v>8.7501903722235503E-3</v>
      </c>
      <c r="W36" s="19">
        <f t="shared" ca="1" si="13"/>
        <v>8.6260737912570856E-3</v>
      </c>
      <c r="X36" s="19">
        <f t="shared" ca="1" si="13"/>
        <v>8.5044092903769873E-3</v>
      </c>
      <c r="Y36" s="19">
        <f t="shared" ca="1" si="13"/>
        <v>8.3851249144489895E-3</v>
      </c>
      <c r="Z36" s="19">
        <f t="shared" ca="1" si="13"/>
        <v>8.2681514963868288E-3</v>
      </c>
      <c r="AA36" s="19">
        <f t="shared" ca="1" si="13"/>
        <v>8.1534225234120225E-3</v>
      </c>
      <c r="AB36" s="19">
        <f t="shared" ca="1" si="13"/>
        <v>8.0498981405562053E-3</v>
      </c>
      <c r="AC36" s="19">
        <f t="shared" ca="1" si="13"/>
        <v>7.9481213945313423E-3</v>
      </c>
      <c r="AD36" s="19">
        <f t="shared" ca="1" si="13"/>
        <v>7.8480484019018762E-3</v>
      </c>
      <c r="AE36" s="19">
        <f t="shared" ca="1" si="13"/>
        <v>7.7496367362634173E-3</v>
      </c>
      <c r="AF36" s="19">
        <f t="shared" ca="1" si="13"/>
        <v>7.6528453682696042E-3</v>
      </c>
    </row>
    <row r="37" spans="1:32">
      <c r="A37" t="s">
        <v>23</v>
      </c>
      <c r="B37" s="19">
        <f t="shared" ca="1" si="14"/>
        <v>0</v>
      </c>
      <c r="C37" s="19">
        <f t="shared" ca="1" si="13"/>
        <v>0</v>
      </c>
      <c r="D37" s="19">
        <f t="shared" ca="1" si="13"/>
        <v>0</v>
      </c>
      <c r="E37" s="19">
        <f t="shared" ca="1" si="13"/>
        <v>0</v>
      </c>
      <c r="F37" s="19">
        <f t="shared" ca="1" si="13"/>
        <v>0</v>
      </c>
      <c r="G37" s="19">
        <f t="shared" ca="1" si="13"/>
        <v>0</v>
      </c>
      <c r="H37" s="19">
        <f t="shared" ca="1" si="13"/>
        <v>0</v>
      </c>
      <c r="I37" s="19">
        <f t="shared" ca="1" si="13"/>
        <v>0</v>
      </c>
      <c r="J37" s="19">
        <f t="shared" ca="1" si="13"/>
        <v>0</v>
      </c>
      <c r="K37" s="19">
        <f t="shared" ca="1" si="13"/>
        <v>0</v>
      </c>
      <c r="L37" s="19">
        <f t="shared" ca="1" si="13"/>
        <v>0</v>
      </c>
      <c r="M37" s="19">
        <f t="shared" ca="1" si="13"/>
        <v>0</v>
      </c>
      <c r="N37" s="19">
        <f t="shared" ca="1" si="13"/>
        <v>0</v>
      </c>
      <c r="O37" s="19">
        <f t="shared" ca="1" si="13"/>
        <v>0</v>
      </c>
      <c r="P37" s="19">
        <f t="shared" ca="1" si="13"/>
        <v>0</v>
      </c>
      <c r="Q37" s="19">
        <f t="shared" ca="1" si="13"/>
        <v>0</v>
      </c>
      <c r="R37" s="19">
        <f t="shared" ca="1" si="13"/>
        <v>0</v>
      </c>
      <c r="S37" s="19">
        <f t="shared" ca="1" si="13"/>
        <v>0</v>
      </c>
      <c r="T37" s="19">
        <f t="shared" ca="1" si="13"/>
        <v>0</v>
      </c>
      <c r="U37" s="19">
        <f t="shared" ca="1" si="13"/>
        <v>0</v>
      </c>
      <c r="V37" s="19">
        <f t="shared" ca="1" si="13"/>
        <v>0</v>
      </c>
      <c r="W37" s="19">
        <f t="shared" ca="1" si="13"/>
        <v>0</v>
      </c>
      <c r="X37" s="19">
        <f t="shared" ca="1" si="13"/>
        <v>0</v>
      </c>
      <c r="Y37" s="19">
        <f t="shared" ca="1" si="13"/>
        <v>0</v>
      </c>
      <c r="Z37" s="19">
        <f t="shared" ca="1" si="13"/>
        <v>0</v>
      </c>
      <c r="AA37" s="19">
        <f t="shared" ca="1" si="13"/>
        <v>0</v>
      </c>
      <c r="AB37" s="19">
        <f t="shared" ca="1" si="13"/>
        <v>0</v>
      </c>
      <c r="AC37" s="19">
        <f t="shared" ca="1" si="13"/>
        <v>0</v>
      </c>
      <c r="AD37" s="19">
        <f t="shared" ca="1" si="13"/>
        <v>0</v>
      </c>
      <c r="AE37" s="19">
        <f t="shared" ca="1" si="13"/>
        <v>0</v>
      </c>
      <c r="AF37" s="19">
        <f t="shared" ca="1" si="13"/>
        <v>0</v>
      </c>
    </row>
    <row r="38" spans="1:32">
      <c r="A38" t="s">
        <v>24</v>
      </c>
      <c r="B38" s="19">
        <f t="shared" ca="1" si="14"/>
        <v>4.7961305840665262E-2</v>
      </c>
      <c r="C38" s="19">
        <f t="shared" ca="1" si="13"/>
        <v>4.7327123714507181E-2</v>
      </c>
      <c r="D38" s="19">
        <f t="shared" ca="1" si="13"/>
        <v>5.0114227269482559E-2</v>
      </c>
      <c r="E38" s="19">
        <f t="shared" ca="1" si="13"/>
        <v>5.0020318366855616E-2</v>
      </c>
      <c r="F38" s="19">
        <f t="shared" ca="1" si="13"/>
        <v>4.9955555141887042E-2</v>
      </c>
      <c r="G38" s="19">
        <f t="shared" ca="1" si="13"/>
        <v>4.9892875820386873E-2</v>
      </c>
      <c r="H38" s="19">
        <f t="shared" ca="1" si="13"/>
        <v>4.9848180022117605E-2</v>
      </c>
      <c r="I38" s="19">
        <f t="shared" ca="1" si="13"/>
        <v>4.980488689973199E-2</v>
      </c>
      <c r="J38" s="19">
        <f t="shared" ca="1" si="13"/>
        <v>4.9762931443634743E-2</v>
      </c>
      <c r="K38" s="19">
        <f t="shared" ca="1" si="13"/>
        <v>4.9722252600430582E-2</v>
      </c>
      <c r="L38" s="19">
        <f t="shared" ca="1" si="13"/>
        <v>4.9682792976487831E-2</v>
      </c>
      <c r="M38" s="19">
        <f t="shared" ca="1" si="13"/>
        <v>4.9697164411741372E-2</v>
      </c>
      <c r="N38" s="19">
        <f t="shared" ca="1" si="13"/>
        <v>4.971116158048846E-2</v>
      </c>
      <c r="O38" s="19">
        <f t="shared" ca="1" si="13"/>
        <v>4.9724798914994581E-2</v>
      </c>
      <c r="P38" s="19">
        <f t="shared" ca="1" si="13"/>
        <v>4.9738090114903273E-2</v>
      </c>
      <c r="Q38" s="19">
        <f t="shared" ca="1" si="13"/>
        <v>4.9751048193140648E-2</v>
      </c>
      <c r="R38" s="19">
        <f t="shared" ca="1" si="13"/>
        <v>4.9787316671550182E-2</v>
      </c>
      <c r="S38" s="19">
        <f t="shared" ca="1" si="13"/>
        <v>4.9822801722928307E-2</v>
      </c>
      <c r="T38" s="19">
        <f t="shared" ca="1" si="13"/>
        <v>4.9857528459987782E-2</v>
      </c>
      <c r="U38" s="19">
        <f t="shared" ca="1" si="13"/>
        <v>4.9891520933472926E-2</v>
      </c>
      <c r="V38" s="19">
        <f t="shared" ca="1" si="13"/>
        <v>4.9924802187708027E-2</v>
      </c>
      <c r="W38" s="19">
        <f t="shared" ca="1" si="13"/>
        <v>4.9917291340633343E-2</v>
      </c>
      <c r="X38" s="19">
        <f t="shared" ca="1" si="13"/>
        <v>4.9909928879845168E-2</v>
      </c>
      <c r="Y38" s="19">
        <f t="shared" ca="1" si="13"/>
        <v>4.9902710451017858E-2</v>
      </c>
      <c r="Z38" s="19">
        <f t="shared" ca="1" si="13"/>
        <v>4.9895631868543018E-2</v>
      </c>
      <c r="AA38" s="19">
        <f t="shared" ca="1" si="13"/>
        <v>4.9888689107436164E-2</v>
      </c>
      <c r="AB38" s="19">
        <f t="shared" ca="1" si="13"/>
        <v>4.9864116595647358E-2</v>
      </c>
      <c r="AC38" s="19">
        <f t="shared" ca="1" si="13"/>
        <v>4.9839958902333614E-2</v>
      </c>
      <c r="AD38" s="19">
        <f t="shared" ca="1" si="13"/>
        <v>4.9816205611337872E-2</v>
      </c>
      <c r="AE38" s="19">
        <f t="shared" ca="1" si="13"/>
        <v>4.9792846652343396E-2</v>
      </c>
      <c r="AF38" s="19">
        <f t="shared" ca="1" si="13"/>
        <v>4.9769872286638685E-2</v>
      </c>
    </row>
    <row r="39" spans="1:32">
      <c r="A39" s="88" t="s">
        <v>25</v>
      </c>
      <c r="B39" s="19">
        <f t="shared" ca="1" si="14"/>
        <v>0</v>
      </c>
      <c r="C39" s="19">
        <f t="shared" ca="1" si="13"/>
        <v>0</v>
      </c>
      <c r="D39" s="19">
        <f t="shared" ca="1" si="13"/>
        <v>0</v>
      </c>
      <c r="E39" s="19">
        <f t="shared" ca="1" si="13"/>
        <v>0</v>
      </c>
      <c r="F39" s="19">
        <f t="shared" ca="1" si="13"/>
        <v>0</v>
      </c>
      <c r="G39" s="19">
        <f t="shared" ca="1" si="13"/>
        <v>0</v>
      </c>
      <c r="H39" s="19">
        <f t="shared" ca="1" si="13"/>
        <v>0</v>
      </c>
      <c r="I39" s="19">
        <f t="shared" ca="1" si="13"/>
        <v>0</v>
      </c>
      <c r="J39" s="19">
        <f t="shared" ca="1" si="13"/>
        <v>0</v>
      </c>
      <c r="K39" s="19">
        <f t="shared" ca="1" si="13"/>
        <v>0</v>
      </c>
      <c r="L39" s="19">
        <f t="shared" ca="1" si="13"/>
        <v>0</v>
      </c>
      <c r="M39" s="19">
        <f t="shared" ca="1" si="13"/>
        <v>0</v>
      </c>
      <c r="N39" s="19">
        <f t="shared" ca="1" si="13"/>
        <v>0</v>
      </c>
      <c r="O39" s="19">
        <f t="shared" ca="1" si="13"/>
        <v>0</v>
      </c>
      <c r="P39" s="19">
        <f t="shared" ca="1" si="13"/>
        <v>0</v>
      </c>
      <c r="Q39" s="19">
        <f t="shared" ca="1" si="13"/>
        <v>0</v>
      </c>
      <c r="R39" s="19">
        <f t="shared" ca="1" si="13"/>
        <v>0</v>
      </c>
      <c r="S39" s="19">
        <f t="shared" ca="1" si="13"/>
        <v>0</v>
      </c>
      <c r="T39" s="19">
        <f t="shared" ca="1" si="13"/>
        <v>0</v>
      </c>
      <c r="U39" s="19">
        <f t="shared" ca="1" si="13"/>
        <v>0</v>
      </c>
      <c r="V39" s="19">
        <f t="shared" ca="1" si="13"/>
        <v>0</v>
      </c>
      <c r="W39" s="19">
        <f t="shared" ca="1" si="13"/>
        <v>0</v>
      </c>
      <c r="X39" s="19">
        <f t="shared" ca="1" si="13"/>
        <v>0</v>
      </c>
      <c r="Y39" s="19">
        <f t="shared" ca="1" si="13"/>
        <v>0</v>
      </c>
      <c r="Z39" s="19">
        <f t="shared" ca="1" si="13"/>
        <v>0</v>
      </c>
      <c r="AA39" s="19">
        <f t="shared" ca="1" si="13"/>
        <v>0</v>
      </c>
      <c r="AB39" s="19">
        <f t="shared" ca="1" si="13"/>
        <v>0</v>
      </c>
      <c r="AC39" s="19">
        <f t="shared" ca="1" si="13"/>
        <v>0</v>
      </c>
      <c r="AD39" s="19">
        <f t="shared" ca="1" si="13"/>
        <v>0</v>
      </c>
      <c r="AE39" s="19">
        <f t="shared" ca="1" si="13"/>
        <v>0</v>
      </c>
      <c r="AF39" s="19">
        <f t="shared" ca="1" si="13"/>
        <v>0</v>
      </c>
    </row>
    <row r="40" spans="1:32">
      <c r="A40" t="s">
        <v>26</v>
      </c>
      <c r="B40" s="19">
        <f t="shared" ca="1" si="14"/>
        <v>4.2242653066190919E-2</v>
      </c>
      <c r="C40" s="19">
        <f t="shared" ref="C40:AF48" ca="1" si="15">C11/C$27</f>
        <v>4.4604199972869116E-2</v>
      </c>
      <c r="D40" s="19">
        <f t="shared" ca="1" si="15"/>
        <v>4.5270200306156659E-2</v>
      </c>
      <c r="E40" s="19">
        <f t="shared" ca="1" si="15"/>
        <v>4.4977331147527798E-2</v>
      </c>
      <c r="F40" s="19">
        <f t="shared" ca="1" si="15"/>
        <v>4.4717593989890871E-2</v>
      </c>
      <c r="G40" s="19">
        <f t="shared" ca="1" si="15"/>
        <v>4.4466214463671078E-2</v>
      </c>
      <c r="H40" s="19">
        <f t="shared" ca="1" si="15"/>
        <v>4.5599771042178772E-2</v>
      </c>
      <c r="I40" s="19">
        <f t="shared" ca="1" si="15"/>
        <v>4.6697753527885917E-2</v>
      </c>
      <c r="J40" s="19">
        <f t="shared" ca="1" si="15"/>
        <v>4.7761810667593031E-2</v>
      </c>
      <c r="K40" s="19">
        <f t="shared" ca="1" si="15"/>
        <v>4.8793490872572502E-2</v>
      </c>
      <c r="L40" s="19">
        <f t="shared" ca="1" si="15"/>
        <v>4.9794249736666345E-2</v>
      </c>
      <c r="M40" s="19">
        <f t="shared" ca="1" si="15"/>
        <v>5.0419158054518541E-2</v>
      </c>
      <c r="N40" s="19">
        <f t="shared" ca="1" si="15"/>
        <v>5.1027792266906485E-2</v>
      </c>
      <c r="O40" s="19">
        <f t="shared" ca="1" si="15"/>
        <v>5.1620779927211688E-2</v>
      </c>
      <c r="P40" s="19">
        <f t="shared" ca="1" si="15"/>
        <v>5.2198716732453083E-2</v>
      </c>
      <c r="Q40" s="19">
        <f t="shared" ca="1" si="15"/>
        <v>5.2762168519352746E-2</v>
      </c>
      <c r="R40" s="19">
        <f t="shared" ca="1" si="15"/>
        <v>5.2988957991175513E-2</v>
      </c>
      <c r="S40" s="19">
        <f t="shared" ca="1" si="15"/>
        <v>5.3210848635960074E-2</v>
      </c>
      <c r="T40" s="19">
        <f t="shared" ca="1" si="15"/>
        <v>5.3427997485352569E-2</v>
      </c>
      <c r="U40" s="19">
        <f t="shared" ca="1" si="15"/>
        <v>5.3640554930431829E-2</v>
      </c>
      <c r="V40" s="19">
        <f t="shared" ca="1" si="15"/>
        <v>5.3848665069058214E-2</v>
      </c>
      <c r="W40" s="19">
        <f t="shared" ca="1" si="15"/>
        <v>5.4073025889777457E-2</v>
      </c>
      <c r="X40" s="19">
        <f t="shared" ca="1" si="15"/>
        <v>5.4292954178627346E-2</v>
      </c>
      <c r="Y40" s="19">
        <f t="shared" ca="1" si="15"/>
        <v>5.4508580006166187E-2</v>
      </c>
      <c r="Z40" s="19">
        <f t="shared" ca="1" si="15"/>
        <v>5.4720028403103992E-2</v>
      </c>
      <c r="AA40" s="19">
        <f t="shared" ca="1" si="15"/>
        <v>5.4927419602059567E-2</v>
      </c>
      <c r="AB40" s="19">
        <f t="shared" ca="1" si="15"/>
        <v>5.5549043947503353E-2</v>
      </c>
      <c r="AC40" s="19">
        <f t="shared" ca="1" si="15"/>
        <v>5.6160174401835163E-2</v>
      </c>
      <c r="AD40" s="19">
        <f t="shared" ca="1" si="15"/>
        <v>5.6761074468310635E-2</v>
      </c>
      <c r="AE40" s="19">
        <f t="shared" ca="1" si="15"/>
        <v>5.7351998901269942E-2</v>
      </c>
      <c r="AF40" s="19">
        <f t="shared" ca="1" si="15"/>
        <v>5.7933194066253982E-2</v>
      </c>
    </row>
    <row r="41" spans="1:32">
      <c r="A41" t="s">
        <v>27</v>
      </c>
      <c r="B41" s="19">
        <f t="shared" ca="1" si="14"/>
        <v>4.2242653066190919E-2</v>
      </c>
      <c r="C41" s="19">
        <f t="shared" ca="1" si="15"/>
        <v>4.4604199972869116E-2</v>
      </c>
      <c r="D41" s="19">
        <f t="shared" ca="1" si="15"/>
        <v>4.5270200306156659E-2</v>
      </c>
      <c r="E41" s="19">
        <f t="shared" ca="1" si="15"/>
        <v>4.4977331147527798E-2</v>
      </c>
      <c r="F41" s="19">
        <f t="shared" ca="1" si="15"/>
        <v>4.4717593989890871E-2</v>
      </c>
      <c r="G41" s="19">
        <f t="shared" ca="1" si="15"/>
        <v>4.4466214463671078E-2</v>
      </c>
      <c r="H41" s="19">
        <f t="shared" ca="1" si="15"/>
        <v>4.5599771042178772E-2</v>
      </c>
      <c r="I41" s="19">
        <f t="shared" ca="1" si="15"/>
        <v>4.6697753527885917E-2</v>
      </c>
      <c r="J41" s="19">
        <f t="shared" ca="1" si="15"/>
        <v>4.7761810667593031E-2</v>
      </c>
      <c r="K41" s="19">
        <f t="shared" ca="1" si="15"/>
        <v>4.8793490872572502E-2</v>
      </c>
      <c r="L41" s="19">
        <f t="shared" ca="1" si="15"/>
        <v>4.9794249736666345E-2</v>
      </c>
      <c r="M41" s="19">
        <f t="shared" ca="1" si="15"/>
        <v>5.0419158054518541E-2</v>
      </c>
      <c r="N41" s="19">
        <f t="shared" ca="1" si="15"/>
        <v>5.1027792266906485E-2</v>
      </c>
      <c r="O41" s="19">
        <f t="shared" ca="1" si="15"/>
        <v>5.1620779927211688E-2</v>
      </c>
      <c r="P41" s="19">
        <f t="shared" ca="1" si="15"/>
        <v>5.2198716732453083E-2</v>
      </c>
      <c r="Q41" s="19">
        <f t="shared" ca="1" si="15"/>
        <v>5.2762168519352746E-2</v>
      </c>
      <c r="R41" s="19">
        <f t="shared" ca="1" si="15"/>
        <v>5.2988957991175513E-2</v>
      </c>
      <c r="S41" s="19">
        <f t="shared" ca="1" si="15"/>
        <v>5.3210848635960074E-2</v>
      </c>
      <c r="T41" s="19">
        <f t="shared" ca="1" si="15"/>
        <v>5.3427997485352569E-2</v>
      </c>
      <c r="U41" s="19">
        <f t="shared" ca="1" si="15"/>
        <v>5.3640554930431829E-2</v>
      </c>
      <c r="V41" s="19">
        <f t="shared" ca="1" si="15"/>
        <v>5.3848665069058214E-2</v>
      </c>
      <c r="W41" s="19">
        <f t="shared" ca="1" si="15"/>
        <v>5.4073025889777457E-2</v>
      </c>
      <c r="X41" s="19">
        <f t="shared" ca="1" si="15"/>
        <v>5.4292954178627346E-2</v>
      </c>
      <c r="Y41" s="19">
        <f t="shared" ca="1" si="15"/>
        <v>5.4508580006166187E-2</v>
      </c>
      <c r="Z41" s="19">
        <f t="shared" ca="1" si="15"/>
        <v>5.4720028403103992E-2</v>
      </c>
      <c r="AA41" s="19">
        <f t="shared" ca="1" si="15"/>
        <v>5.4927419602059567E-2</v>
      </c>
      <c r="AB41" s="19">
        <f t="shared" ca="1" si="15"/>
        <v>5.5549043947503353E-2</v>
      </c>
      <c r="AC41" s="19">
        <f t="shared" ca="1" si="15"/>
        <v>5.6160174401835163E-2</v>
      </c>
      <c r="AD41" s="19">
        <f t="shared" ca="1" si="15"/>
        <v>5.6761074468310635E-2</v>
      </c>
      <c r="AE41" s="19">
        <f t="shared" ca="1" si="15"/>
        <v>5.7351998901269942E-2</v>
      </c>
      <c r="AF41" s="19">
        <f t="shared" ca="1" si="15"/>
        <v>5.7933194066253982E-2</v>
      </c>
    </row>
    <row r="42" spans="1:32">
      <c r="A42" t="s">
        <v>28</v>
      </c>
      <c r="B42" s="19">
        <f t="shared" ca="1" si="14"/>
        <v>4.2242653066190919E-2</v>
      </c>
      <c r="C42" s="19">
        <f t="shared" ca="1" si="15"/>
        <v>4.4604199972869116E-2</v>
      </c>
      <c r="D42" s="19">
        <f t="shared" ca="1" si="15"/>
        <v>4.5270200306156659E-2</v>
      </c>
      <c r="E42" s="19">
        <f t="shared" ca="1" si="15"/>
        <v>4.4977331147527798E-2</v>
      </c>
      <c r="F42" s="19">
        <f t="shared" ca="1" si="15"/>
        <v>4.4717593989890871E-2</v>
      </c>
      <c r="G42" s="19">
        <f t="shared" ca="1" si="15"/>
        <v>4.4466214463671078E-2</v>
      </c>
      <c r="H42" s="19">
        <f t="shared" ca="1" si="15"/>
        <v>4.5599771042178772E-2</v>
      </c>
      <c r="I42" s="19">
        <f t="shared" ca="1" si="15"/>
        <v>4.6697753527885917E-2</v>
      </c>
      <c r="J42" s="19">
        <f t="shared" ca="1" si="15"/>
        <v>4.7761810667593031E-2</v>
      </c>
      <c r="K42" s="19">
        <f t="shared" ca="1" si="15"/>
        <v>4.8793490872572502E-2</v>
      </c>
      <c r="L42" s="19">
        <f t="shared" ca="1" si="15"/>
        <v>4.9794249736666345E-2</v>
      </c>
      <c r="M42" s="19">
        <f t="shared" ca="1" si="15"/>
        <v>5.0419158054518541E-2</v>
      </c>
      <c r="N42" s="19">
        <f t="shared" ca="1" si="15"/>
        <v>5.1027792266906485E-2</v>
      </c>
      <c r="O42" s="19">
        <f t="shared" ca="1" si="15"/>
        <v>5.1620779927211688E-2</v>
      </c>
      <c r="P42" s="19">
        <f t="shared" ca="1" si="15"/>
        <v>5.2198716732453083E-2</v>
      </c>
      <c r="Q42" s="19">
        <f t="shared" ca="1" si="15"/>
        <v>5.2762168519352746E-2</v>
      </c>
      <c r="R42" s="19">
        <f t="shared" ca="1" si="15"/>
        <v>5.2988957991175513E-2</v>
      </c>
      <c r="S42" s="19">
        <f t="shared" ca="1" si="15"/>
        <v>5.3210848635960074E-2</v>
      </c>
      <c r="T42" s="19">
        <f t="shared" ca="1" si="15"/>
        <v>5.3427997485352569E-2</v>
      </c>
      <c r="U42" s="19">
        <f t="shared" ca="1" si="15"/>
        <v>5.3640554930431829E-2</v>
      </c>
      <c r="V42" s="19">
        <f t="shared" ca="1" si="15"/>
        <v>5.3848665069058214E-2</v>
      </c>
      <c r="W42" s="19">
        <f t="shared" ca="1" si="15"/>
        <v>5.4073025889777457E-2</v>
      </c>
      <c r="X42" s="19">
        <f t="shared" ca="1" si="15"/>
        <v>5.4292954178627346E-2</v>
      </c>
      <c r="Y42" s="19">
        <f t="shared" ca="1" si="15"/>
        <v>5.4508580006166187E-2</v>
      </c>
      <c r="Z42" s="19">
        <f t="shared" ca="1" si="15"/>
        <v>5.4720028403103992E-2</v>
      </c>
      <c r="AA42" s="19">
        <f t="shared" ca="1" si="15"/>
        <v>5.4927419602059567E-2</v>
      </c>
      <c r="AB42" s="19">
        <f t="shared" ca="1" si="15"/>
        <v>5.5549043947503353E-2</v>
      </c>
      <c r="AC42" s="19">
        <f t="shared" ca="1" si="15"/>
        <v>5.6160174401835163E-2</v>
      </c>
      <c r="AD42" s="19">
        <f t="shared" ca="1" si="15"/>
        <v>5.6761074468310635E-2</v>
      </c>
      <c r="AE42" s="19">
        <f t="shared" ca="1" si="15"/>
        <v>5.7351998901269942E-2</v>
      </c>
      <c r="AF42" s="19">
        <f t="shared" ca="1" si="15"/>
        <v>5.7933194066253982E-2</v>
      </c>
    </row>
    <row r="43" spans="1:32">
      <c r="A43" s="88" t="s">
        <v>29</v>
      </c>
      <c r="B43" s="19">
        <f t="shared" ca="1" si="14"/>
        <v>7.2823975392916518E-2</v>
      </c>
      <c r="C43" s="19">
        <f t="shared" ca="1" si="15"/>
        <v>7.477527752158003E-2</v>
      </c>
      <c r="D43" s="19">
        <f t="shared" ca="1" si="15"/>
        <v>7.2908857336702868E-2</v>
      </c>
      <c r="E43" s="19">
        <f t="shared" ca="1" si="15"/>
        <v>7.7146054794439756E-2</v>
      </c>
      <c r="F43" s="19">
        <f t="shared" ca="1" si="15"/>
        <v>8.1282616038698893E-2</v>
      </c>
      <c r="G43" s="19">
        <f t="shared" ca="1" si="15"/>
        <v>8.5286074054569463E-2</v>
      </c>
      <c r="H43" s="19">
        <f t="shared" ca="1" si="15"/>
        <v>8.5200993242671358E-2</v>
      </c>
      <c r="I43" s="19">
        <f t="shared" ca="1" si="15"/>
        <v>8.5118582498377643E-2</v>
      </c>
      <c r="J43" s="19">
        <f t="shared" ca="1" si="15"/>
        <v>8.5038718072491276E-2</v>
      </c>
      <c r="K43" s="19">
        <f t="shared" ca="1" si="15"/>
        <v>8.496128374665074E-2</v>
      </c>
      <c r="L43" s="19">
        <f t="shared" ca="1" si="15"/>
        <v>8.488617026904785E-2</v>
      </c>
      <c r="M43" s="19">
        <f t="shared" ca="1" si="15"/>
        <v>8.4908143751098342E-2</v>
      </c>
      <c r="N43" s="19">
        <f t="shared" ca="1" si="15"/>
        <v>8.4929544991182979E-2</v>
      </c>
      <c r="O43" s="19">
        <f t="shared" ca="1" si="15"/>
        <v>8.4950396055791397E-2</v>
      </c>
      <c r="P43" s="19">
        <f t="shared" ca="1" si="15"/>
        <v>8.497071789125675E-2</v>
      </c>
      <c r="Q43" s="19">
        <f t="shared" ca="1" si="15"/>
        <v>8.4990530393942415E-2</v>
      </c>
      <c r="R43" s="19">
        <f t="shared" ca="1" si="15"/>
        <v>8.5113196034893063E-2</v>
      </c>
      <c r="S43" s="19">
        <f t="shared" ca="1" si="15"/>
        <v>8.5233212003644532E-2</v>
      </c>
      <c r="T43" s="19">
        <f t="shared" ca="1" si="15"/>
        <v>8.5350663235301494E-2</v>
      </c>
      <c r="U43" s="19">
        <f t="shared" ca="1" si="15"/>
        <v>8.546563107322587E-2</v>
      </c>
      <c r="V43" s="19">
        <f t="shared" ca="1" si="15"/>
        <v>8.5578193456910409E-2</v>
      </c>
      <c r="W43" s="19">
        <f t="shared" ca="1" si="15"/>
        <v>8.5607677790174891E-2</v>
      </c>
      <c r="X43" s="19">
        <f t="shared" ca="1" si="15"/>
        <v>8.5636579623132814E-2</v>
      </c>
      <c r="Y43" s="19">
        <f t="shared" ca="1" si="15"/>
        <v>8.5664916048981146E-2</v>
      </c>
      <c r="Z43" s="19">
        <f t="shared" ca="1" si="15"/>
        <v>8.5692703498606124E-2</v>
      </c>
      <c r="AA43" s="19">
        <f t="shared" ca="1" si="15"/>
        <v>8.5719957772353736E-2</v>
      </c>
      <c r="AB43" s="19">
        <f t="shared" ca="1" si="15"/>
        <v>8.4410550739497783E-2</v>
      </c>
      <c r="AC43" s="19">
        <f t="shared" ca="1" si="15"/>
        <v>8.3123248334500577E-2</v>
      </c>
      <c r="AD43" s="19">
        <f t="shared" ca="1" si="15"/>
        <v>8.1857495506681602E-2</v>
      </c>
      <c r="AE43" s="19">
        <f t="shared" ca="1" si="15"/>
        <v>8.0612755634321909E-2</v>
      </c>
      <c r="AF43" s="19">
        <f t="shared" ca="1" si="15"/>
        <v>7.9388509766105911E-2</v>
      </c>
    </row>
    <row r="44" spans="1:32">
      <c r="A44" s="88" t="s">
        <v>30</v>
      </c>
      <c r="B44" s="19">
        <f t="shared" ca="1" si="14"/>
        <v>5.5399732684787935E-2</v>
      </c>
      <c r="C44" s="19">
        <f t="shared" ca="1" si="15"/>
        <v>5.6698754109446442E-2</v>
      </c>
      <c r="D44" s="19">
        <f t="shared" ca="1" si="15"/>
        <v>5.4640970560774015E-2</v>
      </c>
      <c r="E44" s="19">
        <f t="shared" ca="1" si="15"/>
        <v>5.4905671612800598E-2</v>
      </c>
      <c r="F44" s="19">
        <f t="shared" ca="1" si="15"/>
        <v>5.5190145844890341E-2</v>
      </c>
      <c r="G44" s="19">
        <f t="shared" ca="1" si="15"/>
        <v>5.5465466474156719E-2</v>
      </c>
      <c r="H44" s="19">
        <f t="shared" ca="1" si="15"/>
        <v>5.5721905017846358E-2</v>
      </c>
      <c r="I44" s="19">
        <f t="shared" ca="1" si="15"/>
        <v>5.5970295821596239E-2</v>
      </c>
      <c r="J44" s="19">
        <f t="shared" ca="1" si="15"/>
        <v>5.6211011872724682E-2</v>
      </c>
      <c r="K44" s="19">
        <f t="shared" ca="1" si="15"/>
        <v>5.6444403460171225E-2</v>
      </c>
      <c r="L44" s="19">
        <f t="shared" ca="1" si="15"/>
        <v>5.6670799875276116E-2</v>
      </c>
      <c r="M44" s="19">
        <f t="shared" ca="1" si="15"/>
        <v>5.7020554503930856E-2</v>
      </c>
      <c r="N44" s="19">
        <f t="shared" ca="1" si="15"/>
        <v>5.7361200686513236E-2</v>
      </c>
      <c r="O44" s="19">
        <f t="shared" ca="1" si="15"/>
        <v>5.769308965806625E-2</v>
      </c>
      <c r="P44" s="19">
        <f t="shared" ca="1" si="15"/>
        <v>5.8016554823961071E-2</v>
      </c>
      <c r="Q44" s="19">
        <f t="shared" ca="1" si="15"/>
        <v>5.833191287707401E-2</v>
      </c>
      <c r="R44" s="19">
        <f t="shared" ca="1" si="15"/>
        <v>5.8712112706514115E-2</v>
      </c>
      <c r="S44" s="19">
        <f t="shared" ca="1" si="15"/>
        <v>5.9084099927187952E-2</v>
      </c>
      <c r="T44" s="19">
        <f t="shared" ca="1" si="15"/>
        <v>5.9448137793842809E-2</v>
      </c>
      <c r="U44" s="19">
        <f t="shared" ca="1" si="15"/>
        <v>5.9804478428687219E-2</v>
      </c>
      <c r="V44" s="19">
        <f t="shared" ca="1" si="15"/>
        <v>6.0153363403702045E-2</v>
      </c>
      <c r="W44" s="19">
        <f t="shared" ca="1" si="15"/>
        <v>6.0568448408998006E-2</v>
      </c>
      <c r="X44" s="19">
        <f t="shared" ca="1" si="15"/>
        <v>6.0975332884858541E-2</v>
      </c>
      <c r="Y44" s="19">
        <f t="shared" ca="1" si="15"/>
        <v>6.1374257471954394E-2</v>
      </c>
      <c r="Z44" s="19">
        <f t="shared" ca="1" si="15"/>
        <v>6.1765453486844132E-2</v>
      </c>
      <c r="AA44" s="19">
        <f t="shared" ca="1" si="15"/>
        <v>6.2149143369243598E-2</v>
      </c>
      <c r="AB44" s="19">
        <f t="shared" ca="1" si="15"/>
        <v>6.2550536807301063E-2</v>
      </c>
      <c r="AC44" s="19">
        <f t="shared" ca="1" si="15"/>
        <v>6.2945154160954933E-2</v>
      </c>
      <c r="AD44" s="19">
        <f t="shared" ca="1" si="15"/>
        <v>6.3333165578749961E-2</v>
      </c>
      <c r="AE44" s="19">
        <f t="shared" ca="1" si="15"/>
        <v>6.3714735559906907E-2</v>
      </c>
      <c r="AF44" s="19">
        <f t="shared" ca="1" si="15"/>
        <v>6.4090023186855888E-2</v>
      </c>
    </row>
    <row r="45" spans="1:32">
      <c r="A45" t="s">
        <v>31</v>
      </c>
      <c r="B45" s="19">
        <f t="shared" ca="1" si="14"/>
        <v>5.5399732684787935E-2</v>
      </c>
      <c r="C45" s="19">
        <f t="shared" ca="1" si="15"/>
        <v>5.6698754109446442E-2</v>
      </c>
      <c r="D45" s="19">
        <f t="shared" ca="1" si="15"/>
        <v>5.4640970560774015E-2</v>
      </c>
      <c r="E45" s="19">
        <f t="shared" ca="1" si="15"/>
        <v>5.4905671612800598E-2</v>
      </c>
      <c r="F45" s="19">
        <f t="shared" ca="1" si="15"/>
        <v>5.5190145844890341E-2</v>
      </c>
      <c r="G45" s="19">
        <f t="shared" ca="1" si="15"/>
        <v>5.5465466474156719E-2</v>
      </c>
      <c r="H45" s="19">
        <f t="shared" ca="1" si="15"/>
        <v>5.5721905017846358E-2</v>
      </c>
      <c r="I45" s="19">
        <f t="shared" ca="1" si="15"/>
        <v>5.5970295821596239E-2</v>
      </c>
      <c r="J45" s="19">
        <f t="shared" ca="1" si="15"/>
        <v>5.6211011872724682E-2</v>
      </c>
      <c r="K45" s="19">
        <f t="shared" ca="1" si="15"/>
        <v>5.6444403460171225E-2</v>
      </c>
      <c r="L45" s="19">
        <f t="shared" ca="1" si="15"/>
        <v>5.6670799875276116E-2</v>
      </c>
      <c r="M45" s="19">
        <f t="shared" ca="1" si="15"/>
        <v>5.7020554503930856E-2</v>
      </c>
      <c r="N45" s="19">
        <f t="shared" ca="1" si="15"/>
        <v>5.7361200686513236E-2</v>
      </c>
      <c r="O45" s="19">
        <f t="shared" ca="1" si="15"/>
        <v>5.769308965806625E-2</v>
      </c>
      <c r="P45" s="19">
        <f t="shared" ca="1" si="15"/>
        <v>5.8016554823961071E-2</v>
      </c>
      <c r="Q45" s="19">
        <f t="shared" ca="1" si="15"/>
        <v>5.833191287707401E-2</v>
      </c>
      <c r="R45" s="19">
        <f t="shared" ca="1" si="15"/>
        <v>5.8712112706514115E-2</v>
      </c>
      <c r="S45" s="19">
        <f t="shared" ca="1" si="15"/>
        <v>5.9084099927187952E-2</v>
      </c>
      <c r="T45" s="19">
        <f t="shared" ca="1" si="15"/>
        <v>5.9448137793842809E-2</v>
      </c>
      <c r="U45" s="19">
        <f t="shared" ca="1" si="15"/>
        <v>5.9804478428687219E-2</v>
      </c>
      <c r="V45" s="19">
        <f t="shared" ca="1" si="15"/>
        <v>6.0153363403702045E-2</v>
      </c>
      <c r="W45" s="19">
        <f t="shared" ca="1" si="15"/>
        <v>6.0568448408998006E-2</v>
      </c>
      <c r="X45" s="19">
        <f t="shared" ca="1" si="15"/>
        <v>6.0975332884858541E-2</v>
      </c>
      <c r="Y45" s="19">
        <f t="shared" ca="1" si="15"/>
        <v>6.1374257471954394E-2</v>
      </c>
      <c r="Z45" s="19">
        <f t="shared" ca="1" si="15"/>
        <v>6.1765453486844132E-2</v>
      </c>
      <c r="AA45" s="19">
        <f t="shared" ca="1" si="15"/>
        <v>6.2149143369243598E-2</v>
      </c>
      <c r="AB45" s="19">
        <f t="shared" ca="1" si="15"/>
        <v>6.2550536807301063E-2</v>
      </c>
      <c r="AC45" s="19">
        <f t="shared" ca="1" si="15"/>
        <v>6.2945154160954933E-2</v>
      </c>
      <c r="AD45" s="19">
        <f t="shared" ca="1" si="15"/>
        <v>6.3333165578749961E-2</v>
      </c>
      <c r="AE45" s="19">
        <f t="shared" ca="1" si="15"/>
        <v>6.3714735559906907E-2</v>
      </c>
      <c r="AF45" s="19">
        <f t="shared" ca="1" si="15"/>
        <v>6.4090023186855888E-2</v>
      </c>
    </row>
    <row r="46" spans="1:32">
      <c r="A46" t="s">
        <v>32</v>
      </c>
      <c r="B46" s="19">
        <f t="shared" ca="1" si="14"/>
        <v>5.5399732684787935E-2</v>
      </c>
      <c r="C46" s="19">
        <f t="shared" ca="1" si="15"/>
        <v>5.6698754109446442E-2</v>
      </c>
      <c r="D46" s="19">
        <f t="shared" ca="1" si="15"/>
        <v>5.4640970560774015E-2</v>
      </c>
      <c r="E46" s="19">
        <f t="shared" ca="1" si="15"/>
        <v>5.4905671612800598E-2</v>
      </c>
      <c r="F46" s="19">
        <f t="shared" ca="1" si="15"/>
        <v>5.5190145844890341E-2</v>
      </c>
      <c r="G46" s="19">
        <f t="shared" ca="1" si="15"/>
        <v>5.5465466474156719E-2</v>
      </c>
      <c r="H46" s="19">
        <f t="shared" ca="1" si="15"/>
        <v>5.5721905017846358E-2</v>
      </c>
      <c r="I46" s="19">
        <f t="shared" ca="1" si="15"/>
        <v>5.5970295821596239E-2</v>
      </c>
      <c r="J46" s="19">
        <f t="shared" ca="1" si="15"/>
        <v>5.6211011872724682E-2</v>
      </c>
      <c r="K46" s="19">
        <f t="shared" ca="1" si="15"/>
        <v>5.6444403460171225E-2</v>
      </c>
      <c r="L46" s="19">
        <f t="shared" ca="1" si="15"/>
        <v>5.6670799875276116E-2</v>
      </c>
      <c r="M46" s="19">
        <f t="shared" ca="1" si="15"/>
        <v>5.7020554503930856E-2</v>
      </c>
      <c r="N46" s="19">
        <f t="shared" ca="1" si="15"/>
        <v>5.7361200686513236E-2</v>
      </c>
      <c r="O46" s="19">
        <f t="shared" ca="1" si="15"/>
        <v>5.769308965806625E-2</v>
      </c>
      <c r="P46" s="19">
        <f t="shared" ca="1" si="15"/>
        <v>5.8016554823961071E-2</v>
      </c>
      <c r="Q46" s="19">
        <f t="shared" ca="1" si="15"/>
        <v>5.833191287707401E-2</v>
      </c>
      <c r="R46" s="19">
        <f t="shared" ca="1" si="15"/>
        <v>5.8712112706514115E-2</v>
      </c>
      <c r="S46" s="19">
        <f t="shared" ca="1" si="15"/>
        <v>5.9084099927187952E-2</v>
      </c>
      <c r="T46" s="19">
        <f t="shared" ca="1" si="15"/>
        <v>5.9448137793842809E-2</v>
      </c>
      <c r="U46" s="19">
        <f t="shared" ca="1" si="15"/>
        <v>5.9804478428687219E-2</v>
      </c>
      <c r="V46" s="19">
        <f t="shared" ca="1" si="15"/>
        <v>6.0153363403702045E-2</v>
      </c>
      <c r="W46" s="19">
        <f t="shared" ca="1" si="15"/>
        <v>6.0568448408998006E-2</v>
      </c>
      <c r="X46" s="19">
        <f t="shared" ca="1" si="15"/>
        <v>6.0975332884858541E-2</v>
      </c>
      <c r="Y46" s="19">
        <f t="shared" ca="1" si="15"/>
        <v>6.1374257471954394E-2</v>
      </c>
      <c r="Z46" s="19">
        <f t="shared" ca="1" si="15"/>
        <v>6.1765453486844132E-2</v>
      </c>
      <c r="AA46" s="19">
        <f t="shared" ca="1" si="15"/>
        <v>6.2149143369243598E-2</v>
      </c>
      <c r="AB46" s="19">
        <f t="shared" ca="1" si="15"/>
        <v>6.2550536807301063E-2</v>
      </c>
      <c r="AC46" s="19">
        <f t="shared" ca="1" si="15"/>
        <v>6.2945154160954933E-2</v>
      </c>
      <c r="AD46" s="19">
        <f t="shared" ca="1" si="15"/>
        <v>6.3333165578749961E-2</v>
      </c>
      <c r="AE46" s="19">
        <f t="shared" ca="1" si="15"/>
        <v>6.3714735559906907E-2</v>
      </c>
      <c r="AF46" s="19">
        <f t="shared" ca="1" si="15"/>
        <v>6.4090023186855888E-2</v>
      </c>
    </row>
    <row r="47" spans="1:32">
      <c r="A47" t="s">
        <v>33</v>
      </c>
      <c r="B47" s="19">
        <f t="shared" ca="1" si="14"/>
        <v>4.7961305840665262E-2</v>
      </c>
      <c r="C47" s="19">
        <f t="shared" ca="1" si="15"/>
        <v>4.7327123714507181E-2</v>
      </c>
      <c r="D47" s="19">
        <f t="shared" ca="1" si="15"/>
        <v>5.0114227269482559E-2</v>
      </c>
      <c r="E47" s="19">
        <f t="shared" ca="1" si="15"/>
        <v>5.0020318366855616E-2</v>
      </c>
      <c r="F47" s="19">
        <f t="shared" ca="1" si="15"/>
        <v>4.9955555141887042E-2</v>
      </c>
      <c r="G47" s="19">
        <f t="shared" ca="1" si="15"/>
        <v>4.9892875820386873E-2</v>
      </c>
      <c r="H47" s="19">
        <f t="shared" ca="1" si="15"/>
        <v>4.9848180022117605E-2</v>
      </c>
      <c r="I47" s="19">
        <f t="shared" ca="1" si="15"/>
        <v>4.980488689973199E-2</v>
      </c>
      <c r="J47" s="19">
        <f t="shared" ca="1" si="15"/>
        <v>4.9762931443634743E-2</v>
      </c>
      <c r="K47" s="19">
        <f t="shared" ca="1" si="15"/>
        <v>4.9722252600430582E-2</v>
      </c>
      <c r="L47" s="19">
        <f t="shared" ca="1" si="15"/>
        <v>4.9682792976487831E-2</v>
      </c>
      <c r="M47" s="19">
        <f t="shared" ca="1" si="15"/>
        <v>4.9697164411741372E-2</v>
      </c>
      <c r="N47" s="19">
        <f t="shared" ca="1" si="15"/>
        <v>4.971116158048846E-2</v>
      </c>
      <c r="O47" s="19">
        <f t="shared" ca="1" si="15"/>
        <v>4.9724798914994581E-2</v>
      </c>
      <c r="P47" s="19">
        <f t="shared" ca="1" si="15"/>
        <v>4.9738090114903273E-2</v>
      </c>
      <c r="Q47" s="19">
        <f t="shared" ca="1" si="15"/>
        <v>4.9751048193140648E-2</v>
      </c>
      <c r="R47" s="19">
        <f t="shared" ca="1" si="15"/>
        <v>4.9787316671550182E-2</v>
      </c>
      <c r="S47" s="19">
        <f t="shared" ca="1" si="15"/>
        <v>4.9822801722928307E-2</v>
      </c>
      <c r="T47" s="19">
        <f t="shared" ca="1" si="15"/>
        <v>4.9857528459987782E-2</v>
      </c>
      <c r="U47" s="19">
        <f t="shared" ca="1" si="15"/>
        <v>4.9891520933472926E-2</v>
      </c>
      <c r="V47" s="19">
        <f t="shared" ca="1" si="15"/>
        <v>4.9924802187708027E-2</v>
      </c>
      <c r="W47" s="19">
        <f t="shared" ca="1" si="15"/>
        <v>4.9917291340633343E-2</v>
      </c>
      <c r="X47" s="19">
        <f t="shared" ca="1" si="15"/>
        <v>4.9909928879845168E-2</v>
      </c>
      <c r="Y47" s="19">
        <f t="shared" ca="1" si="15"/>
        <v>4.9902710451017858E-2</v>
      </c>
      <c r="Z47" s="19">
        <f t="shared" ca="1" si="15"/>
        <v>4.9895631868543018E-2</v>
      </c>
      <c r="AA47" s="19">
        <f t="shared" ca="1" si="15"/>
        <v>4.9888689107436164E-2</v>
      </c>
      <c r="AB47" s="19">
        <f t="shared" ca="1" si="15"/>
        <v>4.9864116595647358E-2</v>
      </c>
      <c r="AC47" s="19">
        <f t="shared" ca="1" si="15"/>
        <v>4.9839958902333614E-2</v>
      </c>
      <c r="AD47" s="19">
        <f t="shared" ca="1" si="15"/>
        <v>4.9816205611337872E-2</v>
      </c>
      <c r="AE47" s="19">
        <f t="shared" ca="1" si="15"/>
        <v>4.9792846652343396E-2</v>
      </c>
      <c r="AF47" s="19">
        <f t="shared" ca="1" si="15"/>
        <v>4.9769872286638685E-2</v>
      </c>
    </row>
    <row r="48" spans="1:32">
      <c r="A48" t="s">
        <v>34</v>
      </c>
      <c r="B48" s="19">
        <f t="shared" ca="1" si="14"/>
        <v>4.7961305840665262E-2</v>
      </c>
      <c r="C48" s="19">
        <f t="shared" ca="1" si="15"/>
        <v>4.7327123714507181E-2</v>
      </c>
      <c r="D48" s="19">
        <f t="shared" ca="1" si="15"/>
        <v>5.0114227269482559E-2</v>
      </c>
      <c r="E48" s="19">
        <f t="shared" ca="1" si="15"/>
        <v>5.0020318366855616E-2</v>
      </c>
      <c r="F48" s="19">
        <f t="shared" ca="1" si="15"/>
        <v>4.9955555141887042E-2</v>
      </c>
      <c r="G48" s="19">
        <f t="shared" ca="1" si="15"/>
        <v>4.9892875820386873E-2</v>
      </c>
      <c r="H48" s="19">
        <f t="shared" ca="1" si="15"/>
        <v>4.9848180022117605E-2</v>
      </c>
      <c r="I48" s="19">
        <f t="shared" ca="1" si="15"/>
        <v>4.980488689973199E-2</v>
      </c>
      <c r="J48" s="19">
        <f t="shared" ca="1" si="15"/>
        <v>4.9762931443634743E-2</v>
      </c>
      <c r="K48" s="19">
        <f t="shared" ca="1" si="15"/>
        <v>4.9722252600430582E-2</v>
      </c>
      <c r="L48" s="19">
        <f t="shared" ca="1" si="15"/>
        <v>4.9682792976487831E-2</v>
      </c>
      <c r="M48" s="19">
        <f t="shared" ca="1" si="15"/>
        <v>4.9697164411741372E-2</v>
      </c>
      <c r="N48" s="19">
        <f t="shared" ca="1" si="15"/>
        <v>4.971116158048846E-2</v>
      </c>
      <c r="O48" s="19">
        <f t="shared" ca="1" si="15"/>
        <v>4.9724798914994581E-2</v>
      </c>
      <c r="P48" s="19">
        <f t="shared" ca="1" si="15"/>
        <v>4.9738090114903273E-2</v>
      </c>
      <c r="Q48" s="19">
        <f t="shared" ca="1" si="15"/>
        <v>4.9751048193140648E-2</v>
      </c>
      <c r="R48" s="19">
        <f t="shared" ref="C48:AF55" ca="1" si="16">R19/R$27</f>
        <v>4.9787316671550182E-2</v>
      </c>
      <c r="S48" s="19">
        <f t="shared" ca="1" si="16"/>
        <v>4.9822801722928307E-2</v>
      </c>
      <c r="T48" s="19">
        <f t="shared" ca="1" si="16"/>
        <v>4.9857528459987782E-2</v>
      </c>
      <c r="U48" s="19">
        <f t="shared" ca="1" si="16"/>
        <v>4.9891520933472926E-2</v>
      </c>
      <c r="V48" s="19">
        <f t="shared" ca="1" si="16"/>
        <v>4.9924802187708027E-2</v>
      </c>
      <c r="W48" s="19">
        <f t="shared" ca="1" si="16"/>
        <v>4.9917291340633343E-2</v>
      </c>
      <c r="X48" s="19">
        <f t="shared" ca="1" si="16"/>
        <v>4.9909928879845168E-2</v>
      </c>
      <c r="Y48" s="19">
        <f t="shared" ca="1" si="16"/>
        <v>4.9902710451017858E-2</v>
      </c>
      <c r="Z48" s="19">
        <f t="shared" ca="1" si="16"/>
        <v>4.9895631868543018E-2</v>
      </c>
      <c r="AA48" s="19">
        <f t="shared" ca="1" si="16"/>
        <v>4.9888689107436164E-2</v>
      </c>
      <c r="AB48" s="19">
        <f t="shared" ca="1" si="16"/>
        <v>4.9864116595647358E-2</v>
      </c>
      <c r="AC48" s="19">
        <f t="shared" ca="1" si="16"/>
        <v>4.9839958902333614E-2</v>
      </c>
      <c r="AD48" s="19">
        <f t="shared" ca="1" si="16"/>
        <v>4.9816205611337872E-2</v>
      </c>
      <c r="AE48" s="19">
        <f t="shared" ca="1" si="16"/>
        <v>4.9792846652343396E-2</v>
      </c>
      <c r="AF48" s="19">
        <f t="shared" ca="1" si="16"/>
        <v>4.9769872286638685E-2</v>
      </c>
    </row>
    <row r="49" spans="1:32">
      <c r="A49" t="s">
        <v>35</v>
      </c>
      <c r="B49" s="19">
        <f t="shared" ca="1" si="14"/>
        <v>4.7961305840665262E-2</v>
      </c>
      <c r="C49" s="19">
        <f t="shared" ca="1" si="16"/>
        <v>4.7327123714507181E-2</v>
      </c>
      <c r="D49" s="19">
        <f t="shared" ca="1" si="16"/>
        <v>5.0114227269482559E-2</v>
      </c>
      <c r="E49" s="19">
        <f t="shared" ca="1" si="16"/>
        <v>5.0020318366855616E-2</v>
      </c>
      <c r="F49" s="19">
        <f t="shared" ca="1" si="16"/>
        <v>4.9955555141887042E-2</v>
      </c>
      <c r="G49" s="19">
        <f t="shared" ca="1" si="16"/>
        <v>4.9892875820386873E-2</v>
      </c>
      <c r="H49" s="19">
        <f t="shared" ca="1" si="16"/>
        <v>4.9848180022117605E-2</v>
      </c>
      <c r="I49" s="19">
        <f t="shared" ca="1" si="16"/>
        <v>4.980488689973199E-2</v>
      </c>
      <c r="J49" s="19">
        <f t="shared" ca="1" si="16"/>
        <v>4.9762931443634743E-2</v>
      </c>
      <c r="K49" s="19">
        <f t="shared" ca="1" si="16"/>
        <v>4.9722252600430582E-2</v>
      </c>
      <c r="L49" s="19">
        <f t="shared" ca="1" si="16"/>
        <v>4.9682792976487831E-2</v>
      </c>
      <c r="M49" s="19">
        <f t="shared" ca="1" si="16"/>
        <v>4.9697164411741372E-2</v>
      </c>
      <c r="N49" s="19">
        <f t="shared" ca="1" si="16"/>
        <v>4.971116158048846E-2</v>
      </c>
      <c r="O49" s="19">
        <f t="shared" ca="1" si="16"/>
        <v>4.9724798914994581E-2</v>
      </c>
      <c r="P49" s="19">
        <f t="shared" ca="1" si="16"/>
        <v>4.9738090114903273E-2</v>
      </c>
      <c r="Q49" s="19">
        <f t="shared" ca="1" si="16"/>
        <v>4.9751048193140648E-2</v>
      </c>
      <c r="R49" s="19">
        <f t="shared" ca="1" si="16"/>
        <v>4.9787316671550182E-2</v>
      </c>
      <c r="S49" s="19">
        <f t="shared" ca="1" si="16"/>
        <v>4.9822801722928307E-2</v>
      </c>
      <c r="T49" s="19">
        <f t="shared" ca="1" si="16"/>
        <v>4.9857528459987782E-2</v>
      </c>
      <c r="U49" s="19">
        <f t="shared" ca="1" si="16"/>
        <v>4.9891520933472926E-2</v>
      </c>
      <c r="V49" s="19">
        <f t="shared" ca="1" si="16"/>
        <v>4.9924802187708027E-2</v>
      </c>
      <c r="W49" s="19">
        <f t="shared" ca="1" si="16"/>
        <v>4.9917291340633343E-2</v>
      </c>
      <c r="X49" s="19">
        <f t="shared" ca="1" si="16"/>
        <v>4.9909928879845168E-2</v>
      </c>
      <c r="Y49" s="19">
        <f t="shared" ca="1" si="16"/>
        <v>4.9902710451017858E-2</v>
      </c>
      <c r="Z49" s="19">
        <f t="shared" ca="1" si="16"/>
        <v>4.9895631868543018E-2</v>
      </c>
      <c r="AA49" s="19">
        <f t="shared" ca="1" si="16"/>
        <v>4.9888689107436164E-2</v>
      </c>
      <c r="AB49" s="19">
        <f t="shared" ca="1" si="16"/>
        <v>4.9864116595647358E-2</v>
      </c>
      <c r="AC49" s="19">
        <f t="shared" ca="1" si="16"/>
        <v>4.9839958902333614E-2</v>
      </c>
      <c r="AD49" s="19">
        <f t="shared" ca="1" si="16"/>
        <v>4.9816205611337872E-2</v>
      </c>
      <c r="AE49" s="19">
        <f t="shared" ca="1" si="16"/>
        <v>4.9792846652343396E-2</v>
      </c>
      <c r="AF49" s="19">
        <f t="shared" ca="1" si="16"/>
        <v>4.9769872286638685E-2</v>
      </c>
    </row>
    <row r="50" spans="1:32">
      <c r="A50" t="s">
        <v>36</v>
      </c>
      <c r="B50" s="19">
        <f t="shared" ca="1" si="14"/>
        <v>4.7961305840665262E-2</v>
      </c>
      <c r="C50" s="19">
        <f t="shared" ca="1" si="16"/>
        <v>4.7327123714507181E-2</v>
      </c>
      <c r="D50" s="19">
        <f t="shared" ca="1" si="16"/>
        <v>5.0114227269482559E-2</v>
      </c>
      <c r="E50" s="19">
        <f t="shared" ca="1" si="16"/>
        <v>5.0020318366855616E-2</v>
      </c>
      <c r="F50" s="19">
        <f t="shared" ca="1" si="16"/>
        <v>4.9955555141887042E-2</v>
      </c>
      <c r="G50" s="19">
        <f t="shared" ca="1" si="16"/>
        <v>4.9892875820386873E-2</v>
      </c>
      <c r="H50" s="19">
        <f t="shared" ca="1" si="16"/>
        <v>4.9848180022117605E-2</v>
      </c>
      <c r="I50" s="19">
        <f t="shared" ca="1" si="16"/>
        <v>4.980488689973199E-2</v>
      </c>
      <c r="J50" s="19">
        <f t="shared" ca="1" si="16"/>
        <v>4.9762931443634743E-2</v>
      </c>
      <c r="K50" s="19">
        <f t="shared" ca="1" si="16"/>
        <v>4.9722252600430582E-2</v>
      </c>
      <c r="L50" s="19">
        <f t="shared" ca="1" si="16"/>
        <v>4.9682792976487831E-2</v>
      </c>
      <c r="M50" s="19">
        <f t="shared" ca="1" si="16"/>
        <v>4.9697164411741372E-2</v>
      </c>
      <c r="N50" s="19">
        <f t="shared" ca="1" si="16"/>
        <v>4.971116158048846E-2</v>
      </c>
      <c r="O50" s="19">
        <f t="shared" ca="1" si="16"/>
        <v>4.9724798914994581E-2</v>
      </c>
      <c r="P50" s="19">
        <f t="shared" ca="1" si="16"/>
        <v>4.9738090114903273E-2</v>
      </c>
      <c r="Q50" s="19">
        <f t="shared" ca="1" si="16"/>
        <v>4.9751048193140648E-2</v>
      </c>
      <c r="R50" s="19">
        <f t="shared" ca="1" si="16"/>
        <v>4.9787316671550182E-2</v>
      </c>
      <c r="S50" s="19">
        <f t="shared" ca="1" si="16"/>
        <v>4.9822801722928307E-2</v>
      </c>
      <c r="T50" s="19">
        <f t="shared" ca="1" si="16"/>
        <v>4.9857528459987782E-2</v>
      </c>
      <c r="U50" s="19">
        <f t="shared" ca="1" si="16"/>
        <v>4.9891520933472926E-2</v>
      </c>
      <c r="V50" s="19">
        <f t="shared" ca="1" si="16"/>
        <v>4.9924802187708027E-2</v>
      </c>
      <c r="W50" s="19">
        <f t="shared" ca="1" si="16"/>
        <v>4.9917291340633343E-2</v>
      </c>
      <c r="X50" s="19">
        <f t="shared" ca="1" si="16"/>
        <v>4.9909928879845168E-2</v>
      </c>
      <c r="Y50" s="19">
        <f t="shared" ca="1" si="16"/>
        <v>4.9902710451017858E-2</v>
      </c>
      <c r="Z50" s="19">
        <f t="shared" ca="1" si="16"/>
        <v>4.9895631868543018E-2</v>
      </c>
      <c r="AA50" s="19">
        <f t="shared" ca="1" si="16"/>
        <v>4.9888689107436164E-2</v>
      </c>
      <c r="AB50" s="19">
        <f t="shared" ca="1" si="16"/>
        <v>4.9864116595647358E-2</v>
      </c>
      <c r="AC50" s="19">
        <f t="shared" ca="1" si="16"/>
        <v>4.9839958902333614E-2</v>
      </c>
      <c r="AD50" s="19">
        <f t="shared" ca="1" si="16"/>
        <v>4.9816205611337872E-2</v>
      </c>
      <c r="AE50" s="19">
        <f t="shared" ca="1" si="16"/>
        <v>4.9792846652343396E-2</v>
      </c>
      <c r="AF50" s="19">
        <f t="shared" ca="1" si="16"/>
        <v>4.9769872286638685E-2</v>
      </c>
    </row>
    <row r="51" spans="1:32">
      <c r="A51" t="s">
        <v>37</v>
      </c>
      <c r="B51" s="19">
        <f t="shared" ca="1" si="14"/>
        <v>4.7961305840665262E-2</v>
      </c>
      <c r="C51" s="19">
        <f t="shared" ca="1" si="16"/>
        <v>4.7327123714507181E-2</v>
      </c>
      <c r="D51" s="19">
        <f t="shared" ca="1" si="16"/>
        <v>5.0114227269482559E-2</v>
      </c>
      <c r="E51" s="19">
        <f t="shared" ca="1" si="16"/>
        <v>5.0020318366855616E-2</v>
      </c>
      <c r="F51" s="19">
        <f t="shared" ca="1" si="16"/>
        <v>4.9955555141887042E-2</v>
      </c>
      <c r="G51" s="19">
        <f t="shared" ca="1" si="16"/>
        <v>4.9892875820386873E-2</v>
      </c>
      <c r="H51" s="19">
        <f t="shared" ca="1" si="16"/>
        <v>4.9848180022117605E-2</v>
      </c>
      <c r="I51" s="19">
        <f t="shared" ca="1" si="16"/>
        <v>4.980488689973199E-2</v>
      </c>
      <c r="J51" s="19">
        <f t="shared" ca="1" si="16"/>
        <v>4.9762931443634743E-2</v>
      </c>
      <c r="K51" s="19">
        <f t="shared" ca="1" si="16"/>
        <v>4.9722252600430582E-2</v>
      </c>
      <c r="L51" s="19">
        <f t="shared" ca="1" si="16"/>
        <v>4.9682792976487831E-2</v>
      </c>
      <c r="M51" s="19">
        <f t="shared" ca="1" si="16"/>
        <v>4.9697164411741372E-2</v>
      </c>
      <c r="N51" s="19">
        <f t="shared" ca="1" si="16"/>
        <v>4.971116158048846E-2</v>
      </c>
      <c r="O51" s="19">
        <f t="shared" ca="1" si="16"/>
        <v>4.9724798914994581E-2</v>
      </c>
      <c r="P51" s="19">
        <f t="shared" ca="1" si="16"/>
        <v>4.9738090114903273E-2</v>
      </c>
      <c r="Q51" s="19">
        <f t="shared" ca="1" si="16"/>
        <v>4.9751048193140648E-2</v>
      </c>
      <c r="R51" s="19">
        <f t="shared" ca="1" si="16"/>
        <v>4.9787316671550182E-2</v>
      </c>
      <c r="S51" s="19">
        <f t="shared" ca="1" si="16"/>
        <v>4.9822801722928307E-2</v>
      </c>
      <c r="T51" s="19">
        <f t="shared" ca="1" si="16"/>
        <v>4.9857528459987782E-2</v>
      </c>
      <c r="U51" s="19">
        <f t="shared" ca="1" si="16"/>
        <v>4.9891520933472926E-2</v>
      </c>
      <c r="V51" s="19">
        <f t="shared" ca="1" si="16"/>
        <v>4.9924802187708027E-2</v>
      </c>
      <c r="W51" s="19">
        <f t="shared" ca="1" si="16"/>
        <v>4.9917291340633343E-2</v>
      </c>
      <c r="X51" s="19">
        <f t="shared" ca="1" si="16"/>
        <v>4.9909928879845168E-2</v>
      </c>
      <c r="Y51" s="19">
        <f t="shared" ca="1" si="16"/>
        <v>4.9902710451017858E-2</v>
      </c>
      <c r="Z51" s="19">
        <f t="shared" ca="1" si="16"/>
        <v>4.9895631868543018E-2</v>
      </c>
      <c r="AA51" s="19">
        <f t="shared" ca="1" si="16"/>
        <v>4.9888689107436164E-2</v>
      </c>
      <c r="AB51" s="19">
        <f t="shared" ca="1" si="16"/>
        <v>4.9864116595647358E-2</v>
      </c>
      <c r="AC51" s="19">
        <f t="shared" ca="1" si="16"/>
        <v>4.9839958902333614E-2</v>
      </c>
      <c r="AD51" s="19">
        <f t="shared" ca="1" si="16"/>
        <v>4.9816205611337872E-2</v>
      </c>
      <c r="AE51" s="19">
        <f t="shared" ca="1" si="16"/>
        <v>4.9792846652343396E-2</v>
      </c>
      <c r="AF51" s="19">
        <f t="shared" ca="1" si="16"/>
        <v>4.9769872286638685E-2</v>
      </c>
    </row>
    <row r="52" spans="1:32">
      <c r="A52" t="s">
        <v>38</v>
      </c>
      <c r="B52" s="19">
        <f t="shared" ca="1" si="14"/>
        <v>5.9519279124089747E-2</v>
      </c>
      <c r="C52" s="19">
        <f t="shared" ca="1" si="16"/>
        <v>5.5783128701873533E-2</v>
      </c>
      <c r="D52" s="19">
        <f t="shared" ca="1" si="16"/>
        <v>5.5940573611075677E-2</v>
      </c>
      <c r="E52" s="19">
        <f t="shared" ca="1" si="16"/>
        <v>5.4827547430693464E-2</v>
      </c>
      <c r="F52" s="19">
        <f t="shared" ca="1" si="16"/>
        <v>5.3780027006827859E-2</v>
      </c>
      <c r="G52" s="19">
        <f t="shared" ca="1" si="16"/>
        <v>5.2766212925498088E-2</v>
      </c>
      <c r="H52" s="19">
        <f t="shared" ca="1" si="16"/>
        <v>5.1700699993721934E-2</v>
      </c>
      <c r="I52" s="19">
        <f t="shared" ca="1" si="16"/>
        <v>5.0668625759787492E-2</v>
      </c>
      <c r="J52" s="19">
        <f t="shared" ca="1" si="16"/>
        <v>4.9668440445703517E-2</v>
      </c>
      <c r="K52" s="19">
        <f t="shared" ca="1" si="16"/>
        <v>4.8698688586197511E-2</v>
      </c>
      <c r="L52" s="19">
        <f t="shared" ca="1" si="16"/>
        <v>4.7758001961904412E-2</v>
      </c>
      <c r="M52" s="19">
        <f t="shared" ca="1" si="16"/>
        <v>4.6913489303295551E-2</v>
      </c>
      <c r="N52" s="19">
        <f t="shared" ca="1" si="16"/>
        <v>4.6090969771805511E-2</v>
      </c>
      <c r="O52" s="19">
        <f t="shared" ca="1" si="16"/>
        <v>4.5289595280187583E-2</v>
      </c>
      <c r="P52" s="19">
        <f t="shared" ca="1" si="16"/>
        <v>4.4508560792472979E-2</v>
      </c>
      <c r="Q52" s="19">
        <f t="shared" ca="1" si="16"/>
        <v>4.3747101626449993E-2</v>
      </c>
      <c r="R52" s="19">
        <f t="shared" ca="1" si="16"/>
        <v>4.3076020839655185E-2</v>
      </c>
      <c r="S52" s="19">
        <f t="shared" ca="1" si="16"/>
        <v>4.2419435914051583E-2</v>
      </c>
      <c r="T52" s="19">
        <f t="shared" ca="1" si="16"/>
        <v>4.1776882185561977E-2</v>
      </c>
      <c r="U52" s="19">
        <f t="shared" ca="1" si="16"/>
        <v>4.1147914639862358E-2</v>
      </c>
      <c r="V52" s="19">
        <f t="shared" ca="1" si="16"/>
        <v>4.0532106884560049E-2</v>
      </c>
      <c r="W52" s="19">
        <f t="shared" ca="1" si="16"/>
        <v>3.995718150443936E-2</v>
      </c>
      <c r="X52" s="19">
        <f t="shared" ca="1" si="16"/>
        <v>3.9393614502585016E-2</v>
      </c>
      <c r="Y52" s="19">
        <f t="shared" ca="1" si="16"/>
        <v>3.8841072572740921E-2</v>
      </c>
      <c r="Z52" s="19">
        <f t="shared" ca="1" si="16"/>
        <v>3.8299235323279675E-2</v>
      </c>
      <c r="AA52" s="19">
        <f t="shared" ca="1" si="16"/>
        <v>3.7767794657699173E-2</v>
      </c>
      <c r="AB52" s="19">
        <f t="shared" ca="1" si="16"/>
        <v>3.7288255222261285E-2</v>
      </c>
      <c r="AC52" s="19">
        <f t="shared" ca="1" si="16"/>
        <v>3.6816811085304282E-2</v>
      </c>
      <c r="AD52" s="19">
        <f t="shared" ca="1" si="16"/>
        <v>3.6353258972610686E-2</v>
      </c>
      <c r="AE52" s="19">
        <f t="shared" ca="1" si="16"/>
        <v>3.5897402359135439E-2</v>
      </c>
      <c r="AF52" s="19">
        <f t="shared" ca="1" si="16"/>
        <v>3.5449051191201814E-2</v>
      </c>
    </row>
    <row r="53" spans="1:32">
      <c r="A53" t="s">
        <v>39</v>
      </c>
      <c r="B53" s="19">
        <f t="shared" ca="1" si="14"/>
        <v>0</v>
      </c>
      <c r="C53" s="19">
        <f t="shared" ca="1" si="16"/>
        <v>0</v>
      </c>
      <c r="D53" s="19">
        <f t="shared" ca="1" si="16"/>
        <v>0</v>
      </c>
      <c r="E53" s="19">
        <f t="shared" ca="1" si="16"/>
        <v>0</v>
      </c>
      <c r="F53" s="19">
        <f t="shared" ca="1" si="16"/>
        <v>0</v>
      </c>
      <c r="G53" s="19">
        <f t="shared" ca="1" si="16"/>
        <v>0</v>
      </c>
      <c r="H53" s="19">
        <f t="shared" ca="1" si="16"/>
        <v>0</v>
      </c>
      <c r="I53" s="19">
        <f t="shared" ca="1" si="16"/>
        <v>0</v>
      </c>
      <c r="J53" s="19">
        <f t="shared" ca="1" si="16"/>
        <v>0</v>
      </c>
      <c r="K53" s="19">
        <f t="shared" ca="1" si="16"/>
        <v>0</v>
      </c>
      <c r="L53" s="19">
        <f t="shared" ca="1" si="16"/>
        <v>0</v>
      </c>
      <c r="M53" s="19">
        <f t="shared" ca="1" si="16"/>
        <v>0</v>
      </c>
      <c r="N53" s="19">
        <f t="shared" ca="1" si="16"/>
        <v>0</v>
      </c>
      <c r="O53" s="19">
        <f t="shared" ca="1" si="16"/>
        <v>0</v>
      </c>
      <c r="P53" s="19">
        <f t="shared" ca="1" si="16"/>
        <v>0</v>
      </c>
      <c r="Q53" s="19">
        <f t="shared" ca="1" si="16"/>
        <v>0</v>
      </c>
      <c r="R53" s="19">
        <f t="shared" ca="1" si="16"/>
        <v>0</v>
      </c>
      <c r="S53" s="19">
        <f t="shared" ca="1" si="16"/>
        <v>0</v>
      </c>
      <c r="T53" s="19">
        <f t="shared" ca="1" si="16"/>
        <v>0</v>
      </c>
      <c r="U53" s="19">
        <f t="shared" ca="1" si="16"/>
        <v>0</v>
      </c>
      <c r="V53" s="19">
        <f t="shared" ca="1" si="16"/>
        <v>0</v>
      </c>
      <c r="W53" s="19">
        <f t="shared" ca="1" si="16"/>
        <v>0</v>
      </c>
      <c r="X53" s="19">
        <f t="shared" ca="1" si="16"/>
        <v>0</v>
      </c>
      <c r="Y53" s="19">
        <f t="shared" ca="1" si="16"/>
        <v>0</v>
      </c>
      <c r="Z53" s="19">
        <f t="shared" ca="1" si="16"/>
        <v>0</v>
      </c>
      <c r="AA53" s="19">
        <f t="shared" ca="1" si="16"/>
        <v>0</v>
      </c>
      <c r="AB53" s="19">
        <f t="shared" ca="1" si="16"/>
        <v>0</v>
      </c>
      <c r="AC53" s="19">
        <f t="shared" ca="1" si="16"/>
        <v>0</v>
      </c>
      <c r="AD53" s="19">
        <f t="shared" ca="1" si="16"/>
        <v>0</v>
      </c>
      <c r="AE53" s="19">
        <f t="shared" ca="1" si="16"/>
        <v>0</v>
      </c>
      <c r="AF53" s="19">
        <f t="shared" ca="1" si="16"/>
        <v>0</v>
      </c>
    </row>
    <row r="54" spans="1:32">
      <c r="A54" t="s">
        <v>40</v>
      </c>
      <c r="B54" s="19">
        <f t="shared" ca="1" si="14"/>
        <v>0</v>
      </c>
      <c r="C54" s="19">
        <f t="shared" ca="1" si="16"/>
        <v>0</v>
      </c>
      <c r="D54" s="19">
        <f t="shared" ca="1" si="16"/>
        <v>0</v>
      </c>
      <c r="E54" s="19">
        <f t="shared" ca="1" si="16"/>
        <v>0</v>
      </c>
      <c r="F54" s="19">
        <f t="shared" ca="1" si="16"/>
        <v>0</v>
      </c>
      <c r="G54" s="19">
        <f t="shared" ca="1" si="16"/>
        <v>0</v>
      </c>
      <c r="H54" s="19">
        <f t="shared" ca="1" si="16"/>
        <v>0</v>
      </c>
      <c r="I54" s="19">
        <f t="shared" ca="1" si="16"/>
        <v>0</v>
      </c>
      <c r="J54" s="19">
        <f t="shared" ca="1" si="16"/>
        <v>0</v>
      </c>
      <c r="K54" s="19">
        <f t="shared" ca="1" si="16"/>
        <v>0</v>
      </c>
      <c r="L54" s="19">
        <f t="shared" ca="1" si="16"/>
        <v>0</v>
      </c>
      <c r="M54" s="19">
        <f t="shared" ca="1" si="16"/>
        <v>0</v>
      </c>
      <c r="N54" s="19">
        <f t="shared" ca="1" si="16"/>
        <v>0</v>
      </c>
      <c r="O54" s="19">
        <f t="shared" ca="1" si="16"/>
        <v>0</v>
      </c>
      <c r="P54" s="19">
        <f t="shared" ca="1" si="16"/>
        <v>0</v>
      </c>
      <c r="Q54" s="19">
        <f t="shared" ca="1" si="16"/>
        <v>0</v>
      </c>
      <c r="R54" s="19">
        <f t="shared" ca="1" si="16"/>
        <v>0</v>
      </c>
      <c r="S54" s="19">
        <f t="shared" ca="1" si="16"/>
        <v>0</v>
      </c>
      <c r="T54" s="19">
        <f t="shared" ca="1" si="16"/>
        <v>0</v>
      </c>
      <c r="U54" s="19">
        <f t="shared" ca="1" si="16"/>
        <v>0</v>
      </c>
      <c r="V54" s="19">
        <f t="shared" ca="1" si="16"/>
        <v>0</v>
      </c>
      <c r="W54" s="19">
        <f t="shared" ca="1" si="16"/>
        <v>0</v>
      </c>
      <c r="X54" s="19">
        <f t="shared" ca="1" si="16"/>
        <v>0</v>
      </c>
      <c r="Y54" s="19">
        <f t="shared" ca="1" si="16"/>
        <v>0</v>
      </c>
      <c r="Z54" s="19">
        <f t="shared" ca="1" si="16"/>
        <v>0</v>
      </c>
      <c r="AA54" s="19">
        <f t="shared" ca="1" si="16"/>
        <v>0</v>
      </c>
      <c r="AB54" s="19">
        <f t="shared" ca="1" si="16"/>
        <v>0</v>
      </c>
      <c r="AC54" s="19">
        <f t="shared" ca="1" si="16"/>
        <v>0</v>
      </c>
      <c r="AD54" s="19">
        <f t="shared" ca="1" si="16"/>
        <v>0</v>
      </c>
      <c r="AE54" s="19">
        <f t="shared" ca="1" si="16"/>
        <v>0</v>
      </c>
      <c r="AF54" s="19">
        <f t="shared" ca="1" si="16"/>
        <v>0</v>
      </c>
    </row>
    <row r="55" spans="1:32">
      <c r="A55" t="s">
        <v>41</v>
      </c>
      <c r="B55" s="19">
        <f t="shared" ca="1" si="14"/>
        <v>5.9519279124089747E-2</v>
      </c>
      <c r="C55" s="19">
        <f t="shared" ca="1" si="16"/>
        <v>5.5783128701873533E-2</v>
      </c>
      <c r="D55" s="19">
        <f t="shared" ca="1" si="16"/>
        <v>5.5940573611075677E-2</v>
      </c>
      <c r="E55" s="19">
        <f t="shared" ca="1" si="16"/>
        <v>5.4827547430693464E-2</v>
      </c>
      <c r="F55" s="19">
        <f t="shared" ca="1" si="16"/>
        <v>5.3780027006827859E-2</v>
      </c>
      <c r="G55" s="19">
        <f t="shared" ca="1" si="16"/>
        <v>5.2766212925498088E-2</v>
      </c>
      <c r="H55" s="19">
        <f t="shared" ca="1" si="16"/>
        <v>5.1700699993721934E-2</v>
      </c>
      <c r="I55" s="19">
        <f t="shared" ca="1" si="16"/>
        <v>5.0668625759787492E-2</v>
      </c>
      <c r="J55" s="19">
        <f t="shared" ca="1" si="16"/>
        <v>4.9668440445703517E-2</v>
      </c>
      <c r="K55" s="19">
        <f t="shared" ca="1" si="16"/>
        <v>4.8698688586197511E-2</v>
      </c>
      <c r="L55" s="19">
        <f t="shared" ca="1" si="16"/>
        <v>4.7758001961904412E-2</v>
      </c>
      <c r="M55" s="19">
        <f t="shared" ca="1" si="16"/>
        <v>4.6913489303295551E-2</v>
      </c>
      <c r="N55" s="19">
        <f t="shared" ca="1" si="16"/>
        <v>4.6090969771805511E-2</v>
      </c>
      <c r="O55" s="19">
        <f t="shared" ca="1" si="16"/>
        <v>4.5289595280187583E-2</v>
      </c>
      <c r="P55" s="19">
        <f t="shared" ca="1" si="16"/>
        <v>4.4508560792472979E-2</v>
      </c>
      <c r="Q55" s="19">
        <f t="shared" ca="1" si="16"/>
        <v>4.3747101626449993E-2</v>
      </c>
      <c r="R55" s="19">
        <f t="shared" ca="1" si="16"/>
        <v>4.3076020839655185E-2</v>
      </c>
      <c r="S55" s="19">
        <f t="shared" ca="1" si="16"/>
        <v>4.2419435914051583E-2</v>
      </c>
      <c r="T55" s="19">
        <f t="shared" ca="1" si="16"/>
        <v>4.1776882185561977E-2</v>
      </c>
      <c r="U55" s="19">
        <f t="shared" ca="1" si="16"/>
        <v>4.1147914639862358E-2</v>
      </c>
      <c r="V55" s="19">
        <f t="shared" ca="1" si="16"/>
        <v>4.0532106884560049E-2</v>
      </c>
      <c r="W55" s="19">
        <f t="shared" ca="1" si="16"/>
        <v>3.995718150443936E-2</v>
      </c>
      <c r="X55" s="19">
        <f t="shared" ca="1" si="16"/>
        <v>3.9393614502585016E-2</v>
      </c>
      <c r="Y55" s="19">
        <f t="shared" ca="1" si="16"/>
        <v>3.8841072572740921E-2</v>
      </c>
      <c r="Z55" s="19">
        <f t="shared" ca="1" si="16"/>
        <v>3.8299235323279675E-2</v>
      </c>
      <c r="AA55" s="19">
        <f t="shared" ca="1" si="16"/>
        <v>3.7767794657699173E-2</v>
      </c>
      <c r="AB55" s="19">
        <f t="shared" ca="1" si="16"/>
        <v>3.7288255222261285E-2</v>
      </c>
      <c r="AC55" s="19">
        <f t="shared" ca="1" si="16"/>
        <v>3.6816811085304282E-2</v>
      </c>
      <c r="AD55" s="19">
        <f t="shared" ca="1" si="16"/>
        <v>3.6353258972610686E-2</v>
      </c>
      <c r="AE55" s="19">
        <f t="shared" ca="1" si="16"/>
        <v>3.5897402359135439E-2</v>
      </c>
      <c r="AF55" s="19">
        <f t="shared" ca="1" si="16"/>
        <v>3.5449051191201814E-2</v>
      </c>
    </row>
    <row r="56" spans="1:32">
      <c r="A56" t="s">
        <v>52</v>
      </c>
      <c r="B56" s="19">
        <f ca="1">SUM(B31:B55)</f>
        <v>1.0000000000000002</v>
      </c>
      <c r="C56" s="19">
        <f t="shared" ref="C56:AF56" ca="1" si="17">SUM(C31:C55)</f>
        <v>1.0000000000000002</v>
      </c>
      <c r="D56" s="19">
        <f t="shared" ca="1" si="17"/>
        <v>0.99999999999999978</v>
      </c>
      <c r="E56" s="19">
        <f t="shared" ca="1" si="17"/>
        <v>0.99999999999999989</v>
      </c>
      <c r="F56" s="19">
        <f t="shared" ca="1" si="17"/>
        <v>1</v>
      </c>
      <c r="G56" s="19">
        <f t="shared" ca="1" si="17"/>
        <v>0.99999999999999978</v>
      </c>
      <c r="H56" s="19">
        <f t="shared" ca="1" si="17"/>
        <v>0.99999999999999956</v>
      </c>
      <c r="I56" s="19">
        <f t="shared" ca="1" si="17"/>
        <v>0.99999999999999967</v>
      </c>
      <c r="J56" s="19">
        <f t="shared" ca="1" si="17"/>
        <v>1.0000000000000004</v>
      </c>
      <c r="K56" s="19">
        <f t="shared" ca="1" si="17"/>
        <v>1.0000000000000004</v>
      </c>
      <c r="L56" s="19">
        <f t="shared" ca="1" si="17"/>
        <v>1</v>
      </c>
      <c r="M56" s="19">
        <f t="shared" ca="1" si="17"/>
        <v>0.99999999999999956</v>
      </c>
      <c r="N56" s="19">
        <f t="shared" ca="1" si="17"/>
        <v>1.0000000000000004</v>
      </c>
      <c r="O56" s="19">
        <f t="shared" ca="1" si="17"/>
        <v>1</v>
      </c>
      <c r="P56" s="19">
        <f t="shared" ca="1" si="17"/>
        <v>1</v>
      </c>
      <c r="Q56" s="19">
        <f t="shared" ca="1" si="17"/>
        <v>1</v>
      </c>
      <c r="R56" s="19">
        <f t="shared" ca="1" si="17"/>
        <v>1.0000000000000002</v>
      </c>
      <c r="S56" s="19">
        <f t="shared" ca="1" si="17"/>
        <v>1</v>
      </c>
      <c r="T56" s="19">
        <f t="shared" ca="1" si="17"/>
        <v>0.99999999999999989</v>
      </c>
      <c r="U56" s="19">
        <f t="shared" ca="1" si="17"/>
        <v>0.99999999999999989</v>
      </c>
      <c r="V56" s="19">
        <f t="shared" ca="1" si="17"/>
        <v>1</v>
      </c>
      <c r="W56" s="19">
        <f t="shared" ca="1" si="17"/>
        <v>1.0000000000000002</v>
      </c>
      <c r="X56" s="19">
        <f t="shared" ca="1" si="17"/>
        <v>0.99999999999999989</v>
      </c>
      <c r="Y56" s="19">
        <f t="shared" ca="1" si="17"/>
        <v>1</v>
      </c>
      <c r="Z56" s="19">
        <f t="shared" ca="1" si="17"/>
        <v>1.0000000000000002</v>
      </c>
      <c r="AA56" s="19">
        <f t="shared" ca="1" si="17"/>
        <v>1</v>
      </c>
      <c r="AB56" s="19">
        <f t="shared" ca="1" si="17"/>
        <v>1.0000000000000004</v>
      </c>
      <c r="AC56" s="19">
        <f t="shared" ca="1" si="17"/>
        <v>1</v>
      </c>
      <c r="AD56" s="19">
        <f t="shared" ca="1" si="17"/>
        <v>0.99999999999999956</v>
      </c>
      <c r="AE56" s="19">
        <f t="shared" ca="1" si="17"/>
        <v>1.0000000000000002</v>
      </c>
      <c r="AF56" s="19">
        <f t="shared" ca="1" si="17"/>
        <v>0.99999999999999944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6"/>
  <sheetViews>
    <sheetView workbookViewId="0">
      <selection activeCell="C20" sqref="C20"/>
    </sheetView>
  </sheetViews>
  <sheetFormatPr baseColWidth="10" defaultRowHeight="15"/>
  <cols>
    <col min="1" max="1" width="47" customWidth="1"/>
    <col min="2" max="2" width="13.1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37">
        <v>0</v>
      </c>
      <c r="C2" s="137">
        <v>0</v>
      </c>
      <c r="D2" s="137">
        <v>0</v>
      </c>
      <c r="E2" s="19">
        <f>IF(mop!N104=0,0,D2*mop!O104/mop!N104)</f>
        <v>0</v>
      </c>
      <c r="F2" s="19">
        <f>IF(mop!O5=0,0,E2*mop!P5/mop!O5)</f>
        <v>0</v>
      </c>
      <c r="G2" s="19">
        <f>IF(mop!P5=0,0,F2*mop!Q5/mop!P5)</f>
        <v>0</v>
      </c>
      <c r="H2" s="19">
        <f>IF(mop!Q5=0,0,G2*mop!R5/mop!Q5)</f>
        <v>0</v>
      </c>
      <c r="I2" s="19">
        <f>IF(mop!R5=0,0,H2*mop!S5/mop!R5)</f>
        <v>0</v>
      </c>
      <c r="J2" s="19">
        <f>IF(mop!S5=0,0,I2*mop!T5/mop!S5)</f>
        <v>0</v>
      </c>
      <c r="K2" s="19">
        <f>IF(mop!T5=0,0,J2*mop!U5/mop!T5)</f>
        <v>0</v>
      </c>
      <c r="L2" s="19">
        <f>IF(mop!U5=0,0,K2*mop!V5/mop!U5)</f>
        <v>0</v>
      </c>
      <c r="M2" s="19">
        <f>IF(mop!V5=0,0,L2*mop!W5/mop!V5)</f>
        <v>0</v>
      </c>
      <c r="N2" s="19">
        <f>IF(mop!W5=0,0,M2*mop!X5/mop!W5)</f>
        <v>0</v>
      </c>
      <c r="O2" s="19">
        <f>IF(mop!X5=0,0,N2*mop!Y5/mop!X5)</f>
        <v>0</v>
      </c>
      <c r="P2" s="19">
        <f>IF(mop!Y5=0,0,O2*mop!Z5/mop!Y5)</f>
        <v>0</v>
      </c>
      <c r="Q2" s="19">
        <f>IF(mop!Z5=0,0,P2*mop!AA5/mop!Z5)</f>
        <v>0</v>
      </c>
      <c r="R2" s="19">
        <f>IF(mop!AA5=0,0,Q2*mop!AB5/mop!AA5)</f>
        <v>0</v>
      </c>
      <c r="S2" s="19">
        <f>IF(mop!AB5=0,0,R2*mop!AC5/mop!AB5)</f>
        <v>0</v>
      </c>
      <c r="T2" s="19">
        <f>IF(mop!AC5=0,0,S2*mop!AD5/mop!AC5)</f>
        <v>0</v>
      </c>
      <c r="U2" s="19">
        <f>IF(mop!AD5=0,0,T2*mop!AE5/mop!AD5)</f>
        <v>0</v>
      </c>
      <c r="V2" s="19">
        <f>IF(mop!AE5=0,0,U2*mop!AF5/mop!AE5)</f>
        <v>0</v>
      </c>
      <c r="W2" s="19">
        <f>IF(mop!AF5=0,0,V2*mop!AG5/mop!AF5)</f>
        <v>0</v>
      </c>
      <c r="X2" s="19">
        <f>IF(mop!AG5=0,0,W2*mop!AH5/mop!AG5)</f>
        <v>0</v>
      </c>
      <c r="Y2" s="19">
        <f>IF(mop!AH5=0,0,X2*mop!AI5/mop!AH5)</f>
        <v>0</v>
      </c>
      <c r="Z2" s="19">
        <f>IF(mop!AI5=0,0,Y2*mop!AJ5/mop!AI5)</f>
        <v>0</v>
      </c>
      <c r="AA2" s="19">
        <f>IF(mop!AJ5=0,0,Z2*mop!AK5/mop!AJ5)</f>
        <v>0</v>
      </c>
      <c r="AB2" s="19">
        <f>IF(mop!AK5=0,0,AA2*mop!AL5/mop!AK5)</f>
        <v>0</v>
      </c>
      <c r="AC2" s="19">
        <f>IF(mop!AL5=0,0,AB2*mop!AM5/mop!AL5)</f>
        <v>0</v>
      </c>
      <c r="AD2" s="19">
        <f>IF(mop!AM5=0,0,AC2*mop!AN5/mop!AM5)</f>
        <v>0</v>
      </c>
      <c r="AE2" s="19">
        <f>IF(mop!AN5=0,0,AD2*mop!AO5/mop!AN5)</f>
        <v>0</v>
      </c>
      <c r="AF2" s="19">
        <f>IF(mop!AO5=0,0,AE2*mop!AP5/mop!AO5)</f>
        <v>0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VALUE(INDIRECT(ADDRESS(About!$A133,About!$A$144,1,1,CONCATENATE("BEN",B$1)),TRUE)),
VALUE(INDIRECT(ADDRESS(About!$A133,About!$A$145,1,1,CONCATENATE("BEN",B$1)),TRUE)),
VALUE(INDIRECT(ADDRESS(About!$A133,About!$A$158,1,1,CONCATENATE("BEN",B$1)),TRUE)),
VALUE(INDIRECT(ADDRESS(About!$A133,About!$A$159,1,1,CONCATENATE("BEN",B$1)),TRUE)),
)*toe_to_BTU</f>
        <v>6643979903.9611731</v>
      </c>
      <c r="C5" s="19" cm="1">
        <f t="array" aca="1" ref="C5" ca="1">SUM(
VALUE(INDIRECT(ADDRESS(About!$A133,About!$A$144,1,1,CONCATENATE("BEN",C$1)),TRUE)),
VALUE(INDIRECT(ADDRESS(About!$A133,About!$A$145,1,1,CONCATENATE("BEN",C$1)),TRUE)),
VALUE(INDIRECT(ADDRESS(About!$A133,About!$A$158,1,1,CONCATENATE("BEN",C$1)),TRUE)),
VALUE(INDIRECT(ADDRESS(About!$A133,About!$A$159,1,1,CONCATENATE("BEN",C$1)),TRUE)),
)*toe_to_BTU</f>
        <v>7103867275.4010839</v>
      </c>
      <c r="D5" s="19" cm="1">
        <f t="array" aca="1" ref="D5" ca="1">SUM(
VALUE(INDIRECT(ADDRESS(About!$A133,About!$A$144,1,1,CONCATENATE("BEN",D$1)),TRUE)),
VALUE(INDIRECT(ADDRESS(About!$A133,About!$A$145,1,1,CONCATENATE("BEN",D$1)),TRUE)),
VALUE(INDIRECT(ADDRESS(About!$A133,About!$A$158,1,1,CONCATENATE("BEN",D$1)),TRUE)),
VALUE(INDIRECT(ADDRESS(About!$A133,About!$A$159,1,1,CONCATENATE("BEN",D$1)),TRUE)),
)*toe_to_BTU</f>
        <v>6569977481.912796</v>
      </c>
      <c r="E5" s="19">
        <f ca="1">IF(mop!N292=0,0,D5*mop!O292/mop!N292)</f>
        <v>6586646507.782094</v>
      </c>
      <c r="F5" s="19">
        <f ca="1">IF(mop!O292=0,0,E5*mop!P292/mop!O292)</f>
        <v>6603315533.651391</v>
      </c>
      <c r="G5" s="19">
        <f ca="1">IF(mop!P292=0,0,F5*mop!Q292/mop!P292)</f>
        <v>6619984559.5206871</v>
      </c>
      <c r="H5" s="19">
        <f ca="1">IF(mop!Q292=0,0,G5*mop!R292/mop!Q292)</f>
        <v>6686660662.9978743</v>
      </c>
      <c r="I5" s="19">
        <f ca="1">IF(mop!R292=0,0,H5*mop!S292/mop!R292)</f>
        <v>6753336766.4750614</v>
      </c>
      <c r="J5" s="19">
        <f ca="1">IF(mop!S292=0,0,I5*mop!T292/mop!S292)</f>
        <v>6820012869.9522476</v>
      </c>
      <c r="K5" s="19">
        <f ca="1">IF(mop!T292=0,0,J5*mop!U292/mop!T292)</f>
        <v>6886688973.4294348</v>
      </c>
      <c r="L5" s="19">
        <f ca="1">IF(mop!U292=0,0,K5*mop!V292/mop!U292)</f>
        <v>6953365076.9066219</v>
      </c>
      <c r="M5" s="19">
        <f ca="1">IF(mop!V292=0,0,L5*mop!W292/mop!V292)</f>
        <v>7050997942.7125034</v>
      </c>
      <c r="N5" s="19">
        <f ca="1">IF(mop!W292=0,0,M5*mop!X292/mop!W292)</f>
        <v>7148630808.518383</v>
      </c>
      <c r="O5" s="19">
        <f ca="1">IF(mop!X292=0,0,N5*mop!Y292/mop!X292)</f>
        <v>7246263674.3242645</v>
      </c>
      <c r="P5" s="19">
        <f ca="1">IF(mop!Y292=0,0,O5*mop!Z292/mop!Y292)</f>
        <v>7343896540.1301441</v>
      </c>
      <c r="Q5" s="19">
        <f ca="1">IF(mop!Z292=0,0,P5*mop!AA292/mop!Z292)</f>
        <v>7441529405.9360247</v>
      </c>
      <c r="R5" s="19">
        <f ca="1">IF(mop!AA292=0,0,Q5*mop!AB292/mop!AA292)</f>
        <v>7562975165.8409014</v>
      </c>
      <c r="S5" s="19">
        <f ca="1">IF(mop!AB292=0,0,R5*mop!AC292/mop!AB292)</f>
        <v>7684420925.7457771</v>
      </c>
      <c r="T5" s="19">
        <f ca="1">IF(mop!AC292=0,0,S5*mop!AD292/mop!AC292)</f>
        <v>7805866685.6506538</v>
      </c>
      <c r="U5" s="19">
        <f ca="1">IF(mop!AD292=0,0,T5*mop!AE292/mop!AD292)</f>
        <v>7927312445.5555296</v>
      </c>
      <c r="V5" s="19">
        <f ca="1">IF(mop!AE292=0,0,U5*mop!AF292/mop!AE292)</f>
        <v>8048758205.4604063</v>
      </c>
      <c r="W5" s="19">
        <f ca="1">IF(mop!AF292=0,0,V5*mop!AG292/mop!AF292)</f>
        <v>8184491701.8246794</v>
      </c>
      <c r="X5" s="19">
        <f ca="1">IF(mop!AG292=0,0,W5*mop!AH292/mop!AG292)</f>
        <v>8320225198.1889524</v>
      </c>
      <c r="Y5" s="19">
        <f ca="1">IF(mop!AH292=0,0,X5*mop!AI292/mop!AH292)</f>
        <v>8455958694.5532265</v>
      </c>
      <c r="Z5" s="19">
        <f ca="1">IF(mop!AI292=0,0,Y5*mop!AJ292/mop!AI292)</f>
        <v>8591692190.9174995</v>
      </c>
      <c r="AA5" s="19">
        <f ca="1">IF(mop!AJ292=0,0,Z5*mop!AK292/mop!AJ292)</f>
        <v>8727425687.2817726</v>
      </c>
      <c r="AB5" s="19">
        <f ca="1">IF(mop!AK292=0,0,AA5*mop!AL292/mop!AK292)</f>
        <v>8748857291.9708691</v>
      </c>
      <c r="AC5" s="19">
        <f ca="1">IF(mop!AL292=0,0,AB5*mop!AM292/mop!AL292)</f>
        <v>8770288896.6599655</v>
      </c>
      <c r="AD5" s="19">
        <f ca="1">IF(mop!AM292=0,0,AC5*mop!AN292/mop!AM292)</f>
        <v>8791720501.349062</v>
      </c>
      <c r="AE5" s="19">
        <f ca="1">IF(mop!AN292=0,0,AD5*mop!AO292/mop!AN292)</f>
        <v>8813152106.0381584</v>
      </c>
      <c r="AF5" s="19">
        <f ca="1">IF(mop!AO292=0,0,AE5*mop!AP292/mop!AO292)</f>
        <v>8834583710.727253</v>
      </c>
    </row>
    <row r="6" spans="1:32">
      <c r="A6" t="s">
        <v>21</v>
      </c>
      <c r="B6" s="137">
        <v>0</v>
      </c>
      <c r="C6" s="137">
        <v>0</v>
      </c>
      <c r="D6" s="137">
        <v>0</v>
      </c>
      <c r="E6" s="19">
        <f>IF(mop!N237=0,0,D6*mop!O237/mop!N237)</f>
        <v>0</v>
      </c>
      <c r="F6" s="19">
        <f>IF(mop!O237=0,0,E6*mop!P237/mop!O237)</f>
        <v>0</v>
      </c>
      <c r="G6" s="19">
        <f>IF(mop!P237=0,0,F6*mop!Q237/mop!P237)</f>
        <v>0</v>
      </c>
      <c r="H6" s="19">
        <f>IF(mop!Q237=0,0,G6*mop!R237/mop!Q237)</f>
        <v>0</v>
      </c>
      <c r="I6" s="19">
        <f>IF(mop!R237=0,0,H6*mop!S237/mop!R237)</f>
        <v>0</v>
      </c>
      <c r="J6" s="19">
        <f>IF(mop!S237=0,0,I6*mop!T237/mop!S237)</f>
        <v>0</v>
      </c>
      <c r="K6" s="19">
        <f>IF(mop!T237=0,0,J6*mop!U237/mop!T237)</f>
        <v>0</v>
      </c>
      <c r="L6" s="19">
        <f>IF(mop!U237=0,0,K6*mop!V237/mop!U237)</f>
        <v>0</v>
      </c>
      <c r="M6" s="19">
        <f>IF(mop!V237=0,0,L6*mop!W237/mop!V237)</f>
        <v>0</v>
      </c>
      <c r="N6" s="19">
        <f>IF(mop!W237=0,0,M6*mop!X237/mop!W237)</f>
        <v>0</v>
      </c>
      <c r="O6" s="19">
        <f>IF(mop!X237=0,0,N6*mop!Y237/mop!X237)</f>
        <v>0</v>
      </c>
      <c r="P6" s="19">
        <f>IF(mop!Y237=0,0,O6*mop!Z237/mop!Y237)</f>
        <v>0</v>
      </c>
      <c r="Q6" s="19">
        <f>IF(mop!Z237=0,0,P6*mop!AA237/mop!Z237)</f>
        <v>0</v>
      </c>
      <c r="R6" s="19">
        <f>IF(mop!AA237=0,0,Q6*mop!AB237/mop!AA237)</f>
        <v>0</v>
      </c>
      <c r="S6" s="19">
        <f>IF(mop!AB237=0,0,R6*mop!AC237/mop!AB237)</f>
        <v>0</v>
      </c>
      <c r="T6" s="19">
        <f>IF(mop!AC237=0,0,S6*mop!AD237/mop!AC237)</f>
        <v>0</v>
      </c>
      <c r="U6" s="19">
        <f>IF(mop!AD237=0,0,T6*mop!AE237/mop!AD237)</f>
        <v>0</v>
      </c>
      <c r="V6" s="19">
        <f>IF(mop!AE237=0,0,U6*mop!AF237/mop!AE237)</f>
        <v>0</v>
      </c>
      <c r="W6" s="19">
        <f>IF(mop!AF237=0,0,V6*mop!AG237/mop!AF237)</f>
        <v>0</v>
      </c>
      <c r="X6" s="19">
        <f>IF(mop!AG237=0,0,W6*mop!AH237/mop!AG237)</f>
        <v>0</v>
      </c>
      <c r="Y6" s="19">
        <f>IF(mop!AH237=0,0,X6*mop!AI237/mop!AH237)</f>
        <v>0</v>
      </c>
      <c r="Z6" s="19">
        <f>IF(mop!AI237=0,0,Y6*mop!AJ237/mop!AI237)</f>
        <v>0</v>
      </c>
      <c r="AA6" s="19">
        <f>IF(mop!AJ237=0,0,Z6*mop!AK237/mop!AJ237)</f>
        <v>0</v>
      </c>
      <c r="AB6" s="19">
        <f>IF(mop!AK237=0,0,AA6*mop!AL237/mop!AK237)</f>
        <v>0</v>
      </c>
      <c r="AC6" s="19">
        <f>IF(mop!AL237=0,0,AB6*mop!AM237/mop!AL237)</f>
        <v>0</v>
      </c>
      <c r="AD6" s="19">
        <f>IF(mop!AM237=0,0,AC6*mop!AN237/mop!AM237)</f>
        <v>0</v>
      </c>
      <c r="AE6" s="19">
        <f>IF(mop!AN237=0,0,AD6*mop!AO237/mop!AN237)</f>
        <v>0</v>
      </c>
      <c r="AF6" s="19">
        <f>IF(mop!AO237=0,0,AE6*mop!AP237/mop!AO237)</f>
        <v>0</v>
      </c>
    </row>
    <row r="7" spans="1:32">
      <c r="A7" t="s">
        <v>22</v>
      </c>
      <c r="B7" s="137">
        <v>0</v>
      </c>
      <c r="C7" s="137">
        <v>0</v>
      </c>
      <c r="D7" s="137">
        <v>0</v>
      </c>
      <c r="E7" s="19">
        <f>IF(mop!N264=0,0,D7*mop!O264/mop!N264)</f>
        <v>0</v>
      </c>
      <c r="F7" s="19">
        <f>IF(mop!O264=0,0,E7*mop!P264/mop!O264)</f>
        <v>0</v>
      </c>
      <c r="G7" s="19">
        <f>IF(mop!P264=0,0,F7*mop!Q264/mop!P264)</f>
        <v>0</v>
      </c>
      <c r="H7" s="19">
        <f>IF(mop!Q264=0,0,G7*mop!R264/mop!Q264)</f>
        <v>0</v>
      </c>
      <c r="I7" s="19">
        <f>IF(mop!R264=0,0,H7*mop!S264/mop!R264)</f>
        <v>0</v>
      </c>
      <c r="J7" s="19">
        <f>IF(mop!S264=0,0,I7*mop!T264/mop!S264)</f>
        <v>0</v>
      </c>
      <c r="K7" s="19">
        <f>IF(mop!T264=0,0,J7*mop!U264/mop!T264)</f>
        <v>0</v>
      </c>
      <c r="L7" s="19">
        <f>IF(mop!U264=0,0,K7*mop!V264/mop!U264)</f>
        <v>0</v>
      </c>
      <c r="M7" s="19">
        <f>IF(mop!V264=0,0,L7*mop!W264/mop!V264)</f>
        <v>0</v>
      </c>
      <c r="N7" s="19">
        <f>IF(mop!W264=0,0,M7*mop!X264/mop!W264)</f>
        <v>0</v>
      </c>
      <c r="O7" s="19">
        <f>IF(mop!X264=0,0,N7*mop!Y264/mop!X264)</f>
        <v>0</v>
      </c>
      <c r="P7" s="19">
        <f>IF(mop!Y264=0,0,O7*mop!Z264/mop!Y264)</f>
        <v>0</v>
      </c>
      <c r="Q7" s="19">
        <f>IF(mop!Z264=0,0,P7*mop!AA264/mop!Z264)</f>
        <v>0</v>
      </c>
      <c r="R7" s="19">
        <f>IF(mop!AA264=0,0,Q7*mop!AB264/mop!AA264)</f>
        <v>0</v>
      </c>
      <c r="S7" s="19">
        <f>IF(mop!AB264=0,0,R7*mop!AC264/mop!AB264)</f>
        <v>0</v>
      </c>
      <c r="T7" s="19">
        <f>IF(mop!AC264=0,0,S7*mop!AD264/mop!AC264)</f>
        <v>0</v>
      </c>
      <c r="U7" s="19">
        <f>IF(mop!AD264=0,0,T7*mop!AE264/mop!AD264)</f>
        <v>0</v>
      </c>
      <c r="V7" s="19">
        <f>IF(mop!AE264=0,0,U7*mop!AF264/mop!AE264)</f>
        <v>0</v>
      </c>
      <c r="W7" s="19">
        <f>IF(mop!AF264=0,0,V7*mop!AG264/mop!AF264)</f>
        <v>0</v>
      </c>
      <c r="X7" s="19">
        <f>IF(mop!AG264=0,0,W7*mop!AH264/mop!AG264)</f>
        <v>0</v>
      </c>
      <c r="Y7" s="19">
        <f>IF(mop!AH264=0,0,X7*mop!AI264/mop!AH264)</f>
        <v>0</v>
      </c>
      <c r="Z7" s="19">
        <f>IF(mop!AI264=0,0,Y7*mop!AJ264/mop!AI264)</f>
        <v>0</v>
      </c>
      <c r="AA7" s="19">
        <f>IF(mop!AJ264=0,0,Z7*mop!AK264/mop!AJ264)</f>
        <v>0</v>
      </c>
      <c r="AB7" s="19">
        <f>IF(mop!AK264=0,0,AA7*mop!AL264/mop!AK264)</f>
        <v>0</v>
      </c>
      <c r="AC7" s="19">
        <f>IF(mop!AL264=0,0,AB7*mop!AM264/mop!AL264)</f>
        <v>0</v>
      </c>
      <c r="AD7" s="19">
        <f>IF(mop!AM264=0,0,AC7*mop!AN264/mop!AM264)</f>
        <v>0</v>
      </c>
      <c r="AE7" s="19">
        <f>IF(mop!AN264=0,0,AD7*mop!AO264/mop!AN264)</f>
        <v>0</v>
      </c>
      <c r="AF7" s="19">
        <f>IF(mop!AO264=0,0,AE7*mop!AP264/mop!AO264)</f>
        <v>0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VALUE(INDIRECT(ADDRESS(About!$A138,About!$A$144,1,1,CONCATENATE("BEN",B$1)),TRUE)),
VALUE(INDIRECT(ADDRESS(About!$A138,About!$A$145,1,1,CONCATENATE("BEN",B$1)),TRUE)),
VALUE(INDIRECT(ADDRESS(About!$A138,About!$A$158,1,1,CONCATENATE("BEN",B$1)),TRUE)),
VALUE(INDIRECT(ADDRESS(About!$A138,About!$A$159,1,1,CONCATENATE("BEN",B$1)),TRUE)),
)*toe_to_BTU</f>
        <v>3700650708.2751999</v>
      </c>
      <c r="C9" s="86" cm="1">
        <f t="array" aca="1" ref="C9" ca="1">SUM(
VALUE(INDIRECT(ADDRESS(About!$A138,About!$A$144,1,1,CONCATENATE("BEN",C$1)),TRUE)),
VALUE(INDIRECT(ADDRESS(About!$A138,About!$A$145,1,1,CONCATENATE("BEN",C$1)),TRUE)),
VALUE(INDIRECT(ADDRESS(About!$A138,About!$A$158,1,1,CONCATENATE("BEN",C$1)),TRUE)),
VALUE(INDIRECT(ADDRESS(About!$A138,About!$A$159,1,1,CONCATENATE("BEN",C$1)),TRUE)),
)*toe_to_BTU</f>
        <v>3846444076.3072</v>
      </c>
      <c r="D9" s="86" cm="1">
        <f t="array" aca="1" ref="D9" ca="1">SUM(
VALUE(INDIRECT(ADDRESS(About!$A138,About!$A$144,1,1,CONCATENATE("BEN",D$1)),TRUE)),
VALUE(INDIRECT(ADDRESS(About!$A138,About!$A$145,1,1,CONCATENATE("BEN",D$1)),TRUE)),
VALUE(INDIRECT(ADDRESS(About!$A138,About!$A$158,1,1,CONCATENATE("BEN",D$1)),TRUE)),
VALUE(INDIRECT(ADDRESS(About!$A138,About!$A$159,1,1,CONCATENATE("BEN",D$1)),TRUE)),
)*toe_to_BTU</f>
        <v>3985429766.5663996</v>
      </c>
      <c r="E9" s="19">
        <f ca="1">IF(mop!N220=0,0,D9*mop!O220/mop!N220)</f>
        <v>4059153712.1938515</v>
      </c>
      <c r="F9" s="19">
        <f ca="1">IF(mop!O220=0,0,E9*mop!P220/mop!O220)</f>
        <v>4132877657.8213038</v>
      </c>
      <c r="G9" s="19">
        <f ca="1">IF(mop!P220=0,0,F9*mop!Q220/mop!P220)</f>
        <v>4206601603.4487562</v>
      </c>
      <c r="H9" s="19">
        <f ca="1">IF(mop!Q220=0,0,G9*mop!R220/mop!Q220)</f>
        <v>4275988846.392241</v>
      </c>
      <c r="I9" s="19">
        <f ca="1">IF(mop!R220=0,0,H9*mop!S220/mop!R220)</f>
        <v>4345376089.3357258</v>
      </c>
      <c r="J9" s="19">
        <f ca="1">IF(mop!S220=0,0,I9*mop!T220/mop!S220)</f>
        <v>4414763332.2792101</v>
      </c>
      <c r="K9" s="19">
        <f ca="1">IF(mop!T220=0,0,J9*mop!U220/mop!T220)</f>
        <v>4484150575.2226954</v>
      </c>
      <c r="L9" s="19">
        <f ca="1">IF(mop!U220=0,0,K9*mop!V220/mop!U220)</f>
        <v>4553537818.1661797</v>
      </c>
      <c r="M9" s="19">
        <f ca="1">IF(mop!V220=0,0,L9*mop!W220/mop!V220)</f>
        <v>4627261763.7936316</v>
      </c>
      <c r="N9" s="19">
        <f ca="1">IF(mop!W220=0,0,M9*mop!X220/mop!W220)</f>
        <v>4700985709.4210844</v>
      </c>
      <c r="O9" s="19">
        <f ca="1">IF(mop!X220=0,0,N9*mop!Y220/mop!X220)</f>
        <v>4774709655.0485363</v>
      </c>
      <c r="P9" s="19">
        <f ca="1">IF(mop!Y220=0,0,O9*mop!Z220/mop!Y220)</f>
        <v>4848433600.6759892</v>
      </c>
      <c r="Q9" s="19">
        <f ca="1">IF(mop!Z220=0,0,P9*mop!AA220/mop!Z220)</f>
        <v>4922157546.303441</v>
      </c>
      <c r="R9" s="19">
        <f ca="1">IF(mop!AA220=0,0,Q9*mop!AB220/mop!AA220)</f>
        <v>4991544789.2469254</v>
      </c>
      <c r="S9" s="19">
        <f ca="1">IF(mop!AB220=0,0,R9*mop!AC220/mop!AB220)</f>
        <v>5060932032.1904106</v>
      </c>
      <c r="T9" s="19">
        <f ca="1">IF(mop!AC220=0,0,S9*mop!AD220/mop!AC220)</f>
        <v>5130319275.1338959</v>
      </c>
      <c r="U9" s="19">
        <f ca="1">IF(mop!AD220=0,0,T9*mop!AE220/mop!AD220)</f>
        <v>5199706518.0773811</v>
      </c>
      <c r="V9" s="19">
        <f ca="1">IF(mop!AE220=0,0,U9*mop!AF220/mop!AE220)</f>
        <v>5269093761.0208664</v>
      </c>
      <c r="W9" s="19">
        <f ca="1">IF(mop!AF220=0,0,V9*mop!AG220/mop!AF220)</f>
        <v>5329807598.5964155</v>
      </c>
      <c r="X9" s="19">
        <f ca="1">IF(mop!AG220=0,0,W9*mop!AH220/mop!AG220)</f>
        <v>5390521436.1719637</v>
      </c>
      <c r="Y9" s="19">
        <f ca="1">IF(mop!AH220=0,0,X9*mop!AI220/mop!AH220)</f>
        <v>5451235273.7475128</v>
      </c>
      <c r="Z9" s="19">
        <f ca="1">IF(mop!AI220=0,0,Y9*mop!AJ220/mop!AI220)</f>
        <v>5511949111.323061</v>
      </c>
      <c r="AA9" s="19">
        <f ca="1">IF(mop!AJ220=0,0,Z9*mop!AK220/mop!AJ220)</f>
        <v>5572662948.8986101</v>
      </c>
      <c r="AB9" s="19">
        <f ca="1">IF(mop!AK220=0,0,AA9*mop!AL220/mop!AK220)</f>
        <v>5629040083.7901917</v>
      </c>
      <c r="AC9" s="19">
        <f ca="1">IF(mop!AL220=0,0,AB9*mop!AM220/mop!AL220)</f>
        <v>5685417218.6817722</v>
      </c>
      <c r="AD9" s="19">
        <f ca="1">IF(mop!AM220=0,0,AC9*mop!AN220/mop!AM220)</f>
        <v>5741794353.5733538</v>
      </c>
      <c r="AE9" s="19">
        <f ca="1">IF(mop!AN220=0,0,AD9*mop!AO220/mop!AN220)</f>
        <v>5798171488.4649343</v>
      </c>
      <c r="AF9" s="19">
        <f ca="1">IF(mop!AO220=0,0,AE9*mop!AP220/mop!AO220)</f>
        <v>5854548623.3565159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IF((mop!N22+mop!N65)=0,0,D10*(mop!O22+mop!O65)/(mop!N22+mop!N65))</f>
        <v>0</v>
      </c>
      <c r="F10" s="19">
        <f>IF((mop!O22+mop!O65)=0,0,E10*(mop!P22+mop!P65)/(mop!O22+mop!O65))</f>
        <v>0</v>
      </c>
      <c r="G10" s="19">
        <f>IF((mop!P22+mop!P65)=0,0,F10*(mop!Q22+mop!Q65)/(mop!P22+mop!P65))</f>
        <v>0</v>
      </c>
      <c r="H10" s="19">
        <f>IF((mop!Q22+mop!Q65)=0,0,G10*(mop!R22+mop!R65)/(mop!Q22+mop!Q65))</f>
        <v>0</v>
      </c>
      <c r="I10" s="19">
        <f>IF((mop!R22+mop!R65)=0,0,H10*(mop!S22+mop!S65)/(mop!R22+mop!R65))</f>
        <v>0</v>
      </c>
      <c r="J10" s="19">
        <f>IF((mop!S22+mop!S65)=0,0,I10*(mop!T22+mop!T65)/(mop!S22+mop!S65))</f>
        <v>0</v>
      </c>
      <c r="K10" s="19">
        <f>IF((mop!T22+mop!T65)=0,0,J10*(mop!U22+mop!U65)/(mop!T22+mop!T65))</f>
        <v>0</v>
      </c>
      <c r="L10" s="19">
        <f>IF((mop!U22+mop!U65)=0,0,K10*(mop!V22+mop!V65)/(mop!U22+mop!U65))</f>
        <v>0</v>
      </c>
      <c r="M10" s="19">
        <f>IF((mop!V22+mop!V65)=0,0,L10*(mop!W22+mop!W65)/(mop!V22+mop!V65))</f>
        <v>0</v>
      </c>
      <c r="N10" s="19">
        <f>IF((mop!W22+mop!W65)=0,0,M10*(mop!X22+mop!X65)/(mop!W22+mop!W65))</f>
        <v>0</v>
      </c>
      <c r="O10" s="19">
        <f>IF((mop!X22+mop!X65)=0,0,N10*(mop!Y22+mop!Y65)/(mop!X22+mop!X65))</f>
        <v>0</v>
      </c>
      <c r="P10" s="19">
        <f>IF((mop!Y22+mop!Y65)=0,0,O10*(mop!Z22+mop!Z65)/(mop!Y22+mop!Y65))</f>
        <v>0</v>
      </c>
      <c r="Q10" s="19">
        <f>IF((mop!Z22+mop!Z65)=0,0,P10*(mop!AA22+mop!AA65)/(mop!Z22+mop!Z65))</f>
        <v>0</v>
      </c>
      <c r="R10" s="19">
        <f>IF((mop!AA22+mop!AA65)=0,0,Q10*(mop!AB22+mop!AB65)/(mop!AA22+mop!AA65))</f>
        <v>0</v>
      </c>
      <c r="S10" s="19">
        <f>IF((mop!AB22+mop!AB65)=0,0,R10*(mop!AC22+mop!AC65)/(mop!AB22+mop!AB65))</f>
        <v>0</v>
      </c>
      <c r="T10" s="19">
        <f>IF((mop!AC22+mop!AC65)=0,0,S10*(mop!AD22+mop!AD65)/(mop!AC22+mop!AC65))</f>
        <v>0</v>
      </c>
      <c r="U10" s="19">
        <f>IF((mop!AD22+mop!AD65)=0,0,T10*(mop!AE22+mop!AE65)/(mop!AD22+mop!AD65))</f>
        <v>0</v>
      </c>
      <c r="V10" s="19">
        <f>IF((mop!AE22+mop!AE65)=0,0,U10*(mop!AF22+mop!AF65)/(mop!AE22+mop!AE65))</f>
        <v>0</v>
      </c>
      <c r="W10" s="19">
        <f>IF((mop!AF22+mop!AF65)=0,0,V10*(mop!AG22+mop!AG65)/(mop!AF22+mop!AF65))</f>
        <v>0</v>
      </c>
      <c r="X10" s="19">
        <f>IF((mop!AG22+mop!AG65)=0,0,W10*(mop!AH22+mop!AH65)/(mop!AG22+mop!AG65))</f>
        <v>0</v>
      </c>
      <c r="Y10" s="19">
        <f>IF((mop!AH22+mop!AH65)=0,0,X10*(mop!AI22+mop!AI65)/(mop!AH22+mop!AH65))</f>
        <v>0</v>
      </c>
      <c r="Z10" s="19">
        <f>IF((mop!AI22+mop!AI65)=0,0,Y10*(mop!AJ22+mop!AJ65)/(mop!AI22+mop!AI65))</f>
        <v>0</v>
      </c>
      <c r="AA10" s="19">
        <f>IF((mop!AJ22+mop!AJ65)=0,0,Z10*(mop!AK22+mop!AK65)/(mop!AJ22+mop!AJ65))</f>
        <v>0</v>
      </c>
      <c r="AB10" s="19">
        <f>IF((mop!AK22+mop!AK65)=0,0,AA10*(mop!AL22+mop!AL65)/(mop!AK22+mop!AK65))</f>
        <v>0</v>
      </c>
      <c r="AC10" s="19">
        <f>IF((mop!AL22+mop!AL65)=0,0,AB10*(mop!AM22+mop!AM65)/(mop!AL22+mop!AL65))</f>
        <v>0</v>
      </c>
      <c r="AD10" s="19">
        <f>IF((mop!AM22+mop!AM65)=0,0,AC10*(mop!AN22+mop!AN65)/(mop!AM22+mop!AM65))</f>
        <v>0</v>
      </c>
      <c r="AE10" s="19">
        <f>IF((mop!AN22+mop!AN65)=0,0,AD10*(mop!AO22+mop!AO65)/(mop!AN22+mop!AN65))</f>
        <v>0</v>
      </c>
      <c r="AF10" s="19">
        <f>IF((mop!AO22+mop!AO65)=0,0,AE10*(mop!AP22+mop!AP65)/(mop!AO22+mop!AO65))</f>
        <v>0</v>
      </c>
    </row>
    <row r="11" spans="1:32">
      <c r="A11" t="s">
        <v>26</v>
      </c>
      <c r="B11" s="86" cm="1">
        <f t="array" aca="1" ref="B11" ca="1">SUM(
VALUE(INDIRECT(ADDRESS(About!$A135,About!$A$144,1,1,CONCATENATE("BEN",B$1)),TRUE)),
VALUE(INDIRECT(ADDRESS(About!$A135,About!$A$145,1,1,CONCATENATE("BEN",B$1)),TRUE)),
VALUE(INDIRECT(ADDRESS(About!$A135,About!$A$158,1,1,CONCATENATE("BEN",B$1)),TRUE)),
VALUE(INDIRECT(ADDRESS(About!$A135,About!$A$159,1,1,CONCATENATE("BEN",B$1)),TRUE)),
)*toe_to_BTU</f>
        <v>4158254958.2194996</v>
      </c>
      <c r="C11" s="86" cm="1">
        <f t="array" aca="1" ref="C11" ca="1">SUM(
VALUE(INDIRECT(ADDRESS(About!$A135,About!$A$144,1,1,CONCATENATE("BEN",C$1)),TRUE)),
VALUE(INDIRECT(ADDRESS(About!$A135,About!$A$145,1,1,CONCATENATE("BEN",C$1)),TRUE)),
VALUE(INDIRECT(ADDRESS(About!$A135,About!$A$158,1,1,CONCATENATE("BEN",C$1)),TRUE)),
VALUE(INDIRECT(ADDRESS(About!$A135,About!$A$159,1,1,CONCATENATE("BEN",C$1)),TRUE)),
)*toe_to_BTU</f>
        <v>5180926580.0592604</v>
      </c>
      <c r="D11" s="86" cm="1">
        <f t="array" aca="1" ref="D11" ca="1">SUM(
VALUE(INDIRECT(ADDRESS(About!$A135,About!$A$144,1,1,CONCATENATE("BEN",D$1)),TRUE)),
VALUE(INDIRECT(ADDRESS(About!$A135,About!$A$145,1,1,CONCATENATE("BEN",D$1)),TRUE)),
VALUE(INDIRECT(ADDRESS(About!$A135,About!$A$158,1,1,CONCATENATE("BEN",D$1)),TRUE)),
VALUE(INDIRECT(ADDRESS(About!$A135,About!$A$159,1,1,CONCATENATE("BEN",D$1)),TRUE)),
)*toe_to_BTU</f>
        <v>5504479458.752285</v>
      </c>
      <c r="E11" s="19">
        <f ca="1">IF(mop!N48=0,0,D11*mop!O48/mop!N48)</f>
        <v>5621596042.9810572</v>
      </c>
      <c r="F11" s="19">
        <f ca="1">IF(mop!O48=0,0,E11*mop!P48/mop!O48)</f>
        <v>5738712627.2098293</v>
      </c>
      <c r="G11" s="19">
        <f ca="1">IF(mop!P48=0,0,F11*mop!Q48/mop!P48)</f>
        <v>5855829211.4386015</v>
      </c>
      <c r="H11" s="19">
        <f ca="1">IF(mop!Q48=0,0,G11*mop!R48/mop!Q48)</f>
        <v>6051023518.4865551</v>
      </c>
      <c r="I11" s="19">
        <f ca="1">IF(mop!R48=0,0,H11*mop!S48/mop!R48)</f>
        <v>6246217825.5345087</v>
      </c>
      <c r="J11" s="19">
        <f ca="1">IF(mop!S48=0,0,I11*mop!T48/mop!S48)</f>
        <v>6441412132.5824623</v>
      </c>
      <c r="K11" s="19">
        <f ca="1">IF(mop!T48=0,0,J11*mop!U48/mop!T48)</f>
        <v>6636606439.6304159</v>
      </c>
      <c r="L11" s="19">
        <f ca="1">IF(mop!U48=0,0,K11*mop!V48/mop!U48)</f>
        <v>6831800746.6783695</v>
      </c>
      <c r="M11" s="19">
        <f ca="1">IF(mop!V48=0,0,L11*mop!W48/mop!V48)</f>
        <v>7105072776.5455046</v>
      </c>
      <c r="N11" s="19">
        <f ca="1">IF(mop!W48=0,0,M11*mop!X48/mop!W48)</f>
        <v>7378344806.4126396</v>
      </c>
      <c r="O11" s="19">
        <f ca="1">IF(mop!X48=0,0,N11*mop!Y48/mop!X48)</f>
        <v>7651616836.2797747</v>
      </c>
      <c r="P11" s="19">
        <f ca="1">IF(mop!Y48=0,0,O11*mop!Z48/mop!Y48)</f>
        <v>7924888866.1469097</v>
      </c>
      <c r="Q11" s="19">
        <f ca="1">IF(mop!Z48=0,0,P11*mop!AA48/mop!Z48)</f>
        <v>8198160896.0140438</v>
      </c>
      <c r="R11" s="19">
        <f ca="1">IF(mop!AA48=0,0,Q11*mop!AB48/mop!AA48)</f>
        <v>8432394064.4715881</v>
      </c>
      <c r="S11" s="19">
        <f ca="1">IF(mop!AB48=0,0,R11*mop!AC48/mop!AB48)</f>
        <v>8666627232.9291325</v>
      </c>
      <c r="T11" s="19">
        <f ca="1">IF(mop!AC48=0,0,S11*mop!AD48/mop!AC48)</f>
        <v>8900860401.3866768</v>
      </c>
      <c r="U11" s="19">
        <f ca="1">IF(mop!AD48=0,0,T11*mop!AE48/mop!AD48)</f>
        <v>9135093569.8442211</v>
      </c>
      <c r="V11" s="19">
        <f ca="1">IF(mop!AE48=0,0,U11*mop!AF48/mop!AE48)</f>
        <v>9369326738.3017654</v>
      </c>
      <c r="W11" s="19">
        <f ca="1">IF(mop!AF48=0,0,V11*mop!AG48/mop!AF48)</f>
        <v>9603559906.7593098</v>
      </c>
      <c r="X11" s="19">
        <f ca="1">IF(mop!AG48=0,0,W11*mop!AH48/mop!AG48)</f>
        <v>9837793075.2168541</v>
      </c>
      <c r="Y11" s="19">
        <f ca="1">IF(mop!AH48=0,0,X11*mop!AI48/mop!AH48)</f>
        <v>10072026243.674398</v>
      </c>
      <c r="Z11" s="19">
        <f ca="1">IF(mop!AI48=0,0,Y11*mop!AJ48/mop!AI48)</f>
        <v>10306259412.131943</v>
      </c>
      <c r="AA11" s="19">
        <f ca="1">IF(mop!AJ48=0,0,Z11*mop!AK48/mop!AJ48)</f>
        <v>10540492580.589487</v>
      </c>
      <c r="AB11" s="19">
        <f ca="1">IF(mop!AK48=0,0,AA11*mop!AL48/mop!AK48)</f>
        <v>10657609164.81826</v>
      </c>
      <c r="AC11" s="19">
        <f ca="1">IF(mop!AL48=0,0,AB11*mop!AM48/mop!AL48)</f>
        <v>10774725749.047033</v>
      </c>
      <c r="AD11" s="19">
        <f ca="1">IF(mop!AM48=0,0,AC11*mop!AN48/mop!AM48)</f>
        <v>10891842333.275805</v>
      </c>
      <c r="AE11" s="19">
        <f ca="1">IF(mop!AN48=0,0,AD11*mop!AO48/mop!AN48)</f>
        <v>11008958917.504578</v>
      </c>
      <c r="AF11" s="19">
        <f ca="1">IF(mop!AO48=0,0,AE11*mop!AP48/mop!AO48)</f>
        <v>11126075501.733351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VALUE(INDIRECT(ADDRESS(About!$A130,About!$A$144,1,1,CONCATENATE("BEN",B$1)),TRUE)),
VALUE(INDIRECT(ADDRESS(About!$A134,About!$A$144,1,1,CONCATENATE("BEN",B$1)),TRUE)),
VALUE(INDIRECT(ADDRESS(About!$A139,About!$A$144,1,1,CONCATENATE("BEN",B$1)),TRUE)),
VALUE(INDIRECT(ADDRESS(About!$A130,About!$A$145,1,1,CONCATENATE("BEN",B$1)),TRUE)),
VALUE(INDIRECT(ADDRESS(About!$A134,About!$A$145,1,1,CONCATENATE("BEN",B$1)),TRUE)),
VALUE(INDIRECT(ADDRESS(About!$A139,About!$A$145,1,1,CONCATENATE("BEN",B$1)),TRUE)),
VALUE(INDIRECT(ADDRESS(About!$A130,About!$A$158,1,1,CONCATENATE("BEN",B$1)),TRUE)),
VALUE(INDIRECT(ADDRESS(About!$A134,About!$A$158,1,1,CONCATENATE("BEN",B$1)),TRUE)),
VALUE(INDIRECT(ADDRESS(About!$A139,About!$A$158,1,1,CONCATENATE("BEN",B$1)),TRUE)),
VALUE(INDIRECT(ADDRESS(About!$A130,About!$A$159,1,1,CONCATENATE("BEN",B$1)),TRUE)),
VALUE(INDIRECT(ADDRESS(About!$A134,About!$A$159,1,1,CONCATENATE("BEN",B$1)),TRUE)),
VALUE(INDIRECT(ADDRESS(About!$A139,About!$A$159,1,1,CONCATENATE("BEN",B$1)),TRUE))
)*toe_to_BTU</f>
        <v>42068212427.814697</v>
      </c>
      <c r="C14" s="86" cm="1">
        <f t="array" aca="1" ref="C14" ca="1">SUM(
VALUE(INDIRECT(ADDRESS(About!$A130,About!$A$144,1,1,CONCATENATE("BEN",C$1)),TRUE)),
VALUE(INDIRECT(ADDRESS(About!$A134,About!$A$144,1,1,CONCATENATE("BEN",C$1)),TRUE)),
VALUE(INDIRECT(ADDRESS(About!$A139,About!$A$144,1,1,CONCATENATE("BEN",C$1)),TRUE)),
VALUE(INDIRECT(ADDRESS(About!$A130,About!$A$145,1,1,CONCATENATE("BEN",C$1)),TRUE)),
VALUE(INDIRECT(ADDRESS(About!$A134,About!$A$145,1,1,CONCATENATE("BEN",C$1)),TRUE)),
VALUE(INDIRECT(ADDRESS(About!$A139,About!$A$145,1,1,CONCATENATE("BEN",C$1)),TRUE)),
VALUE(INDIRECT(ADDRESS(About!$A130,About!$A$158,1,1,CONCATENATE("BEN",C$1)),TRUE)),
VALUE(INDIRECT(ADDRESS(About!$A134,About!$A$158,1,1,CONCATENATE("BEN",C$1)),TRUE)),
VALUE(INDIRECT(ADDRESS(About!$A139,About!$A$158,1,1,CONCATENATE("BEN",C$1)),TRUE)),
VALUE(INDIRECT(ADDRESS(About!$A130,About!$A$159,1,1,CONCATENATE("BEN",C$1)),TRUE)),
VALUE(INDIRECT(ADDRESS(About!$A134,About!$A$159,1,1,CONCATENATE("BEN",C$1)),TRUE)),
VALUE(INDIRECT(ADDRESS(About!$A139,About!$A$159,1,1,CONCATENATE("BEN",C$1)),TRUE))
)*toe_to_BTU</f>
        <v>45339718477.242012</v>
      </c>
      <c r="D14" s="86" cm="1">
        <f t="array" aca="1" ref="D14" ca="1">SUM(
VALUE(INDIRECT(ADDRESS(About!$A130,About!$A$144,1,1,CONCATENATE("BEN",D$1)),TRUE)),
VALUE(INDIRECT(ADDRESS(About!$A134,About!$A$144,1,1,CONCATENATE("BEN",D$1)),TRUE)),
VALUE(INDIRECT(ADDRESS(About!$A139,About!$A$144,1,1,CONCATENATE("BEN",D$1)),TRUE)),
VALUE(INDIRECT(ADDRESS(About!$A130,About!$A$145,1,1,CONCATENATE("BEN",D$1)),TRUE)),
VALUE(INDIRECT(ADDRESS(About!$A134,About!$A$145,1,1,CONCATENATE("BEN",D$1)),TRUE)),
VALUE(INDIRECT(ADDRESS(About!$A139,About!$A$145,1,1,CONCATENATE("BEN",D$1)),TRUE)),
VALUE(INDIRECT(ADDRESS(About!$A130,About!$A$158,1,1,CONCATENATE("BEN",D$1)),TRUE)),
VALUE(INDIRECT(ADDRESS(About!$A134,About!$A$158,1,1,CONCATENATE("BEN",D$1)),TRUE)),
VALUE(INDIRECT(ADDRESS(About!$A139,About!$A$158,1,1,CONCATENATE("BEN",D$1)),TRUE)),
VALUE(INDIRECT(ADDRESS(About!$A130,About!$A$159,1,1,CONCATENATE("BEN",D$1)),TRUE)),
VALUE(INDIRECT(ADDRESS(About!$A134,About!$A$159,1,1,CONCATENATE("BEN",D$1)),TRUE)),
VALUE(INDIRECT(ADDRESS(About!$A139,About!$A$159,1,1,CONCATENATE("BEN",D$1)),TRUE))
)*toe_to_BTU</f>
        <v>46723009919.770111</v>
      </c>
      <c r="E14" s="19">
        <f ca="1">IF((mop!N5+mop!N171+mop!N203)=0,0,D14*(mop!O5+mop!O171+mop!O203)/(mop!N5+mop!N171+mop!N203))</f>
        <v>32911870122.148735</v>
      </c>
      <c r="F14" s="19">
        <f ca="1">IF((mop!O5+mop!O171+mop!O203)=0,0,E14*(mop!P5+mop!P171+mop!P203)/(mop!O5+mop!O171+mop!O203))</f>
        <v>19100730324.527359</v>
      </c>
      <c r="G14" s="19">
        <f ca="1">IF((mop!P5+mop!P171+mop!P203)=0,0,F14*(mop!Q5+mop!Q171+mop!Q203)/(mop!P5+mop!P171+mop!P203))</f>
        <v>5289590526.9059916</v>
      </c>
      <c r="H14" s="19">
        <f ca="1">IF((mop!Q5+mop!Q171+mop!Q203)=0,0,G14*(mop!R5+mop!R171+mop!R203)/(mop!Q5+mop!Q171+mop!Q203))</f>
        <v>6116222892.6491947</v>
      </c>
      <c r="I14" s="19">
        <f ca="1">IF((mop!R5+mop!R171+mop!R203)=0,0,H14*(mop!S5+mop!S171+mop!S203)/(mop!R5+mop!R171+mop!R203))</f>
        <v>6942855258.3923979</v>
      </c>
      <c r="J14" s="19">
        <f ca="1">IF((mop!S5+mop!S171+mop!S203)=0,0,I14*(mop!T5+mop!T171+mop!T203)/(mop!S5+mop!S171+mop!S203))</f>
        <v>7769487624.1355991</v>
      </c>
      <c r="K14" s="19">
        <f ca="1">IF((mop!T5+mop!T171+mop!T203)=0,0,J14*(mop!U5+mop!U171+mop!U203)/(mop!T5+mop!T171+mop!T203))</f>
        <v>8596119989.8788033</v>
      </c>
      <c r="L14" s="19">
        <f ca="1">IF((mop!U5+mop!U171+mop!U203)=0,0,K14*(mop!V5+mop!V171+mop!V203)/(mop!U5+mop!U171+mop!U203))</f>
        <v>9422752355.6220074</v>
      </c>
      <c r="M14" s="19">
        <f ca="1">IF((mop!V5+mop!V171+mop!V203)=0,0,L14*(mop!W5+mop!W171+mop!W203)/(mop!V5+mop!V171+mop!V203))</f>
        <v>9941003735.1812172</v>
      </c>
      <c r="N14" s="19">
        <f ca="1">IF((mop!W5+mop!W171+mop!W203)=0,0,M14*(mop!X5+mop!X171+mop!X203)/(mop!W5+mop!W171+mop!W203))</f>
        <v>10459255114.740427</v>
      </c>
      <c r="O14" s="19">
        <f ca="1">IF((mop!X5+mop!X171+mop!X203)=0,0,N14*(mop!Y5+mop!Y171+mop!Y203)/(mop!X5+mop!X171+mop!X203))</f>
        <v>10977506494.299639</v>
      </c>
      <c r="P14" s="19">
        <f ca="1">IF((mop!Y5+mop!Y171+mop!Y203)=0,0,O14*(mop!Z5+mop!Z171+mop!Z203)/(mop!Y5+mop!Y171+mop!Y203))</f>
        <v>11495757873.858849</v>
      </c>
      <c r="Q14" s="19">
        <f ca="1">IF((mop!Z5+mop!Z171+mop!Z203)=0,0,P14*(mop!AA5+mop!AA171+mop!AA203)/(mop!Z5+mop!Z171+mop!Z203))</f>
        <v>12014009253.418058</v>
      </c>
      <c r="R14" s="19">
        <f ca="1">IF((mop!AA5+mop!AA171+mop!AA203)=0,0,Q14*(mop!AB5+mop!AB171+mop!AB203)/(mop!AA5+mop!AA171+mop!AA203))</f>
        <v>13825747547.249016</v>
      </c>
      <c r="S14" s="19">
        <f ca="1">IF((mop!AB5+mop!AB171+mop!AB203)=0,0,R14*(mop!AC5+mop!AC171+mop!AC203)/(mop!AB5+mop!AB171+mop!AB203))</f>
        <v>15637485841.079973</v>
      </c>
      <c r="T14" s="19">
        <f ca="1">IF((mop!AC5+mop!AC171+mop!AC203)=0,0,S14*(mop!AD5+mop!AD171+mop!AD203)/(mop!AC5+mop!AC171+mop!AC203))</f>
        <v>17449224134.910931</v>
      </c>
      <c r="U14" s="19">
        <f ca="1">IF((mop!AD5+mop!AD171+mop!AD203)=0,0,T14*(mop!AE5+mop!AE171+mop!AE203)/(mop!AD5+mop!AD171+mop!AD203))</f>
        <v>19260962428.74189</v>
      </c>
      <c r="V14" s="19">
        <f ca="1">IF((mop!AE5+mop!AE171+mop!AE203)=0,0,U14*(mop!AF5+mop!AF171+mop!AF203)/(mop!AE5+mop!AE171+mop!AE203))</f>
        <v>21072700722.572845</v>
      </c>
      <c r="W14" s="19">
        <f ca="1">IF((mop!AF5+mop!AF171+mop!AF203)=0,0,V14*(mop!AG5+mop!AG171+mop!AG203)/(mop!AF5+mop!AF171+mop!AF203))</f>
        <v>22349055359.834373</v>
      </c>
      <c r="X14" s="19">
        <f ca="1">IF((mop!AG5+mop!AG171+mop!AG203)=0,0,W14*(mop!AH5+mop!AH171+mop!AH203)/(mop!AG5+mop!AG171+mop!AG203))</f>
        <v>23625409997.095901</v>
      </c>
      <c r="Y14" s="19">
        <f ca="1">IF((mop!AH5+mop!AH171+mop!AH203)=0,0,X14*(mop!AI5+mop!AI171+mop!AI203)/(mop!AH5+mop!AH171+mop!AH203))</f>
        <v>24901764634.35743</v>
      </c>
      <c r="Z14" s="19">
        <f ca="1">IF((mop!AI5+mop!AI171+mop!AI203)=0,0,Y14*(mop!AJ5+mop!AJ171+mop!AJ203)/(mop!AI5+mop!AI171+mop!AI203))</f>
        <v>26178119271.618954</v>
      </c>
      <c r="AA14" s="19">
        <f ca="1">IF((mop!AJ5+mop!AJ171+mop!AJ203)=0,0,Z14*(mop!AK5+mop!AK171+mop!AK203)/(mop!AJ5+mop!AJ171+mop!AJ203))</f>
        <v>27454473908.880486</v>
      </c>
      <c r="AB14" s="19">
        <f ca="1">IF((mop!AK5+mop!AK171+mop!AK203)=0,0,AA14*(mop!AL5+mop!AL171+mop!AL203)/(mop!AK5+mop!AK171+mop!AK203))</f>
        <v>38072069331.596573</v>
      </c>
      <c r="AC14" s="19">
        <f ca="1">IF((mop!AL5+mop!AL171+mop!AL203)=0,0,AB14*(mop!AM5+mop!AM171+mop!AM203)/(mop!AL5+mop!AL171+mop!AL203))</f>
        <v>48689664754.312668</v>
      </c>
      <c r="AD14" s="19">
        <f ca="1">IF((mop!AM5+mop!AM171+mop!AM203)=0,0,AC14*(mop!AN5+mop!AN171+mop!AN203)/(mop!AM5+mop!AM171+mop!AM203))</f>
        <v>59307260177.028763</v>
      </c>
      <c r="AE14" s="19">
        <f ca="1">IF((mop!AN5+mop!AN171+mop!AN203)=0,0,AD14*(mop!AO5+mop!AO171+mop!AO203)/(mop!AN5+mop!AN171+mop!AN203))</f>
        <v>69924855599.744858</v>
      </c>
      <c r="AF14" s="19">
        <f ca="1">IF((mop!AO5+mop!AO171+mop!AO203)=0,0,AE14*(mop!AP5+mop!AP171+mop!AP203)/(mop!AO5+mop!AO171+mop!AO203))</f>
        <v>80542451022.460953</v>
      </c>
    </row>
    <row r="15" spans="1:32">
      <c r="A15" s="88" t="s">
        <v>30</v>
      </c>
      <c r="B15" s="136" cm="1">
        <f t="array" aca="1" ref="B15" ca="1">SUM(
VALUE(INDIRECT(ADDRESS(About!$A131,About!$A$144,1,1,CONCATENATE("BEN",B$1)),TRUE)),
VALUE(INDIRECT(ADDRESS(About!$A132,About!$A$144,1,1,CONCATENATE("BEN",B$1)),TRUE)),
VALUE(INDIRECT(ADDRESS(About!$A131,About!$A$145,1,1,CONCATENATE("BEN",B$1)),TRUE)),
VALUE(INDIRECT(ADDRESS(About!$A132,About!$A$145,1,1,CONCATENATE("BEN",B$1)),TRUE)),
VALUE(INDIRECT(ADDRESS(About!$A131,About!$A$158,1,1,CONCATENATE("BEN",B$1)),TRUE)),
VALUE(INDIRECT(ADDRESS(About!$A132,About!$A$158,1,1,CONCATENATE("BEN",B$1)),TRUE)),
VALUE(INDIRECT(ADDRESS(About!$A131,About!$A$159,1,1,CONCATENATE("BEN",B$1)),TRUE)),
VALUE(INDIRECT(ADDRESS(About!$A132,About!$A$159,1,1,CONCATENATE("BEN",B$1)),TRUE))
)*toe_to_BTU</f>
        <v>384427589808.27081</v>
      </c>
      <c r="C15" s="136" cm="1">
        <f t="array" aca="1" ref="C15" ca="1">SUM(
VALUE(INDIRECT(ADDRESS(About!$A131,About!$A$144,1,1,CONCATENATE("BEN",C$1)),TRUE)),
VALUE(INDIRECT(ADDRESS(About!$A132,About!$A$144,1,1,CONCATENATE("BEN",C$1)),TRUE)),
VALUE(INDIRECT(ADDRESS(About!$A131,About!$A$145,1,1,CONCATENATE("BEN",C$1)),TRUE)),
VALUE(INDIRECT(ADDRESS(About!$A132,About!$A$145,1,1,CONCATENATE("BEN",C$1)),TRUE)),
VALUE(INDIRECT(ADDRESS(About!$A131,About!$A$158,1,1,CONCATENATE("BEN",C$1)),TRUE)),
VALUE(INDIRECT(ADDRESS(About!$A132,About!$A$158,1,1,CONCATENATE("BEN",C$1)),TRUE)),
VALUE(INDIRECT(ADDRESS(About!$A131,About!$A$159,1,1,CONCATENATE("BEN",C$1)),TRUE)),
VALUE(INDIRECT(ADDRESS(About!$A132,About!$A$159,1,1,CONCATENATE("BEN",C$1)),TRUE))
)*toe_to_BTU</f>
        <v>442191171742.95428</v>
      </c>
      <c r="D15" s="136" cm="1">
        <f t="array" aca="1" ref="D15" ca="1">SUM(
VALUE(INDIRECT(ADDRESS(About!$A131,About!$A$144,1,1,CONCATENATE("BEN",D$1)),TRUE)),
VALUE(INDIRECT(ADDRESS(About!$A132,About!$A$144,1,1,CONCATENATE("BEN",D$1)),TRUE)),
VALUE(INDIRECT(ADDRESS(About!$A131,About!$A$145,1,1,CONCATENATE("BEN",D$1)),TRUE)),
VALUE(INDIRECT(ADDRESS(About!$A132,About!$A$145,1,1,CONCATENATE("BEN",D$1)),TRUE)),
VALUE(INDIRECT(ADDRESS(About!$A131,About!$A$158,1,1,CONCATENATE("BEN",D$1)),TRUE)),
VALUE(INDIRECT(ADDRESS(About!$A132,About!$A$158,1,1,CONCATENATE("BEN",D$1)),TRUE)),
VALUE(INDIRECT(ADDRESS(About!$A131,About!$A$159,1,1,CONCATENATE("BEN",D$1)),TRUE)),
VALUE(INDIRECT(ADDRESS(About!$A132,About!$A$159,1,1,CONCATENATE("BEN",D$1)),TRUE))
)*toe_to_BTU</f>
        <v>415763982288.09662</v>
      </c>
      <c r="E15" s="19">
        <f ca="1">IF((mop!N34+mop!N185)=0,0,D15*(mop!O34+mop!O185)/(mop!N34+mop!N185))</f>
        <v>425998913808.30389</v>
      </c>
      <c r="F15" s="19">
        <f ca="1">IF((mop!O34+mop!O185)=0,0,E15*(mop!P34+mop!P185)/(mop!O34+mop!O185))</f>
        <v>436233845328.51111</v>
      </c>
      <c r="G15" s="19">
        <f ca="1">IF((mop!P34+mop!P185)=0,0,F15*(mop!Q34+mop!Q185)/(mop!P34+mop!P185))</f>
        <v>446468776848.71838</v>
      </c>
      <c r="H15" s="19">
        <f ca="1">IF((mop!Q34+mop!Q185)=0,0,G15*(mop!R34+mop!R185)/(mop!Q34+mop!Q185))</f>
        <v>456714841693.70721</v>
      </c>
      <c r="I15" s="19">
        <f ca="1">IF((mop!R34+mop!R185)=0,0,H15*(mop!S34+mop!S185)/(mop!R34+mop!R185))</f>
        <v>466960906538.69604</v>
      </c>
      <c r="J15" s="19">
        <f ca="1">IF((mop!S34+mop!S185)=0,0,I15*(mop!T34+mop!T185)/(mop!S34+mop!S185))</f>
        <v>477206971383.68475</v>
      </c>
      <c r="K15" s="19">
        <f ca="1">IF((mop!T34+mop!T185)=0,0,J15*(mop!U34+mop!U185)/(mop!T34+mop!T185))</f>
        <v>487453036228.67352</v>
      </c>
      <c r="L15" s="19">
        <f ca="1">IF((mop!U34+mop!U185)=0,0,K15*(mop!V34+mop!V185)/(mop!U34+mop!U185))</f>
        <v>497699101073.66241</v>
      </c>
      <c r="M15" s="19">
        <f ca="1">IF((mop!V34+mop!V185)=0,0,L15*(mop!W34+mop!W185)/(mop!V34+mop!V185))</f>
        <v>507904275577.21643</v>
      </c>
      <c r="N15" s="19">
        <f ca="1">IF((mop!W34+mop!W185)=0,0,M15*(mop!X34+mop!X185)/(mop!W34+mop!W185))</f>
        <v>518109450080.77045</v>
      </c>
      <c r="O15" s="19">
        <f ca="1">IF((mop!X34+mop!X185)=0,0,N15*(mop!Y34+mop!Y185)/(mop!X34+mop!X185))</f>
        <v>528314624584.32452</v>
      </c>
      <c r="P15" s="19">
        <f ca="1">IF((mop!Y34+mop!Y185)=0,0,O15*(mop!Z34+mop!Z185)/(mop!Y34+mop!Y185))</f>
        <v>538519799087.87848</v>
      </c>
      <c r="Q15" s="19">
        <f ca="1">IF((mop!Z34+mop!Z185)=0,0,P15*(mop!AA34+mop!AA185)/(mop!Z34+mop!Z185))</f>
        <v>548724973591.43256</v>
      </c>
      <c r="R15" s="19">
        <f ca="1">IF((mop!AA34+mop!AA185)=0,0,Q15*(mop!AB34+mop!AB185)/(mop!AA34+mop!AA185))</f>
        <v>558928444330.76001</v>
      </c>
      <c r="S15" s="19">
        <f ca="1">IF((mop!AB34+mop!AB185)=0,0,R15*(mop!AC34+mop!AC185)/(mop!AB34+mop!AB185))</f>
        <v>569131915070.08752</v>
      </c>
      <c r="T15" s="19">
        <f ca="1">IF((mop!AC34+mop!AC185)=0,0,S15*(mop!AD34+mop!AD185)/(mop!AC34+mop!AC185))</f>
        <v>579335385809.41516</v>
      </c>
      <c r="U15" s="19">
        <f ca="1">IF((mop!AD34+mop!AD185)=0,0,T15*(mop!AE34+mop!AE185)/(mop!AD34+mop!AD185))</f>
        <v>589538856548.74255</v>
      </c>
      <c r="V15" s="19">
        <f ca="1">IF((mop!AE34+mop!AE185)=0,0,U15*(mop!AF34+mop!AF185)/(mop!AE34+mop!AE185))</f>
        <v>599742327288.07007</v>
      </c>
      <c r="W15" s="19">
        <f ca="1">IF((mop!AF34+mop!AF185)=0,0,V15*(mop!AG34+mop!AG185)/(mop!AF34+mop!AF185))</f>
        <v>609936845520.82581</v>
      </c>
      <c r="X15" s="19">
        <f ca="1">IF((mop!AG34+mop!AG185)=0,0,W15*(mop!AH34+mop!AH185)/(mop!AG34+mop!AG185))</f>
        <v>620131363753.58167</v>
      </c>
      <c r="Y15" s="19">
        <f ca="1">IF((mop!AH34+mop!AH185)=0,0,X15*(mop!AI34+mop!AI185)/(mop!AH34+mop!AH185))</f>
        <v>630325881986.33752</v>
      </c>
      <c r="Z15" s="19">
        <f ca="1">IF((mop!AI34+mop!AI185)=0,0,Y15*(mop!AJ34+mop!AJ185)/(mop!AI34+mop!AI185))</f>
        <v>640520400219.09326</v>
      </c>
      <c r="AA15" s="19">
        <f ca="1">IF((mop!AJ34+mop!AJ185)=0,0,Z15*(mop!AK34+mop!AK185)/(mop!AJ34+mop!AJ185))</f>
        <v>650714918451.849</v>
      </c>
      <c r="AB15" s="19">
        <f ca="1">IF((mop!AK34+mop!AK185)=0,0,AA15*(mop!AL34+mop!AL185)/(mop!AK34+mop!AK185))</f>
        <v>661032237814.54126</v>
      </c>
      <c r="AC15" s="19">
        <f ca="1">IF((mop!AL34+mop!AL185)=0,0,AB15*(mop!AM34+mop!AM185)/(mop!AL34+mop!AL185))</f>
        <v>671349557177.23352</v>
      </c>
      <c r="AD15" s="19">
        <f ca="1">IF((mop!AM34+mop!AM185)=0,0,AC15*(mop!AN34+mop!AN185)/(mop!AM34+mop!AM185))</f>
        <v>681666876539.92554</v>
      </c>
      <c r="AE15" s="19">
        <f ca="1">IF((mop!AN34+mop!AN185)=0,0,AD15*(mop!AO34+mop!AO185)/(mop!AN34+mop!AN185))</f>
        <v>691984195902.61768</v>
      </c>
      <c r="AF15" s="19">
        <f ca="1">IF((mop!AO34+mop!AO185)=0,0,AE15*(mop!AP34+mop!AP185)/(mop!AO34+mop!AO185))</f>
        <v>702301515265.30994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3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3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3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3">
      <c r="A20" t="s">
        <v>35</v>
      </c>
      <c r="B20" s="87">
        <v>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</row>
    <row r="21" spans="1:33">
      <c r="A21" t="s">
        <v>36</v>
      </c>
      <c r="B21" s="87">
        <v>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</row>
    <row r="22" spans="1:33">
      <c r="A22" t="s">
        <v>37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</row>
    <row r="23" spans="1:33">
      <c r="A23" s="16" t="s">
        <v>38</v>
      </c>
      <c r="B23" s="86">
        <f ca="1">B15</f>
        <v>384427589808.27081</v>
      </c>
      <c r="C23" s="86">
        <f t="shared" ref="C23:AF23" ca="1" si="0">C15</f>
        <v>442191171742.95428</v>
      </c>
      <c r="D23" s="86">
        <f t="shared" ca="1" si="0"/>
        <v>415763982288.09662</v>
      </c>
      <c r="E23" s="86">
        <f t="shared" ca="1" si="0"/>
        <v>425998913808.30389</v>
      </c>
      <c r="F23" s="86">
        <f t="shared" ca="1" si="0"/>
        <v>436233845328.51111</v>
      </c>
      <c r="G23" s="86">
        <f t="shared" ca="1" si="0"/>
        <v>446468776848.71838</v>
      </c>
      <c r="H23" s="86">
        <f t="shared" ca="1" si="0"/>
        <v>456714841693.70721</v>
      </c>
      <c r="I23" s="86">
        <f t="shared" ca="1" si="0"/>
        <v>466960906538.69604</v>
      </c>
      <c r="J23" s="86">
        <f t="shared" ca="1" si="0"/>
        <v>477206971383.68475</v>
      </c>
      <c r="K23" s="86">
        <f t="shared" ca="1" si="0"/>
        <v>487453036228.67352</v>
      </c>
      <c r="L23" s="86">
        <f t="shared" ca="1" si="0"/>
        <v>497699101073.66241</v>
      </c>
      <c r="M23" s="86">
        <f t="shared" ca="1" si="0"/>
        <v>507904275577.21643</v>
      </c>
      <c r="N23" s="86">
        <f t="shared" ca="1" si="0"/>
        <v>518109450080.77045</v>
      </c>
      <c r="O23" s="86">
        <f t="shared" ca="1" si="0"/>
        <v>528314624584.32452</v>
      </c>
      <c r="P23" s="86">
        <f t="shared" ca="1" si="0"/>
        <v>538519799087.87848</v>
      </c>
      <c r="Q23" s="86">
        <f t="shared" ca="1" si="0"/>
        <v>548724973591.43256</v>
      </c>
      <c r="R23" s="86">
        <f t="shared" ca="1" si="0"/>
        <v>558928444330.76001</v>
      </c>
      <c r="S23" s="86">
        <f ca="1">S15</f>
        <v>569131915070.08752</v>
      </c>
      <c r="T23" s="86">
        <f t="shared" ca="1" si="0"/>
        <v>579335385809.41516</v>
      </c>
      <c r="U23" s="86">
        <f t="shared" ca="1" si="0"/>
        <v>589538856548.74255</v>
      </c>
      <c r="V23" s="86">
        <f t="shared" ca="1" si="0"/>
        <v>599742327288.07007</v>
      </c>
      <c r="W23" s="86">
        <f t="shared" ca="1" si="0"/>
        <v>609936845520.82581</v>
      </c>
      <c r="X23" s="86">
        <f t="shared" ca="1" si="0"/>
        <v>620131363753.58167</v>
      </c>
      <c r="Y23" s="86">
        <f t="shared" ca="1" si="0"/>
        <v>630325881986.33752</v>
      </c>
      <c r="Z23" s="86">
        <f t="shared" ca="1" si="0"/>
        <v>640520400219.09326</v>
      </c>
      <c r="AA23" s="86">
        <f t="shared" ca="1" si="0"/>
        <v>650714918451.849</v>
      </c>
      <c r="AB23" s="86">
        <f t="shared" ca="1" si="0"/>
        <v>661032237814.54126</v>
      </c>
      <c r="AC23" s="86">
        <f t="shared" ca="1" si="0"/>
        <v>671349557177.23352</v>
      </c>
      <c r="AD23" s="86">
        <f t="shared" ca="1" si="0"/>
        <v>681666876539.92554</v>
      </c>
      <c r="AE23" s="86">
        <f t="shared" ca="1" si="0"/>
        <v>691984195902.61768</v>
      </c>
      <c r="AF23" s="86">
        <f t="shared" ca="1" si="0"/>
        <v>702301515265.30994</v>
      </c>
      <c r="AG23" s="86"/>
    </row>
    <row r="24" spans="1:33">
      <c r="A24" t="s">
        <v>39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</row>
    <row r="25" spans="1:33">
      <c r="A25" t="s">
        <v>40</v>
      </c>
      <c r="B25" s="87">
        <v>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</row>
    <row r="26" spans="1:33">
      <c r="A26" t="s">
        <v>41</v>
      </c>
      <c r="B26" s="87">
        <v>0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</row>
    <row r="27" spans="1:33">
      <c r="A27" t="s">
        <v>52</v>
      </c>
      <c r="B27" s="19">
        <f ca="1">SUM(B2:B26)</f>
        <v>825426277614.81226</v>
      </c>
      <c r="C27" s="19">
        <f t="shared" ref="C27:AF27" ca="1" si="1">SUM(C2:C26)</f>
        <v>945853299894.91821</v>
      </c>
      <c r="D27" s="19">
        <f t="shared" ca="1" si="1"/>
        <v>894310861203.19482</v>
      </c>
      <c r="E27" s="19">
        <f t="shared" ca="1" si="1"/>
        <v>901177094001.7135</v>
      </c>
      <c r="F27" s="19">
        <f t="shared" ca="1" si="1"/>
        <v>908043326800.23218</v>
      </c>
      <c r="G27" s="19">
        <f t="shared" ca="1" si="1"/>
        <v>914909559598.75073</v>
      </c>
      <c r="H27" s="19">
        <f t="shared" ca="1" si="1"/>
        <v>936559579307.94031</v>
      </c>
      <c r="I27" s="19">
        <f t="shared" ca="1" si="1"/>
        <v>958209599017.12976</v>
      </c>
      <c r="J27" s="19">
        <f t="shared" ca="1" si="1"/>
        <v>979859618726.31909</v>
      </c>
      <c r="K27" s="19">
        <f t="shared" ca="1" si="1"/>
        <v>1001509638435.5084</v>
      </c>
      <c r="L27" s="19">
        <f t="shared" ca="1" si="1"/>
        <v>1023159658144.698</v>
      </c>
      <c r="M27" s="19">
        <f t="shared" ca="1" si="1"/>
        <v>1044532887372.6658</v>
      </c>
      <c r="N27" s="19">
        <f t="shared" ca="1" si="1"/>
        <v>1065906116600.6334</v>
      </c>
      <c r="O27" s="19">
        <f t="shared" ca="1" si="1"/>
        <v>1087279345828.6013</v>
      </c>
      <c r="P27" s="19">
        <f t="shared" ca="1" si="1"/>
        <v>1108652575056.5688</v>
      </c>
      <c r="Q27" s="19">
        <f t="shared" ca="1" si="1"/>
        <v>1130025804284.5366</v>
      </c>
      <c r="R27" s="19">
        <f t="shared" ca="1" si="1"/>
        <v>1152669550228.3286</v>
      </c>
      <c r="S27" s="19">
        <f t="shared" ca="1" si="1"/>
        <v>1175313296172.1204</v>
      </c>
      <c r="T27" s="19">
        <f t="shared" ca="1" si="1"/>
        <v>1197957042115.9126</v>
      </c>
      <c r="U27" s="19">
        <f t="shared" ca="1" si="1"/>
        <v>1220600788059.7041</v>
      </c>
      <c r="V27" s="19">
        <f t="shared" ca="1" si="1"/>
        <v>1243244534003.4961</v>
      </c>
      <c r="W27" s="19">
        <f t="shared" ca="1" si="1"/>
        <v>1265340605608.6665</v>
      </c>
      <c r="X27" s="19">
        <f t="shared" ca="1" si="1"/>
        <v>1287436677213.8369</v>
      </c>
      <c r="Y27" s="19">
        <f t="shared" ca="1" si="1"/>
        <v>1309532748819.0076</v>
      </c>
      <c r="Z27" s="19">
        <f t="shared" ca="1" si="1"/>
        <v>1331628820424.178</v>
      </c>
      <c r="AA27" s="19">
        <f t="shared" ca="1" si="1"/>
        <v>1353724892029.3484</v>
      </c>
      <c r="AB27" s="19">
        <f t="shared" ca="1" si="1"/>
        <v>1385172051501.2583</v>
      </c>
      <c r="AC27" s="19">
        <f t="shared" ca="1" si="1"/>
        <v>1416619210973.1685</v>
      </c>
      <c r="AD27" s="19">
        <f t="shared" ca="1" si="1"/>
        <v>1448066370445.0781</v>
      </c>
      <c r="AE27" s="19">
        <f t="shared" ca="1" si="1"/>
        <v>1479513529916.9878</v>
      </c>
      <c r="AF27" s="19">
        <f t="shared" ca="1" si="1"/>
        <v>1510960689388.8979</v>
      </c>
    </row>
    <row r="30" spans="1:33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3">
      <c r="A31" t="s">
        <v>17</v>
      </c>
      <c r="B31" s="19">
        <f ca="1">B2/B$27</f>
        <v>0</v>
      </c>
      <c r="C31" s="19">
        <f t="shared" ref="C31:AF39" ca="1" si="2">C2/C$27</f>
        <v>0</v>
      </c>
      <c r="D31" s="19">
        <f t="shared" ca="1" si="2"/>
        <v>0</v>
      </c>
      <c r="E31" s="19">
        <f t="shared" ca="1" si="2"/>
        <v>0</v>
      </c>
      <c r="F31" s="19">
        <f t="shared" ca="1" si="2"/>
        <v>0</v>
      </c>
      <c r="G31" s="19">
        <f t="shared" ca="1" si="2"/>
        <v>0</v>
      </c>
      <c r="H31" s="19">
        <f t="shared" ca="1" si="2"/>
        <v>0</v>
      </c>
      <c r="I31" s="19">
        <f t="shared" ca="1" si="2"/>
        <v>0</v>
      </c>
      <c r="J31" s="19">
        <f t="shared" ca="1" si="2"/>
        <v>0</v>
      </c>
      <c r="K31" s="19">
        <f t="shared" ca="1" si="2"/>
        <v>0</v>
      </c>
      <c r="L31" s="19">
        <f t="shared" ca="1" si="2"/>
        <v>0</v>
      </c>
      <c r="M31" s="19">
        <f t="shared" ca="1" si="2"/>
        <v>0</v>
      </c>
      <c r="N31" s="19">
        <f t="shared" ca="1" si="2"/>
        <v>0</v>
      </c>
      <c r="O31" s="19">
        <f t="shared" ca="1" si="2"/>
        <v>0</v>
      </c>
      <c r="P31" s="19">
        <f t="shared" ca="1" si="2"/>
        <v>0</v>
      </c>
      <c r="Q31" s="19">
        <f t="shared" ca="1" si="2"/>
        <v>0</v>
      </c>
      <c r="R31" s="19">
        <f t="shared" ca="1" si="2"/>
        <v>0</v>
      </c>
      <c r="S31" s="19">
        <f t="shared" ca="1" si="2"/>
        <v>0</v>
      </c>
      <c r="T31" s="19">
        <f t="shared" ca="1" si="2"/>
        <v>0</v>
      </c>
      <c r="U31" s="19">
        <f t="shared" ca="1" si="2"/>
        <v>0</v>
      </c>
      <c r="V31" s="19">
        <f t="shared" ca="1" si="2"/>
        <v>0</v>
      </c>
      <c r="W31" s="19">
        <f t="shared" ca="1" si="2"/>
        <v>0</v>
      </c>
      <c r="X31" s="19">
        <f t="shared" ca="1" si="2"/>
        <v>0</v>
      </c>
      <c r="Y31" s="19">
        <f t="shared" ca="1" si="2"/>
        <v>0</v>
      </c>
      <c r="Z31" s="19">
        <f t="shared" ca="1" si="2"/>
        <v>0</v>
      </c>
      <c r="AA31" s="19">
        <f t="shared" ca="1" si="2"/>
        <v>0</v>
      </c>
      <c r="AB31" s="19">
        <f t="shared" ca="1" si="2"/>
        <v>0</v>
      </c>
      <c r="AC31" s="19">
        <f t="shared" ca="1" si="2"/>
        <v>0</v>
      </c>
      <c r="AD31" s="19">
        <f t="shared" ca="1" si="2"/>
        <v>0</v>
      </c>
      <c r="AE31" s="19">
        <f t="shared" ca="1" si="2"/>
        <v>0</v>
      </c>
      <c r="AF31" s="19">
        <f t="shared" ca="1" si="2"/>
        <v>0</v>
      </c>
    </row>
    <row r="32" spans="1:33">
      <c r="A32" t="s">
        <v>18</v>
      </c>
      <c r="B32" s="19">
        <f t="shared" ref="B32:Q55" ca="1" si="3">B3/B$27</f>
        <v>0</v>
      </c>
      <c r="C32" s="19">
        <f t="shared" ca="1" si="3"/>
        <v>0</v>
      </c>
      <c r="D32" s="19">
        <f t="shared" ca="1" si="3"/>
        <v>0</v>
      </c>
      <c r="E32" s="19">
        <f t="shared" ca="1" si="3"/>
        <v>0</v>
      </c>
      <c r="F32" s="19">
        <f t="shared" ca="1" si="3"/>
        <v>0</v>
      </c>
      <c r="G32" s="19">
        <f t="shared" ca="1" si="3"/>
        <v>0</v>
      </c>
      <c r="H32" s="19">
        <f t="shared" ca="1" si="3"/>
        <v>0</v>
      </c>
      <c r="I32" s="19">
        <f t="shared" ca="1" si="3"/>
        <v>0</v>
      </c>
      <c r="J32" s="19">
        <f t="shared" ca="1" si="3"/>
        <v>0</v>
      </c>
      <c r="K32" s="19">
        <f t="shared" ca="1" si="3"/>
        <v>0</v>
      </c>
      <c r="L32" s="19">
        <f t="shared" ca="1" si="3"/>
        <v>0</v>
      </c>
      <c r="M32" s="19">
        <f t="shared" ca="1" si="3"/>
        <v>0</v>
      </c>
      <c r="N32" s="19">
        <f t="shared" ca="1" si="3"/>
        <v>0</v>
      </c>
      <c r="O32" s="19">
        <f t="shared" ca="1" si="3"/>
        <v>0</v>
      </c>
      <c r="P32" s="19">
        <f t="shared" ca="1" si="3"/>
        <v>0</v>
      </c>
      <c r="Q32" s="19">
        <f t="shared" ca="1" si="3"/>
        <v>0</v>
      </c>
      <c r="R32" s="19">
        <f t="shared" ca="1" si="2"/>
        <v>0</v>
      </c>
      <c r="S32" s="19">
        <f t="shared" ca="1" si="2"/>
        <v>0</v>
      </c>
      <c r="T32" s="19">
        <f t="shared" ca="1" si="2"/>
        <v>0</v>
      </c>
      <c r="U32" s="19">
        <f t="shared" ca="1" si="2"/>
        <v>0</v>
      </c>
      <c r="V32" s="19">
        <f t="shared" ca="1" si="2"/>
        <v>0</v>
      </c>
      <c r="W32" s="19">
        <f t="shared" ca="1" si="2"/>
        <v>0</v>
      </c>
      <c r="X32" s="19">
        <f t="shared" ca="1" si="2"/>
        <v>0</v>
      </c>
      <c r="Y32" s="19">
        <f t="shared" ca="1" si="2"/>
        <v>0</v>
      </c>
      <c r="Z32" s="19">
        <f t="shared" ca="1" si="2"/>
        <v>0</v>
      </c>
      <c r="AA32" s="19">
        <f t="shared" ca="1" si="2"/>
        <v>0</v>
      </c>
      <c r="AB32" s="19">
        <f t="shared" ca="1" si="2"/>
        <v>0</v>
      </c>
      <c r="AC32" s="19">
        <f t="shared" ca="1" si="2"/>
        <v>0</v>
      </c>
      <c r="AD32" s="19">
        <f t="shared" ca="1" si="2"/>
        <v>0</v>
      </c>
      <c r="AE32" s="19">
        <f t="shared" ca="1" si="2"/>
        <v>0</v>
      </c>
      <c r="AF32" s="19">
        <f t="shared" ca="1" si="2"/>
        <v>0</v>
      </c>
    </row>
    <row r="33" spans="1:32">
      <c r="A33" t="s">
        <v>19</v>
      </c>
      <c r="B33" s="19">
        <f t="shared" ca="1" si="3"/>
        <v>0</v>
      </c>
      <c r="C33" s="19">
        <f t="shared" ca="1" si="2"/>
        <v>0</v>
      </c>
      <c r="D33" s="19">
        <f t="shared" ca="1" si="2"/>
        <v>0</v>
      </c>
      <c r="E33" s="19">
        <f t="shared" ca="1" si="2"/>
        <v>0</v>
      </c>
      <c r="F33" s="19">
        <f t="shared" ca="1" si="2"/>
        <v>0</v>
      </c>
      <c r="G33" s="19">
        <f t="shared" ca="1" si="2"/>
        <v>0</v>
      </c>
      <c r="H33" s="19">
        <f t="shared" ca="1" si="2"/>
        <v>0</v>
      </c>
      <c r="I33" s="19">
        <f t="shared" ca="1" si="2"/>
        <v>0</v>
      </c>
      <c r="J33" s="19">
        <f t="shared" ca="1" si="2"/>
        <v>0</v>
      </c>
      <c r="K33" s="19">
        <f t="shared" ca="1" si="2"/>
        <v>0</v>
      </c>
      <c r="L33" s="19">
        <f t="shared" ca="1" si="2"/>
        <v>0</v>
      </c>
      <c r="M33" s="19">
        <f t="shared" ca="1" si="2"/>
        <v>0</v>
      </c>
      <c r="N33" s="19">
        <f t="shared" ca="1" si="2"/>
        <v>0</v>
      </c>
      <c r="O33" s="19">
        <f t="shared" ca="1" si="2"/>
        <v>0</v>
      </c>
      <c r="P33" s="19">
        <f t="shared" ca="1" si="2"/>
        <v>0</v>
      </c>
      <c r="Q33" s="19">
        <f t="shared" ca="1" si="2"/>
        <v>0</v>
      </c>
      <c r="R33" s="19">
        <f t="shared" ca="1" si="2"/>
        <v>0</v>
      </c>
      <c r="S33" s="19">
        <f t="shared" ca="1" si="2"/>
        <v>0</v>
      </c>
      <c r="T33" s="19">
        <f t="shared" ca="1" si="2"/>
        <v>0</v>
      </c>
      <c r="U33" s="19">
        <f t="shared" ca="1" si="2"/>
        <v>0</v>
      </c>
      <c r="V33" s="19">
        <f t="shared" ca="1" si="2"/>
        <v>0</v>
      </c>
      <c r="W33" s="19">
        <f t="shared" ca="1" si="2"/>
        <v>0</v>
      </c>
      <c r="X33" s="19">
        <f t="shared" ca="1" si="2"/>
        <v>0</v>
      </c>
      <c r="Y33" s="19">
        <f t="shared" ca="1" si="2"/>
        <v>0</v>
      </c>
      <c r="Z33" s="19">
        <f t="shared" ca="1" si="2"/>
        <v>0</v>
      </c>
      <c r="AA33" s="19">
        <f t="shared" ca="1" si="2"/>
        <v>0</v>
      </c>
      <c r="AB33" s="19">
        <f t="shared" ca="1" si="2"/>
        <v>0</v>
      </c>
      <c r="AC33" s="19">
        <f t="shared" ca="1" si="2"/>
        <v>0</v>
      </c>
      <c r="AD33" s="19">
        <f t="shared" ca="1" si="2"/>
        <v>0</v>
      </c>
      <c r="AE33" s="19">
        <f t="shared" ca="1" si="2"/>
        <v>0</v>
      </c>
      <c r="AF33" s="19">
        <f t="shared" ca="1" si="2"/>
        <v>0</v>
      </c>
    </row>
    <row r="34" spans="1:32">
      <c r="A34" t="s">
        <v>20</v>
      </c>
      <c r="B34" s="19">
        <f t="shared" ca="1" si="3"/>
        <v>8.0491499775848033E-3</v>
      </c>
      <c r="C34" s="19">
        <f t="shared" ca="1" si="2"/>
        <v>7.5105381312200363E-3</v>
      </c>
      <c r="D34" s="19">
        <f t="shared" ca="1" si="2"/>
        <v>7.3464136095514141E-3</v>
      </c>
      <c r="E34" s="19">
        <f t="shared" ca="1" si="2"/>
        <v>7.3089368911207261E-3</v>
      </c>
      <c r="F34" s="19">
        <f t="shared" ca="1" si="2"/>
        <v>7.2720269383182287E-3</v>
      </c>
      <c r="G34" s="19">
        <f t="shared" ca="1" si="2"/>
        <v>7.2356709907195581E-3</v>
      </c>
      <c r="H34" s="19">
        <f t="shared" ca="1" si="2"/>
        <v>7.1395998831584248E-3</v>
      </c>
      <c r="I34" s="19">
        <f t="shared" ca="1" si="2"/>
        <v>7.0478700833327109E-3</v>
      </c>
      <c r="J34" s="19">
        <f t="shared" ca="1" si="2"/>
        <v>6.9601938273742862E-3</v>
      </c>
      <c r="K34" s="19">
        <f t="shared" ca="1" si="2"/>
        <v>6.876308234224646E-3</v>
      </c>
      <c r="L34" s="19">
        <f t="shared" ca="1" si="2"/>
        <v>6.7959726730383446E-3</v>
      </c>
      <c r="M34" s="19">
        <f t="shared" ca="1" si="2"/>
        <v>6.7503838586145601E-3</v>
      </c>
      <c r="N34" s="19">
        <f t="shared" ca="1" si="2"/>
        <v>6.7066233106126217E-3</v>
      </c>
      <c r="O34" s="19">
        <f t="shared" ca="1" si="2"/>
        <v>6.6645832114119504E-3</v>
      </c>
      <c r="P34" s="19">
        <f t="shared" ca="1" si="2"/>
        <v>6.62416405766741E-3</v>
      </c>
      <c r="Q34" s="19">
        <f t="shared" ca="1" si="2"/>
        <v>6.5852738740311747E-3</v>
      </c>
      <c r="R34" s="19">
        <f t="shared" ca="1" si="2"/>
        <v>6.5612691550173902E-3</v>
      </c>
      <c r="S34" s="19">
        <f t="shared" ca="1" si="2"/>
        <v>6.5381893923715309E-3</v>
      </c>
      <c r="T34" s="19">
        <f t="shared" ca="1" si="2"/>
        <v>6.5159821356059692E-3</v>
      </c>
      <c r="U34" s="19">
        <f t="shared" ca="1" si="2"/>
        <v>6.4945988263345076E-3</v>
      </c>
      <c r="V34" s="19">
        <f t="shared" ca="1" si="2"/>
        <v>6.473994443829803E-3</v>
      </c>
      <c r="W34" s="19">
        <f t="shared" ca="1" si="2"/>
        <v>6.468212326030346E-3</v>
      </c>
      <c r="X34" s="19">
        <f t="shared" ca="1" si="2"/>
        <v>6.4626286833732978E-3</v>
      </c>
      <c r="Y34" s="19">
        <f t="shared" ca="1" si="2"/>
        <v>6.4572334690974091E-3</v>
      </c>
      <c r="Z34" s="19">
        <f t="shared" ca="1" si="2"/>
        <v>6.4520173032757699E-3</v>
      </c>
      <c r="AA34" s="19">
        <f t="shared" ca="1" si="2"/>
        <v>6.4469714183940444E-3</v>
      </c>
      <c r="AB34" s="19">
        <f t="shared" ca="1" si="2"/>
        <v>6.3160798562812478E-3</v>
      </c>
      <c r="AC34" s="19">
        <f t="shared" ca="1" si="2"/>
        <v>6.1909995492967235E-3</v>
      </c>
      <c r="AD34" s="19">
        <f t="shared" ca="1" si="2"/>
        <v>6.0713518943519389E-3</v>
      </c>
      <c r="AE34" s="19">
        <f t="shared" ca="1" si="2"/>
        <v>5.9567904772946855E-3</v>
      </c>
      <c r="AF34" s="19">
        <f t="shared" ca="1" si="2"/>
        <v>5.846997723216985E-3</v>
      </c>
    </row>
    <row r="35" spans="1:32">
      <c r="A35" t="s">
        <v>21</v>
      </c>
      <c r="B35" s="19">
        <f t="shared" ca="1" si="3"/>
        <v>0</v>
      </c>
      <c r="C35" s="19">
        <f t="shared" ca="1" si="2"/>
        <v>0</v>
      </c>
      <c r="D35" s="19">
        <f t="shared" ca="1" si="2"/>
        <v>0</v>
      </c>
      <c r="E35" s="19">
        <f t="shared" ca="1" si="2"/>
        <v>0</v>
      </c>
      <c r="F35" s="19">
        <f t="shared" ca="1" si="2"/>
        <v>0</v>
      </c>
      <c r="G35" s="19">
        <f t="shared" ca="1" si="2"/>
        <v>0</v>
      </c>
      <c r="H35" s="19">
        <f t="shared" ca="1" si="2"/>
        <v>0</v>
      </c>
      <c r="I35" s="19">
        <f t="shared" ca="1" si="2"/>
        <v>0</v>
      </c>
      <c r="J35" s="19">
        <f t="shared" ca="1" si="2"/>
        <v>0</v>
      </c>
      <c r="K35" s="19">
        <f t="shared" ca="1" si="2"/>
        <v>0</v>
      </c>
      <c r="L35" s="19">
        <f t="shared" ca="1" si="2"/>
        <v>0</v>
      </c>
      <c r="M35" s="19">
        <f t="shared" ca="1" si="2"/>
        <v>0</v>
      </c>
      <c r="N35" s="19">
        <f t="shared" ca="1" si="2"/>
        <v>0</v>
      </c>
      <c r="O35" s="19">
        <f t="shared" ca="1" si="2"/>
        <v>0</v>
      </c>
      <c r="P35" s="19">
        <f t="shared" ca="1" si="2"/>
        <v>0</v>
      </c>
      <c r="Q35" s="19">
        <f t="shared" ca="1" si="2"/>
        <v>0</v>
      </c>
      <c r="R35" s="19">
        <f t="shared" ca="1" si="2"/>
        <v>0</v>
      </c>
      <c r="S35" s="19">
        <f t="shared" ca="1" si="2"/>
        <v>0</v>
      </c>
      <c r="T35" s="19">
        <f t="shared" ca="1" si="2"/>
        <v>0</v>
      </c>
      <c r="U35" s="19">
        <f t="shared" ca="1" si="2"/>
        <v>0</v>
      </c>
      <c r="V35" s="19">
        <f t="shared" ca="1" si="2"/>
        <v>0</v>
      </c>
      <c r="W35" s="19">
        <f t="shared" ca="1" si="2"/>
        <v>0</v>
      </c>
      <c r="X35" s="19">
        <f t="shared" ca="1" si="2"/>
        <v>0</v>
      </c>
      <c r="Y35" s="19">
        <f t="shared" ca="1" si="2"/>
        <v>0</v>
      </c>
      <c r="Z35" s="19">
        <f t="shared" ca="1" si="2"/>
        <v>0</v>
      </c>
      <c r="AA35" s="19">
        <f t="shared" ca="1" si="2"/>
        <v>0</v>
      </c>
      <c r="AB35" s="19">
        <f t="shared" ca="1" si="2"/>
        <v>0</v>
      </c>
      <c r="AC35" s="19">
        <f t="shared" ca="1" si="2"/>
        <v>0</v>
      </c>
      <c r="AD35" s="19">
        <f t="shared" ca="1" si="2"/>
        <v>0</v>
      </c>
      <c r="AE35" s="19">
        <f t="shared" ca="1" si="2"/>
        <v>0</v>
      </c>
      <c r="AF35" s="19">
        <f t="shared" ca="1" si="2"/>
        <v>0</v>
      </c>
    </row>
    <row r="36" spans="1:32">
      <c r="A36" t="s">
        <v>22</v>
      </c>
      <c r="B36" s="19">
        <f t="shared" ca="1" si="3"/>
        <v>0</v>
      </c>
      <c r="C36" s="19">
        <f t="shared" ca="1" si="2"/>
        <v>0</v>
      </c>
      <c r="D36" s="19">
        <f t="shared" ca="1" si="2"/>
        <v>0</v>
      </c>
      <c r="E36" s="19">
        <f t="shared" ca="1" si="2"/>
        <v>0</v>
      </c>
      <c r="F36" s="19">
        <f t="shared" ca="1" si="2"/>
        <v>0</v>
      </c>
      <c r="G36" s="19">
        <f t="shared" ca="1" si="2"/>
        <v>0</v>
      </c>
      <c r="H36" s="19">
        <f t="shared" ca="1" si="2"/>
        <v>0</v>
      </c>
      <c r="I36" s="19">
        <f t="shared" ca="1" si="2"/>
        <v>0</v>
      </c>
      <c r="J36" s="19">
        <f t="shared" ca="1" si="2"/>
        <v>0</v>
      </c>
      <c r="K36" s="19">
        <f t="shared" ca="1" si="2"/>
        <v>0</v>
      </c>
      <c r="L36" s="19">
        <f t="shared" ca="1" si="2"/>
        <v>0</v>
      </c>
      <c r="M36" s="19">
        <f t="shared" ca="1" si="2"/>
        <v>0</v>
      </c>
      <c r="N36" s="19">
        <f t="shared" ca="1" si="2"/>
        <v>0</v>
      </c>
      <c r="O36" s="19">
        <f t="shared" ca="1" si="2"/>
        <v>0</v>
      </c>
      <c r="P36" s="19">
        <f t="shared" ca="1" si="2"/>
        <v>0</v>
      </c>
      <c r="Q36" s="19">
        <f t="shared" ca="1" si="2"/>
        <v>0</v>
      </c>
      <c r="R36" s="19">
        <f t="shared" ca="1" si="2"/>
        <v>0</v>
      </c>
      <c r="S36" s="19">
        <f t="shared" ca="1" si="2"/>
        <v>0</v>
      </c>
      <c r="T36" s="19">
        <f t="shared" ca="1" si="2"/>
        <v>0</v>
      </c>
      <c r="U36" s="19">
        <f t="shared" ca="1" si="2"/>
        <v>0</v>
      </c>
      <c r="V36" s="19">
        <f t="shared" ca="1" si="2"/>
        <v>0</v>
      </c>
      <c r="W36" s="19">
        <f t="shared" ca="1" si="2"/>
        <v>0</v>
      </c>
      <c r="X36" s="19">
        <f t="shared" ca="1" si="2"/>
        <v>0</v>
      </c>
      <c r="Y36" s="19">
        <f t="shared" ca="1" si="2"/>
        <v>0</v>
      </c>
      <c r="Z36" s="19">
        <f t="shared" ca="1" si="2"/>
        <v>0</v>
      </c>
      <c r="AA36" s="19">
        <f t="shared" ca="1" si="2"/>
        <v>0</v>
      </c>
      <c r="AB36" s="19">
        <f t="shared" ca="1" si="2"/>
        <v>0</v>
      </c>
      <c r="AC36" s="19">
        <f t="shared" ca="1" si="2"/>
        <v>0</v>
      </c>
      <c r="AD36" s="19">
        <f t="shared" ca="1" si="2"/>
        <v>0</v>
      </c>
      <c r="AE36" s="19">
        <f t="shared" ca="1" si="2"/>
        <v>0</v>
      </c>
      <c r="AF36" s="19">
        <f t="shared" ca="1" si="2"/>
        <v>0</v>
      </c>
    </row>
    <row r="37" spans="1:32">
      <c r="A37" t="s">
        <v>23</v>
      </c>
      <c r="B37" s="19">
        <f t="shared" ca="1" si="3"/>
        <v>0</v>
      </c>
      <c r="C37" s="19">
        <f t="shared" ca="1" si="2"/>
        <v>0</v>
      </c>
      <c r="D37" s="19">
        <f t="shared" ca="1" si="2"/>
        <v>0</v>
      </c>
      <c r="E37" s="19">
        <f t="shared" ca="1" si="2"/>
        <v>0</v>
      </c>
      <c r="F37" s="19">
        <f t="shared" ca="1" si="2"/>
        <v>0</v>
      </c>
      <c r="G37" s="19">
        <f t="shared" ca="1" si="2"/>
        <v>0</v>
      </c>
      <c r="H37" s="19">
        <f t="shared" ca="1" si="2"/>
        <v>0</v>
      </c>
      <c r="I37" s="19">
        <f t="shared" ca="1" si="2"/>
        <v>0</v>
      </c>
      <c r="J37" s="19">
        <f t="shared" ca="1" si="2"/>
        <v>0</v>
      </c>
      <c r="K37" s="19">
        <f t="shared" ca="1" si="2"/>
        <v>0</v>
      </c>
      <c r="L37" s="19">
        <f t="shared" ca="1" si="2"/>
        <v>0</v>
      </c>
      <c r="M37" s="19">
        <f t="shared" ca="1" si="2"/>
        <v>0</v>
      </c>
      <c r="N37" s="19">
        <f t="shared" ca="1" si="2"/>
        <v>0</v>
      </c>
      <c r="O37" s="19">
        <f t="shared" ca="1" si="2"/>
        <v>0</v>
      </c>
      <c r="P37" s="19">
        <f t="shared" ca="1" si="2"/>
        <v>0</v>
      </c>
      <c r="Q37" s="19">
        <f t="shared" ca="1" si="2"/>
        <v>0</v>
      </c>
      <c r="R37" s="19">
        <f t="shared" ca="1" si="2"/>
        <v>0</v>
      </c>
      <c r="S37" s="19">
        <f t="shared" ca="1" si="2"/>
        <v>0</v>
      </c>
      <c r="T37" s="19">
        <f t="shared" ca="1" si="2"/>
        <v>0</v>
      </c>
      <c r="U37" s="19">
        <f t="shared" ca="1" si="2"/>
        <v>0</v>
      </c>
      <c r="V37" s="19">
        <f t="shared" ca="1" si="2"/>
        <v>0</v>
      </c>
      <c r="W37" s="19">
        <f t="shared" ca="1" si="2"/>
        <v>0</v>
      </c>
      <c r="X37" s="19">
        <f t="shared" ca="1" si="2"/>
        <v>0</v>
      </c>
      <c r="Y37" s="19">
        <f t="shared" ca="1" si="2"/>
        <v>0</v>
      </c>
      <c r="Z37" s="19">
        <f t="shared" ca="1" si="2"/>
        <v>0</v>
      </c>
      <c r="AA37" s="19">
        <f t="shared" ca="1" si="2"/>
        <v>0</v>
      </c>
      <c r="AB37" s="19">
        <f t="shared" ca="1" si="2"/>
        <v>0</v>
      </c>
      <c r="AC37" s="19">
        <f t="shared" ca="1" si="2"/>
        <v>0</v>
      </c>
      <c r="AD37" s="19">
        <f t="shared" ca="1" si="2"/>
        <v>0</v>
      </c>
      <c r="AE37" s="19">
        <f t="shared" ca="1" si="2"/>
        <v>0</v>
      </c>
      <c r="AF37" s="19">
        <f t="shared" ca="1" si="2"/>
        <v>0</v>
      </c>
    </row>
    <row r="38" spans="1:32">
      <c r="A38" t="s">
        <v>24</v>
      </c>
      <c r="B38" s="19">
        <f t="shared" ca="1" si="3"/>
        <v>4.4833206897274477E-3</v>
      </c>
      <c r="C38" s="19">
        <f t="shared" ca="1" si="2"/>
        <v>4.0666391677594499E-3</v>
      </c>
      <c r="D38" s="19">
        <f t="shared" ca="1" si="2"/>
        <v>4.4564255444739329E-3</v>
      </c>
      <c r="E38" s="19">
        <f t="shared" ca="1" si="2"/>
        <v>4.5042797239430651E-3</v>
      </c>
      <c r="F38" s="19">
        <f t="shared" ca="1" si="2"/>
        <v>4.5514101979965641E-3</v>
      </c>
      <c r="G38" s="19">
        <f t="shared" ca="1" si="2"/>
        <v>4.5978332604740008E-3</v>
      </c>
      <c r="H38" s="19">
        <f t="shared" ca="1" si="2"/>
        <v>4.5656346279132958E-3</v>
      </c>
      <c r="I38" s="19">
        <f t="shared" ca="1" si="2"/>
        <v>4.5348910027544443E-3</v>
      </c>
      <c r="J38" s="19">
        <f t="shared" ca="1" si="2"/>
        <v>4.5055059397363338E-3</v>
      </c>
      <c r="K38" s="19">
        <f t="shared" ca="1" si="2"/>
        <v>4.4773913331753214E-3</v>
      </c>
      <c r="L38" s="19">
        <f t="shared" ca="1" si="2"/>
        <v>4.4504665346395099E-3</v>
      </c>
      <c r="M38" s="19">
        <f t="shared" ca="1" si="2"/>
        <v>4.4299818796827688E-3</v>
      </c>
      <c r="N38" s="19">
        <f t="shared" ca="1" si="2"/>
        <v>4.4103187290203145E-3</v>
      </c>
      <c r="O38" s="19">
        <f t="shared" ca="1" si="2"/>
        <v>4.3914286364097098E-3</v>
      </c>
      <c r="P38" s="19">
        <f t="shared" ca="1" si="2"/>
        <v>4.3732668915043996E-3</v>
      </c>
      <c r="Q38" s="19">
        <f t="shared" ca="1" si="2"/>
        <v>4.3557921665513212E-3</v>
      </c>
      <c r="R38" s="19">
        <f t="shared" ca="1" si="2"/>
        <v>4.3304213148149581E-3</v>
      </c>
      <c r="S38" s="19">
        <f t="shared" ca="1" si="2"/>
        <v>4.3060280596444941E-3</v>
      </c>
      <c r="T38" s="19">
        <f t="shared" ca="1" si="2"/>
        <v>4.2825569655422528E-3</v>
      </c>
      <c r="U38" s="19">
        <f t="shared" ca="1" si="2"/>
        <v>4.2599567106153995E-3</v>
      </c>
      <c r="V38" s="19">
        <f t="shared" ca="1" si="2"/>
        <v>4.238179711961677E-3</v>
      </c>
      <c r="W38" s="19">
        <f t="shared" ca="1" si="2"/>
        <v>4.2121525026319849E-3</v>
      </c>
      <c r="X38" s="19">
        <f t="shared" ca="1" si="2"/>
        <v>4.18701869503802E-3</v>
      </c>
      <c r="Y38" s="19">
        <f t="shared" ca="1" si="2"/>
        <v>4.1627330654110551E-3</v>
      </c>
      <c r="Z38" s="19">
        <f t="shared" ca="1" si="2"/>
        <v>4.1392533916225103E-3</v>
      </c>
      <c r="AA38" s="19">
        <f t="shared" ca="1" si="2"/>
        <v>4.1165402082137354E-3</v>
      </c>
      <c r="AB38" s="19">
        <f t="shared" ca="1" si="2"/>
        <v>4.0637840459525603E-3</v>
      </c>
      <c r="AC38" s="19">
        <f t="shared" ca="1" si="2"/>
        <v>4.013370124195963E-3</v>
      </c>
      <c r="AD38" s="19">
        <f t="shared" ca="1" si="2"/>
        <v>3.9651458460488618E-3</v>
      </c>
      <c r="AE38" s="19">
        <f t="shared" ca="1" si="2"/>
        <v>3.9189715884451947E-3</v>
      </c>
      <c r="AF38" s="19">
        <f t="shared" ca="1" si="2"/>
        <v>3.874719352046389E-3</v>
      </c>
    </row>
    <row r="39" spans="1:32">
      <c r="A39" s="88" t="s">
        <v>25</v>
      </c>
      <c r="B39" s="19">
        <f t="shared" ca="1" si="3"/>
        <v>0</v>
      </c>
      <c r="C39" s="19">
        <f t="shared" ca="1" si="2"/>
        <v>0</v>
      </c>
      <c r="D39" s="19">
        <f t="shared" ca="1" si="2"/>
        <v>0</v>
      </c>
      <c r="E39" s="19">
        <f t="shared" ca="1" si="2"/>
        <v>0</v>
      </c>
      <c r="F39" s="19">
        <f t="shared" ca="1" si="2"/>
        <v>0</v>
      </c>
      <c r="G39" s="19">
        <f t="shared" ca="1" si="2"/>
        <v>0</v>
      </c>
      <c r="H39" s="19">
        <f t="shared" ca="1" si="2"/>
        <v>0</v>
      </c>
      <c r="I39" s="19">
        <f t="shared" ca="1" si="2"/>
        <v>0</v>
      </c>
      <c r="J39" s="19">
        <f t="shared" ca="1" si="2"/>
        <v>0</v>
      </c>
      <c r="K39" s="19">
        <f t="shared" ca="1" si="2"/>
        <v>0</v>
      </c>
      <c r="L39" s="19">
        <f t="shared" ca="1" si="2"/>
        <v>0</v>
      </c>
      <c r="M39" s="19">
        <f t="shared" ca="1" si="2"/>
        <v>0</v>
      </c>
      <c r="N39" s="19">
        <f t="shared" ca="1" si="2"/>
        <v>0</v>
      </c>
      <c r="O39" s="19">
        <f t="shared" ca="1" si="2"/>
        <v>0</v>
      </c>
      <c r="P39" s="19">
        <f t="shared" ca="1" si="2"/>
        <v>0</v>
      </c>
      <c r="Q39" s="19">
        <f t="shared" ca="1" si="2"/>
        <v>0</v>
      </c>
      <c r="R39" s="19">
        <f t="shared" ca="1" si="2"/>
        <v>0</v>
      </c>
      <c r="S39" s="19">
        <f t="shared" ca="1" si="2"/>
        <v>0</v>
      </c>
      <c r="T39" s="19">
        <f t="shared" ca="1" si="2"/>
        <v>0</v>
      </c>
      <c r="U39" s="19">
        <f t="shared" ca="1" si="2"/>
        <v>0</v>
      </c>
      <c r="V39" s="19">
        <f t="shared" ca="1" si="2"/>
        <v>0</v>
      </c>
      <c r="W39" s="19">
        <f t="shared" ca="1" si="2"/>
        <v>0</v>
      </c>
      <c r="X39" s="19">
        <f t="shared" ca="1" si="2"/>
        <v>0</v>
      </c>
      <c r="Y39" s="19">
        <f t="shared" ca="1" si="2"/>
        <v>0</v>
      </c>
      <c r="Z39" s="19">
        <f t="shared" ca="1" si="2"/>
        <v>0</v>
      </c>
      <c r="AA39" s="19">
        <f t="shared" ca="1" si="2"/>
        <v>0</v>
      </c>
      <c r="AB39" s="19">
        <f t="shared" ca="1" si="2"/>
        <v>0</v>
      </c>
      <c r="AC39" s="19">
        <f t="shared" ca="1" si="2"/>
        <v>0</v>
      </c>
      <c r="AD39" s="19">
        <f t="shared" ca="1" si="2"/>
        <v>0</v>
      </c>
      <c r="AE39" s="19">
        <f t="shared" ca="1" si="2"/>
        <v>0</v>
      </c>
      <c r="AF39" s="19">
        <f t="shared" ca="1" si="2"/>
        <v>0</v>
      </c>
    </row>
    <row r="40" spans="1:32">
      <c r="A40" t="s">
        <v>26</v>
      </c>
      <c r="B40" s="19">
        <f t="shared" ca="1" si="3"/>
        <v>5.0377060568454089E-3</v>
      </c>
      <c r="C40" s="19">
        <f t="shared" ref="C40:AF48" ca="1" si="4">C11/C$27</f>
        <v>5.4775159960163454E-3</v>
      </c>
      <c r="D40" s="19">
        <f t="shared" ca="1" si="4"/>
        <v>6.1549956480978279E-3</v>
      </c>
      <c r="E40" s="19">
        <f t="shared" ca="1" si="4"/>
        <v>6.2380591788214809E-3</v>
      </c>
      <c r="F40" s="19">
        <f t="shared" ca="1" si="4"/>
        <v>6.3198665282106475E-3</v>
      </c>
      <c r="G40" s="19">
        <f t="shared" ca="1" si="4"/>
        <v>6.4004459785148337E-3</v>
      </c>
      <c r="H40" s="19">
        <f t="shared" ca="1" si="4"/>
        <v>6.4609061208448565E-3</v>
      </c>
      <c r="I40" s="19">
        <f t="shared" ca="1" si="4"/>
        <v>6.518634160982608E-3</v>
      </c>
      <c r="J40" s="19">
        <f t="shared" ca="1" si="4"/>
        <v>6.5738111965011892E-3</v>
      </c>
      <c r="K40" s="19">
        <f t="shared" ca="1" si="4"/>
        <v>6.6266026655496593E-3</v>
      </c>
      <c r="L40" s="19">
        <f t="shared" ca="1" si="4"/>
        <v>6.6771600036171462E-3</v>
      </c>
      <c r="M40" s="19">
        <f t="shared" ca="1" si="4"/>
        <v>6.8021532518875829E-3</v>
      </c>
      <c r="N40" s="19">
        <f t="shared" ca="1" si="4"/>
        <v>6.9221338460309341E-3</v>
      </c>
      <c r="O40" s="19">
        <f t="shared" ca="1" si="4"/>
        <v>7.0373973952835255E-3</v>
      </c>
      <c r="P40" s="19">
        <f t="shared" ca="1" si="4"/>
        <v>7.1482167131957852E-3</v>
      </c>
      <c r="Q40" s="19">
        <f t="shared" ca="1" si="4"/>
        <v>7.2548439734122878E-3</v>
      </c>
      <c r="R40" s="19">
        <f t="shared" ca="1" si="4"/>
        <v>7.3155346758324987E-3</v>
      </c>
      <c r="S40" s="19">
        <f t="shared" ca="1" si="4"/>
        <v>7.3738868275850227E-3</v>
      </c>
      <c r="T40" s="19">
        <f t="shared" ca="1" si="4"/>
        <v>7.4300330383010862E-3</v>
      </c>
      <c r="U40" s="19">
        <f t="shared" ca="1" si="4"/>
        <v>7.4840960772814035E-3</v>
      </c>
      <c r="V40" s="19">
        <f t="shared" ca="1" si="4"/>
        <v>7.5361897696269451E-3</v>
      </c>
      <c r="W40" s="19">
        <f t="shared" ca="1" si="4"/>
        <v>7.589703408071467E-3</v>
      </c>
      <c r="X40" s="19">
        <f t="shared" ca="1" si="4"/>
        <v>7.6413801543288211E-3</v>
      </c>
      <c r="Y40" s="19">
        <f t="shared" ca="1" si="4"/>
        <v>7.6913129914145187E-3</v>
      </c>
      <c r="Z40" s="19">
        <f t="shared" ca="1" si="4"/>
        <v>7.7395887307763278E-3</v>
      </c>
      <c r="AA40" s="19">
        <f t="shared" ca="1" si="4"/>
        <v>7.7862885159689981E-3</v>
      </c>
      <c r="AB40" s="19">
        <f t="shared" ca="1" si="4"/>
        <v>7.6940688727205227E-3</v>
      </c>
      <c r="AC40" s="19">
        <f t="shared" ca="1" si="4"/>
        <v>7.6059435489690764E-3</v>
      </c>
      <c r="AD40" s="19">
        <f t="shared" ca="1" si="4"/>
        <v>7.5216457999284139E-3</v>
      </c>
      <c r="AE40" s="19">
        <f t="shared" ca="1" si="4"/>
        <v>7.4409315595256945E-3</v>
      </c>
      <c r="AF40" s="19">
        <f t="shared" ca="1" si="4"/>
        <v>7.3635770803760934E-3</v>
      </c>
    </row>
    <row r="41" spans="1:32">
      <c r="A41" t="s">
        <v>27</v>
      </c>
      <c r="B41" s="19">
        <f t="shared" ca="1" si="3"/>
        <v>0</v>
      </c>
      <c r="C41" s="19">
        <f t="shared" ca="1" si="4"/>
        <v>0</v>
      </c>
      <c r="D41" s="19">
        <f t="shared" ca="1" si="4"/>
        <v>0</v>
      </c>
      <c r="E41" s="19">
        <f t="shared" ca="1" si="4"/>
        <v>0</v>
      </c>
      <c r="F41" s="19">
        <f t="shared" ca="1" si="4"/>
        <v>0</v>
      </c>
      <c r="G41" s="19">
        <f t="shared" ca="1" si="4"/>
        <v>0</v>
      </c>
      <c r="H41" s="19">
        <f t="shared" ca="1" si="4"/>
        <v>0</v>
      </c>
      <c r="I41" s="19">
        <f t="shared" ca="1" si="4"/>
        <v>0</v>
      </c>
      <c r="J41" s="19">
        <f t="shared" ca="1" si="4"/>
        <v>0</v>
      </c>
      <c r="K41" s="19">
        <f t="shared" ca="1" si="4"/>
        <v>0</v>
      </c>
      <c r="L41" s="19">
        <f t="shared" ca="1" si="4"/>
        <v>0</v>
      </c>
      <c r="M41" s="19">
        <f t="shared" ca="1" si="4"/>
        <v>0</v>
      </c>
      <c r="N41" s="19">
        <f t="shared" ca="1" si="4"/>
        <v>0</v>
      </c>
      <c r="O41" s="19">
        <f t="shared" ca="1" si="4"/>
        <v>0</v>
      </c>
      <c r="P41" s="19">
        <f t="shared" ca="1" si="4"/>
        <v>0</v>
      </c>
      <c r="Q41" s="19">
        <f t="shared" ca="1" si="4"/>
        <v>0</v>
      </c>
      <c r="R41" s="19">
        <f t="shared" ca="1" si="4"/>
        <v>0</v>
      </c>
      <c r="S41" s="19">
        <f t="shared" ca="1" si="4"/>
        <v>0</v>
      </c>
      <c r="T41" s="19">
        <f t="shared" ca="1" si="4"/>
        <v>0</v>
      </c>
      <c r="U41" s="19">
        <f t="shared" ca="1" si="4"/>
        <v>0</v>
      </c>
      <c r="V41" s="19">
        <f t="shared" ca="1" si="4"/>
        <v>0</v>
      </c>
      <c r="W41" s="19">
        <f t="shared" ca="1" si="4"/>
        <v>0</v>
      </c>
      <c r="X41" s="19">
        <f t="shared" ca="1" si="4"/>
        <v>0</v>
      </c>
      <c r="Y41" s="19">
        <f t="shared" ca="1" si="4"/>
        <v>0</v>
      </c>
      <c r="Z41" s="19">
        <f t="shared" ca="1" si="4"/>
        <v>0</v>
      </c>
      <c r="AA41" s="19">
        <f t="shared" ca="1" si="4"/>
        <v>0</v>
      </c>
      <c r="AB41" s="19">
        <f t="shared" ca="1" si="4"/>
        <v>0</v>
      </c>
      <c r="AC41" s="19">
        <f t="shared" ca="1" si="4"/>
        <v>0</v>
      </c>
      <c r="AD41" s="19">
        <f t="shared" ca="1" si="4"/>
        <v>0</v>
      </c>
      <c r="AE41" s="19">
        <f t="shared" ca="1" si="4"/>
        <v>0</v>
      </c>
      <c r="AF41" s="19">
        <f t="shared" ca="1" si="4"/>
        <v>0</v>
      </c>
    </row>
    <row r="42" spans="1:32">
      <c r="A42" t="s">
        <v>28</v>
      </c>
      <c r="B42" s="19">
        <f t="shared" ca="1" si="3"/>
        <v>0</v>
      </c>
      <c r="C42" s="19">
        <f t="shared" ca="1" si="4"/>
        <v>0</v>
      </c>
      <c r="D42" s="19">
        <f t="shared" ca="1" si="4"/>
        <v>0</v>
      </c>
      <c r="E42" s="19">
        <f t="shared" ca="1" si="4"/>
        <v>0</v>
      </c>
      <c r="F42" s="19">
        <f t="shared" ca="1" si="4"/>
        <v>0</v>
      </c>
      <c r="G42" s="19">
        <f t="shared" ca="1" si="4"/>
        <v>0</v>
      </c>
      <c r="H42" s="19">
        <f t="shared" ca="1" si="4"/>
        <v>0</v>
      </c>
      <c r="I42" s="19">
        <f t="shared" ca="1" si="4"/>
        <v>0</v>
      </c>
      <c r="J42" s="19">
        <f t="shared" ca="1" si="4"/>
        <v>0</v>
      </c>
      <c r="K42" s="19">
        <f t="shared" ca="1" si="4"/>
        <v>0</v>
      </c>
      <c r="L42" s="19">
        <f t="shared" ca="1" si="4"/>
        <v>0</v>
      </c>
      <c r="M42" s="19">
        <f t="shared" ca="1" si="4"/>
        <v>0</v>
      </c>
      <c r="N42" s="19">
        <f t="shared" ca="1" si="4"/>
        <v>0</v>
      </c>
      <c r="O42" s="19">
        <f t="shared" ca="1" si="4"/>
        <v>0</v>
      </c>
      <c r="P42" s="19">
        <f t="shared" ca="1" si="4"/>
        <v>0</v>
      </c>
      <c r="Q42" s="19">
        <f t="shared" ca="1" si="4"/>
        <v>0</v>
      </c>
      <c r="R42" s="19">
        <f t="shared" ca="1" si="4"/>
        <v>0</v>
      </c>
      <c r="S42" s="19">
        <f t="shared" ca="1" si="4"/>
        <v>0</v>
      </c>
      <c r="T42" s="19">
        <f t="shared" ca="1" si="4"/>
        <v>0</v>
      </c>
      <c r="U42" s="19">
        <f t="shared" ca="1" si="4"/>
        <v>0</v>
      </c>
      <c r="V42" s="19">
        <f t="shared" ca="1" si="4"/>
        <v>0</v>
      </c>
      <c r="W42" s="19">
        <f t="shared" ca="1" si="4"/>
        <v>0</v>
      </c>
      <c r="X42" s="19">
        <f t="shared" ca="1" si="4"/>
        <v>0</v>
      </c>
      <c r="Y42" s="19">
        <f t="shared" ca="1" si="4"/>
        <v>0</v>
      </c>
      <c r="Z42" s="19">
        <f t="shared" ca="1" si="4"/>
        <v>0</v>
      </c>
      <c r="AA42" s="19">
        <f t="shared" ca="1" si="4"/>
        <v>0</v>
      </c>
      <c r="AB42" s="19">
        <f t="shared" ca="1" si="4"/>
        <v>0</v>
      </c>
      <c r="AC42" s="19">
        <f t="shared" ca="1" si="4"/>
        <v>0</v>
      </c>
      <c r="AD42" s="19">
        <f t="shared" ca="1" si="4"/>
        <v>0</v>
      </c>
      <c r="AE42" s="19">
        <f t="shared" ca="1" si="4"/>
        <v>0</v>
      </c>
      <c r="AF42" s="19">
        <f t="shared" ca="1" si="4"/>
        <v>0</v>
      </c>
    </row>
    <row r="43" spans="1:32">
      <c r="A43" s="88" t="s">
        <v>29</v>
      </c>
      <c r="B43" s="19">
        <f t="shared" ca="1" si="3"/>
        <v>5.0965438790459686E-2</v>
      </c>
      <c r="C43" s="19">
        <f t="shared" ca="1" si="4"/>
        <v>4.79352543172172E-2</v>
      </c>
      <c r="D43" s="19">
        <f t="shared" ca="1" si="4"/>
        <v>5.2244708128569017E-2</v>
      </c>
      <c r="E43" s="19">
        <f t="shared" ca="1" si="4"/>
        <v>3.6520979440347552E-2</v>
      </c>
      <c r="F43" s="19">
        <f t="shared" ca="1" si="4"/>
        <v>2.1035042889235928E-2</v>
      </c>
      <c r="G43" s="19">
        <f t="shared" ca="1" si="4"/>
        <v>5.78154471271E-3</v>
      </c>
      <c r="H43" s="19">
        <f t="shared" ca="1" si="4"/>
        <v>6.530521952664993E-3</v>
      </c>
      <c r="I43" s="19">
        <f t="shared" ca="1" si="4"/>
        <v>7.2456540463735029E-3</v>
      </c>
      <c r="J43" s="19">
        <f t="shared" ca="1" si="4"/>
        <v>7.9291844215754591E-3</v>
      </c>
      <c r="K43" s="19">
        <f t="shared" ca="1" si="4"/>
        <v>8.5831625178436517E-3</v>
      </c>
      <c r="L43" s="19">
        <f t="shared" ca="1" si="4"/>
        <v>9.2094643104951423E-3</v>
      </c>
      <c r="M43" s="19">
        <f t="shared" ca="1" si="4"/>
        <v>9.5171763908612015E-3</v>
      </c>
      <c r="N43" s="19">
        <f t="shared" ca="1" si="4"/>
        <v>9.8125481708434843E-3</v>
      </c>
      <c r="O43" s="19">
        <f t="shared" ca="1" si="4"/>
        <v>1.0096307390014684E-2</v>
      </c>
      <c r="P43" s="19">
        <f t="shared" ca="1" si="4"/>
        <v>1.0369125668852822E-2</v>
      </c>
      <c r="Q43" s="19">
        <f t="shared" ca="1" si="4"/>
        <v>1.0631623815904448E-2</v>
      </c>
      <c r="R43" s="19">
        <f t="shared" ca="1" si="4"/>
        <v>1.1994545656654431E-2</v>
      </c>
      <c r="S43" s="19">
        <f t="shared" ca="1" si="4"/>
        <v>1.3304951022003856E-2</v>
      </c>
      <c r="T43" s="19">
        <f t="shared" ca="1" si="4"/>
        <v>1.4565817906200486E-2</v>
      </c>
      <c r="U43" s="19">
        <f t="shared" ca="1" si="4"/>
        <v>1.5779903320691419E-2</v>
      </c>
      <c r="V43" s="19">
        <f t="shared" ca="1" si="4"/>
        <v>1.6949763418395682E-2</v>
      </c>
      <c r="W43" s="19">
        <f t="shared" ca="1" si="4"/>
        <v>1.7662481754534238E-2</v>
      </c>
      <c r="X43" s="19">
        <f t="shared" ca="1" si="4"/>
        <v>1.8350735547028256E-2</v>
      </c>
      <c r="Y43" s="19">
        <f t="shared" ca="1" si="4"/>
        <v>1.9015763184857273E-2</v>
      </c>
      <c r="Z43" s="19">
        <f t="shared" ca="1" si="4"/>
        <v>1.9658720861328426E-2</v>
      </c>
      <c r="AA43" s="19">
        <f t="shared" ca="1" si="4"/>
        <v>2.0280689282239542E-2</v>
      </c>
      <c r="AB43" s="19">
        <f t="shared" ca="1" si="4"/>
        <v>2.7485444346306166E-2</v>
      </c>
      <c r="AC43" s="19">
        <f t="shared" ca="1" si="4"/>
        <v>3.4370326462581674E-2</v>
      </c>
      <c r="AD43" s="19">
        <f t="shared" ca="1" si="4"/>
        <v>4.0956175343537647E-2</v>
      </c>
      <c r="AE43" s="19">
        <f t="shared" ca="1" si="4"/>
        <v>4.7262058903691256E-2</v>
      </c>
      <c r="AF43" s="19">
        <f t="shared" ca="1" si="4"/>
        <v>5.3305457639030981E-2</v>
      </c>
    </row>
    <row r="44" spans="1:32">
      <c r="A44" s="88" t="s">
        <v>30</v>
      </c>
      <c r="B44" s="19">
        <f t="shared" ca="1" si="3"/>
        <v>0.4657321922426913</v>
      </c>
      <c r="C44" s="19">
        <f t="shared" ca="1" si="4"/>
        <v>0.46750502619389345</v>
      </c>
      <c r="D44" s="19">
        <f t="shared" ca="1" si="4"/>
        <v>0.46489872853465392</v>
      </c>
      <c r="E44" s="19">
        <f t="shared" ca="1" si="4"/>
        <v>0.47271387238288359</v>
      </c>
      <c r="F44" s="19">
        <f t="shared" ca="1" si="4"/>
        <v>0.4804108267231193</v>
      </c>
      <c r="G44" s="19">
        <f t="shared" ca="1" si="4"/>
        <v>0.48799225252879086</v>
      </c>
      <c r="H44" s="19">
        <f t="shared" ca="1" si="4"/>
        <v>0.48765166870770921</v>
      </c>
      <c r="I44" s="19">
        <f t="shared" ca="1" si="4"/>
        <v>0.48732647535327839</v>
      </c>
      <c r="J44" s="19">
        <f t="shared" ca="1" si="4"/>
        <v>0.48701565230740634</v>
      </c>
      <c r="K44" s="19">
        <f t="shared" ca="1" si="4"/>
        <v>0.48671826762460335</v>
      </c>
      <c r="L44" s="19">
        <f t="shared" ca="1" si="4"/>
        <v>0.48643346823910494</v>
      </c>
      <c r="M44" s="19">
        <f t="shared" ca="1" si="4"/>
        <v>0.48625015230947694</v>
      </c>
      <c r="N44" s="19">
        <f t="shared" ca="1" si="4"/>
        <v>0.48607418797174634</v>
      </c>
      <c r="O44" s="19">
        <f t="shared" ca="1" si="4"/>
        <v>0.48590514168344001</v>
      </c>
      <c r="P44" s="19">
        <f t="shared" ca="1" si="4"/>
        <v>0.48574261333438978</v>
      </c>
      <c r="Q44" s="19">
        <f t="shared" ca="1" si="4"/>
        <v>0.48558623308505039</v>
      </c>
      <c r="R44" s="19">
        <f t="shared" ca="1" si="4"/>
        <v>0.48489911459884028</v>
      </c>
      <c r="S44" s="19">
        <f t="shared" ca="1" si="4"/>
        <v>0.48423847234919754</v>
      </c>
      <c r="T44" s="19">
        <f t="shared" ca="1" si="4"/>
        <v>0.48360280497717506</v>
      </c>
      <c r="U44" s="19">
        <f t="shared" ca="1" si="4"/>
        <v>0.48299072253253866</v>
      </c>
      <c r="V44" s="19">
        <f t="shared" ca="1" si="4"/>
        <v>0.48240093632809294</v>
      </c>
      <c r="W44" s="19">
        <f t="shared" ca="1" si="4"/>
        <v>0.48203372500436592</v>
      </c>
      <c r="X44" s="19">
        <f t="shared" ca="1" si="4"/>
        <v>0.48167911846011585</v>
      </c>
      <c r="Y44" s="19">
        <f t="shared" ca="1" si="4"/>
        <v>0.48133647864460988</v>
      </c>
      <c r="Z44" s="19">
        <f t="shared" ca="1" si="4"/>
        <v>0.48100520985649847</v>
      </c>
      <c r="AA44" s="19">
        <f t="shared" ca="1" si="4"/>
        <v>0.4806847552875918</v>
      </c>
      <c r="AB44" s="19">
        <f t="shared" ca="1" si="4"/>
        <v>0.47722031143936977</v>
      </c>
      <c r="AC44" s="19">
        <f t="shared" ca="1" si="4"/>
        <v>0.47390968015747831</v>
      </c>
      <c r="AD44" s="19">
        <f t="shared" ca="1" si="4"/>
        <v>0.47074284055806653</v>
      </c>
      <c r="AE44" s="19">
        <f t="shared" ca="1" si="4"/>
        <v>0.46771062373552164</v>
      </c>
      <c r="AF44" s="19">
        <f t="shared" ca="1" si="4"/>
        <v>0.46480462410266477</v>
      </c>
    </row>
    <row r="45" spans="1:32">
      <c r="A45" t="s">
        <v>31</v>
      </c>
      <c r="B45" s="19">
        <f t="shared" ca="1" si="3"/>
        <v>0</v>
      </c>
      <c r="C45" s="19">
        <f t="shared" ca="1" si="4"/>
        <v>0</v>
      </c>
      <c r="D45" s="19">
        <f t="shared" ca="1" si="4"/>
        <v>0</v>
      </c>
      <c r="E45" s="19">
        <f t="shared" ca="1" si="4"/>
        <v>0</v>
      </c>
      <c r="F45" s="19">
        <f t="shared" ca="1" si="4"/>
        <v>0</v>
      </c>
      <c r="G45" s="19">
        <f t="shared" ca="1" si="4"/>
        <v>0</v>
      </c>
      <c r="H45" s="19">
        <f t="shared" ca="1" si="4"/>
        <v>0</v>
      </c>
      <c r="I45" s="19">
        <f t="shared" ca="1" si="4"/>
        <v>0</v>
      </c>
      <c r="J45" s="19">
        <f t="shared" ca="1" si="4"/>
        <v>0</v>
      </c>
      <c r="K45" s="19">
        <f t="shared" ca="1" si="4"/>
        <v>0</v>
      </c>
      <c r="L45" s="19">
        <f t="shared" ca="1" si="4"/>
        <v>0</v>
      </c>
      <c r="M45" s="19">
        <f t="shared" ca="1" si="4"/>
        <v>0</v>
      </c>
      <c r="N45" s="19">
        <f t="shared" ca="1" si="4"/>
        <v>0</v>
      </c>
      <c r="O45" s="19">
        <f t="shared" ca="1" si="4"/>
        <v>0</v>
      </c>
      <c r="P45" s="19">
        <f t="shared" ca="1" si="4"/>
        <v>0</v>
      </c>
      <c r="Q45" s="19">
        <f t="shared" ca="1" si="4"/>
        <v>0</v>
      </c>
      <c r="R45" s="19">
        <f t="shared" ca="1" si="4"/>
        <v>0</v>
      </c>
      <c r="S45" s="19">
        <f t="shared" ca="1" si="4"/>
        <v>0</v>
      </c>
      <c r="T45" s="19">
        <f t="shared" ca="1" si="4"/>
        <v>0</v>
      </c>
      <c r="U45" s="19">
        <f t="shared" ca="1" si="4"/>
        <v>0</v>
      </c>
      <c r="V45" s="19">
        <f t="shared" ca="1" si="4"/>
        <v>0</v>
      </c>
      <c r="W45" s="19">
        <f t="shared" ca="1" si="4"/>
        <v>0</v>
      </c>
      <c r="X45" s="19">
        <f t="shared" ca="1" si="4"/>
        <v>0</v>
      </c>
      <c r="Y45" s="19">
        <f t="shared" ca="1" si="4"/>
        <v>0</v>
      </c>
      <c r="Z45" s="19">
        <f t="shared" ca="1" si="4"/>
        <v>0</v>
      </c>
      <c r="AA45" s="19">
        <f t="shared" ca="1" si="4"/>
        <v>0</v>
      </c>
      <c r="AB45" s="19">
        <f t="shared" ca="1" si="4"/>
        <v>0</v>
      </c>
      <c r="AC45" s="19">
        <f t="shared" ca="1" si="4"/>
        <v>0</v>
      </c>
      <c r="AD45" s="19">
        <f t="shared" ca="1" si="4"/>
        <v>0</v>
      </c>
      <c r="AE45" s="19">
        <f t="shared" ca="1" si="4"/>
        <v>0</v>
      </c>
      <c r="AF45" s="19">
        <f t="shared" ca="1" si="4"/>
        <v>0</v>
      </c>
    </row>
    <row r="46" spans="1:32">
      <c r="A46" t="s">
        <v>32</v>
      </c>
      <c r="B46" s="19">
        <f t="shared" ca="1" si="3"/>
        <v>0</v>
      </c>
      <c r="C46" s="19">
        <f t="shared" ca="1" si="4"/>
        <v>0</v>
      </c>
      <c r="D46" s="19">
        <f t="shared" ca="1" si="4"/>
        <v>0</v>
      </c>
      <c r="E46" s="19">
        <f t="shared" ca="1" si="4"/>
        <v>0</v>
      </c>
      <c r="F46" s="19">
        <f t="shared" ca="1" si="4"/>
        <v>0</v>
      </c>
      <c r="G46" s="19">
        <f t="shared" ca="1" si="4"/>
        <v>0</v>
      </c>
      <c r="H46" s="19">
        <f t="shared" ca="1" si="4"/>
        <v>0</v>
      </c>
      <c r="I46" s="19">
        <f t="shared" ca="1" si="4"/>
        <v>0</v>
      </c>
      <c r="J46" s="19">
        <f t="shared" ca="1" si="4"/>
        <v>0</v>
      </c>
      <c r="K46" s="19">
        <f t="shared" ca="1" si="4"/>
        <v>0</v>
      </c>
      <c r="L46" s="19">
        <f t="shared" ca="1" si="4"/>
        <v>0</v>
      </c>
      <c r="M46" s="19">
        <f t="shared" ca="1" si="4"/>
        <v>0</v>
      </c>
      <c r="N46" s="19">
        <f t="shared" ca="1" si="4"/>
        <v>0</v>
      </c>
      <c r="O46" s="19">
        <f t="shared" ca="1" si="4"/>
        <v>0</v>
      </c>
      <c r="P46" s="19">
        <f t="shared" ca="1" si="4"/>
        <v>0</v>
      </c>
      <c r="Q46" s="19">
        <f t="shared" ca="1" si="4"/>
        <v>0</v>
      </c>
      <c r="R46" s="19">
        <f t="shared" ca="1" si="4"/>
        <v>0</v>
      </c>
      <c r="S46" s="19">
        <f t="shared" ca="1" si="4"/>
        <v>0</v>
      </c>
      <c r="T46" s="19">
        <f t="shared" ca="1" si="4"/>
        <v>0</v>
      </c>
      <c r="U46" s="19">
        <f t="shared" ca="1" si="4"/>
        <v>0</v>
      </c>
      <c r="V46" s="19">
        <f t="shared" ca="1" si="4"/>
        <v>0</v>
      </c>
      <c r="W46" s="19">
        <f t="shared" ca="1" si="4"/>
        <v>0</v>
      </c>
      <c r="X46" s="19">
        <f t="shared" ca="1" si="4"/>
        <v>0</v>
      </c>
      <c r="Y46" s="19">
        <f t="shared" ca="1" si="4"/>
        <v>0</v>
      </c>
      <c r="Z46" s="19">
        <f t="shared" ca="1" si="4"/>
        <v>0</v>
      </c>
      <c r="AA46" s="19">
        <f t="shared" ca="1" si="4"/>
        <v>0</v>
      </c>
      <c r="AB46" s="19">
        <f t="shared" ca="1" si="4"/>
        <v>0</v>
      </c>
      <c r="AC46" s="19">
        <f t="shared" ca="1" si="4"/>
        <v>0</v>
      </c>
      <c r="AD46" s="19">
        <f t="shared" ca="1" si="4"/>
        <v>0</v>
      </c>
      <c r="AE46" s="19">
        <f t="shared" ca="1" si="4"/>
        <v>0</v>
      </c>
      <c r="AF46" s="19">
        <f t="shared" ca="1" si="4"/>
        <v>0</v>
      </c>
    </row>
    <row r="47" spans="1:32">
      <c r="A47" t="s">
        <v>33</v>
      </c>
      <c r="B47" s="19">
        <f t="shared" ca="1" si="3"/>
        <v>0</v>
      </c>
      <c r="C47" s="19">
        <f t="shared" ca="1" si="4"/>
        <v>0</v>
      </c>
      <c r="D47" s="19">
        <f t="shared" ca="1" si="4"/>
        <v>0</v>
      </c>
      <c r="E47" s="19">
        <f t="shared" ca="1" si="4"/>
        <v>0</v>
      </c>
      <c r="F47" s="19">
        <f t="shared" ca="1" si="4"/>
        <v>0</v>
      </c>
      <c r="G47" s="19">
        <f t="shared" ca="1" si="4"/>
        <v>0</v>
      </c>
      <c r="H47" s="19">
        <f t="shared" ca="1" si="4"/>
        <v>0</v>
      </c>
      <c r="I47" s="19">
        <f t="shared" ca="1" si="4"/>
        <v>0</v>
      </c>
      <c r="J47" s="19">
        <f t="shared" ca="1" si="4"/>
        <v>0</v>
      </c>
      <c r="K47" s="19">
        <f t="shared" ca="1" si="4"/>
        <v>0</v>
      </c>
      <c r="L47" s="19">
        <f t="shared" ca="1" si="4"/>
        <v>0</v>
      </c>
      <c r="M47" s="19">
        <f t="shared" ca="1" si="4"/>
        <v>0</v>
      </c>
      <c r="N47" s="19">
        <f t="shared" ca="1" si="4"/>
        <v>0</v>
      </c>
      <c r="O47" s="19">
        <f t="shared" ca="1" si="4"/>
        <v>0</v>
      </c>
      <c r="P47" s="19">
        <f t="shared" ca="1" si="4"/>
        <v>0</v>
      </c>
      <c r="Q47" s="19">
        <f t="shared" ca="1" si="4"/>
        <v>0</v>
      </c>
      <c r="R47" s="19">
        <f t="shared" ca="1" si="4"/>
        <v>0</v>
      </c>
      <c r="S47" s="19">
        <f t="shared" ca="1" si="4"/>
        <v>0</v>
      </c>
      <c r="T47" s="19">
        <f t="shared" ca="1" si="4"/>
        <v>0</v>
      </c>
      <c r="U47" s="19">
        <f t="shared" ca="1" si="4"/>
        <v>0</v>
      </c>
      <c r="V47" s="19">
        <f t="shared" ca="1" si="4"/>
        <v>0</v>
      </c>
      <c r="W47" s="19">
        <f t="shared" ca="1" si="4"/>
        <v>0</v>
      </c>
      <c r="X47" s="19">
        <f t="shared" ca="1" si="4"/>
        <v>0</v>
      </c>
      <c r="Y47" s="19">
        <f t="shared" ca="1" si="4"/>
        <v>0</v>
      </c>
      <c r="Z47" s="19">
        <f t="shared" ca="1" si="4"/>
        <v>0</v>
      </c>
      <c r="AA47" s="19">
        <f t="shared" ca="1" si="4"/>
        <v>0</v>
      </c>
      <c r="AB47" s="19">
        <f t="shared" ca="1" si="4"/>
        <v>0</v>
      </c>
      <c r="AC47" s="19">
        <f t="shared" ca="1" si="4"/>
        <v>0</v>
      </c>
      <c r="AD47" s="19">
        <f t="shared" ca="1" si="4"/>
        <v>0</v>
      </c>
      <c r="AE47" s="19">
        <f t="shared" ca="1" si="4"/>
        <v>0</v>
      </c>
      <c r="AF47" s="19">
        <f t="shared" ca="1" si="4"/>
        <v>0</v>
      </c>
    </row>
    <row r="48" spans="1:32">
      <c r="A48" t="s">
        <v>34</v>
      </c>
      <c r="B48" s="19">
        <f t="shared" ca="1" si="3"/>
        <v>0</v>
      </c>
      <c r="C48" s="19">
        <f t="shared" ca="1" si="4"/>
        <v>0</v>
      </c>
      <c r="D48" s="19">
        <f t="shared" ca="1" si="4"/>
        <v>0</v>
      </c>
      <c r="E48" s="19">
        <f t="shared" ca="1" si="4"/>
        <v>0</v>
      </c>
      <c r="F48" s="19">
        <f t="shared" ca="1" si="4"/>
        <v>0</v>
      </c>
      <c r="G48" s="19">
        <f t="shared" ca="1" si="4"/>
        <v>0</v>
      </c>
      <c r="H48" s="19">
        <f t="shared" ca="1" si="4"/>
        <v>0</v>
      </c>
      <c r="I48" s="19">
        <f t="shared" ca="1" si="4"/>
        <v>0</v>
      </c>
      <c r="J48" s="19">
        <f t="shared" ca="1" si="4"/>
        <v>0</v>
      </c>
      <c r="K48" s="19">
        <f t="shared" ca="1" si="4"/>
        <v>0</v>
      </c>
      <c r="L48" s="19">
        <f t="shared" ca="1" si="4"/>
        <v>0</v>
      </c>
      <c r="M48" s="19">
        <f t="shared" ca="1" si="4"/>
        <v>0</v>
      </c>
      <c r="N48" s="19">
        <f t="shared" ca="1" si="4"/>
        <v>0</v>
      </c>
      <c r="O48" s="19">
        <f t="shared" ca="1" si="4"/>
        <v>0</v>
      </c>
      <c r="P48" s="19">
        <f t="shared" ca="1" si="4"/>
        <v>0</v>
      </c>
      <c r="Q48" s="19">
        <f t="shared" ca="1" si="4"/>
        <v>0</v>
      </c>
      <c r="R48" s="19">
        <f t="shared" ref="C48:AF55" ca="1" si="5">R19/R$27</f>
        <v>0</v>
      </c>
      <c r="S48" s="19">
        <f t="shared" ca="1" si="5"/>
        <v>0</v>
      </c>
      <c r="T48" s="19">
        <f t="shared" ca="1" si="5"/>
        <v>0</v>
      </c>
      <c r="U48" s="19">
        <f t="shared" ca="1" si="5"/>
        <v>0</v>
      </c>
      <c r="V48" s="19">
        <f t="shared" ca="1" si="5"/>
        <v>0</v>
      </c>
      <c r="W48" s="19">
        <f t="shared" ca="1" si="5"/>
        <v>0</v>
      </c>
      <c r="X48" s="19">
        <f t="shared" ca="1" si="5"/>
        <v>0</v>
      </c>
      <c r="Y48" s="19">
        <f t="shared" ca="1" si="5"/>
        <v>0</v>
      </c>
      <c r="Z48" s="19">
        <f t="shared" ca="1" si="5"/>
        <v>0</v>
      </c>
      <c r="AA48" s="19">
        <f t="shared" ca="1" si="5"/>
        <v>0</v>
      </c>
      <c r="AB48" s="19">
        <f t="shared" ca="1" si="5"/>
        <v>0</v>
      </c>
      <c r="AC48" s="19">
        <f t="shared" ca="1" si="5"/>
        <v>0</v>
      </c>
      <c r="AD48" s="19">
        <f t="shared" ca="1" si="5"/>
        <v>0</v>
      </c>
      <c r="AE48" s="19">
        <f t="shared" ca="1" si="5"/>
        <v>0</v>
      </c>
      <c r="AF48" s="19">
        <f t="shared" ca="1" si="5"/>
        <v>0</v>
      </c>
    </row>
    <row r="49" spans="1:32">
      <c r="A49" t="s">
        <v>35</v>
      </c>
      <c r="B49" s="19">
        <f t="shared" ca="1" si="3"/>
        <v>0</v>
      </c>
      <c r="C49" s="19">
        <f t="shared" ca="1" si="5"/>
        <v>0</v>
      </c>
      <c r="D49" s="19">
        <f t="shared" ca="1" si="5"/>
        <v>0</v>
      </c>
      <c r="E49" s="19">
        <f t="shared" ca="1" si="5"/>
        <v>0</v>
      </c>
      <c r="F49" s="19">
        <f t="shared" ca="1" si="5"/>
        <v>0</v>
      </c>
      <c r="G49" s="19">
        <f t="shared" ca="1" si="5"/>
        <v>0</v>
      </c>
      <c r="H49" s="19">
        <f t="shared" ca="1" si="5"/>
        <v>0</v>
      </c>
      <c r="I49" s="19">
        <f t="shared" ca="1" si="5"/>
        <v>0</v>
      </c>
      <c r="J49" s="19">
        <f t="shared" ca="1" si="5"/>
        <v>0</v>
      </c>
      <c r="K49" s="19">
        <f t="shared" ca="1" si="5"/>
        <v>0</v>
      </c>
      <c r="L49" s="19">
        <f t="shared" ca="1" si="5"/>
        <v>0</v>
      </c>
      <c r="M49" s="19">
        <f t="shared" ca="1" si="5"/>
        <v>0</v>
      </c>
      <c r="N49" s="19">
        <f t="shared" ca="1" si="5"/>
        <v>0</v>
      </c>
      <c r="O49" s="19">
        <f t="shared" ca="1" si="5"/>
        <v>0</v>
      </c>
      <c r="P49" s="19">
        <f t="shared" ca="1" si="5"/>
        <v>0</v>
      </c>
      <c r="Q49" s="19">
        <f t="shared" ca="1" si="5"/>
        <v>0</v>
      </c>
      <c r="R49" s="19">
        <f t="shared" ca="1" si="5"/>
        <v>0</v>
      </c>
      <c r="S49" s="19">
        <f t="shared" ca="1" si="5"/>
        <v>0</v>
      </c>
      <c r="T49" s="19">
        <f t="shared" ca="1" si="5"/>
        <v>0</v>
      </c>
      <c r="U49" s="19">
        <f t="shared" ca="1" si="5"/>
        <v>0</v>
      </c>
      <c r="V49" s="19">
        <f t="shared" ca="1" si="5"/>
        <v>0</v>
      </c>
      <c r="W49" s="19">
        <f t="shared" ca="1" si="5"/>
        <v>0</v>
      </c>
      <c r="X49" s="19">
        <f t="shared" ca="1" si="5"/>
        <v>0</v>
      </c>
      <c r="Y49" s="19">
        <f t="shared" ca="1" si="5"/>
        <v>0</v>
      </c>
      <c r="Z49" s="19">
        <f t="shared" ca="1" si="5"/>
        <v>0</v>
      </c>
      <c r="AA49" s="19">
        <f t="shared" ca="1" si="5"/>
        <v>0</v>
      </c>
      <c r="AB49" s="19">
        <f t="shared" ca="1" si="5"/>
        <v>0</v>
      </c>
      <c r="AC49" s="19">
        <f t="shared" ca="1" si="5"/>
        <v>0</v>
      </c>
      <c r="AD49" s="19">
        <f t="shared" ca="1" si="5"/>
        <v>0</v>
      </c>
      <c r="AE49" s="19">
        <f t="shared" ca="1" si="5"/>
        <v>0</v>
      </c>
      <c r="AF49" s="19">
        <f t="shared" ca="1" si="5"/>
        <v>0</v>
      </c>
    </row>
    <row r="50" spans="1:32">
      <c r="A50" t="s">
        <v>36</v>
      </c>
      <c r="B50" s="19">
        <f t="shared" ca="1" si="3"/>
        <v>0</v>
      </c>
      <c r="C50" s="19">
        <f t="shared" ca="1" si="5"/>
        <v>0</v>
      </c>
      <c r="D50" s="19">
        <f t="shared" ca="1" si="5"/>
        <v>0</v>
      </c>
      <c r="E50" s="19">
        <f t="shared" ca="1" si="5"/>
        <v>0</v>
      </c>
      <c r="F50" s="19">
        <f t="shared" ca="1" si="5"/>
        <v>0</v>
      </c>
      <c r="G50" s="19">
        <f t="shared" ca="1" si="5"/>
        <v>0</v>
      </c>
      <c r="H50" s="19">
        <f t="shared" ca="1" si="5"/>
        <v>0</v>
      </c>
      <c r="I50" s="19">
        <f t="shared" ca="1" si="5"/>
        <v>0</v>
      </c>
      <c r="J50" s="19">
        <f t="shared" ca="1" si="5"/>
        <v>0</v>
      </c>
      <c r="K50" s="19">
        <f t="shared" ca="1" si="5"/>
        <v>0</v>
      </c>
      <c r="L50" s="19">
        <f t="shared" ca="1" si="5"/>
        <v>0</v>
      </c>
      <c r="M50" s="19">
        <f t="shared" ca="1" si="5"/>
        <v>0</v>
      </c>
      <c r="N50" s="19">
        <f t="shared" ca="1" si="5"/>
        <v>0</v>
      </c>
      <c r="O50" s="19">
        <f t="shared" ca="1" si="5"/>
        <v>0</v>
      </c>
      <c r="P50" s="19">
        <f t="shared" ca="1" si="5"/>
        <v>0</v>
      </c>
      <c r="Q50" s="19">
        <f t="shared" ca="1" si="5"/>
        <v>0</v>
      </c>
      <c r="R50" s="19">
        <f t="shared" ca="1" si="5"/>
        <v>0</v>
      </c>
      <c r="S50" s="19">
        <f t="shared" ca="1" si="5"/>
        <v>0</v>
      </c>
      <c r="T50" s="19">
        <f t="shared" ca="1" si="5"/>
        <v>0</v>
      </c>
      <c r="U50" s="19">
        <f t="shared" ca="1" si="5"/>
        <v>0</v>
      </c>
      <c r="V50" s="19">
        <f t="shared" ca="1" si="5"/>
        <v>0</v>
      </c>
      <c r="W50" s="19">
        <f t="shared" ca="1" si="5"/>
        <v>0</v>
      </c>
      <c r="X50" s="19">
        <f t="shared" ca="1" si="5"/>
        <v>0</v>
      </c>
      <c r="Y50" s="19">
        <f t="shared" ca="1" si="5"/>
        <v>0</v>
      </c>
      <c r="Z50" s="19">
        <f t="shared" ca="1" si="5"/>
        <v>0</v>
      </c>
      <c r="AA50" s="19">
        <f t="shared" ca="1" si="5"/>
        <v>0</v>
      </c>
      <c r="AB50" s="19">
        <f t="shared" ca="1" si="5"/>
        <v>0</v>
      </c>
      <c r="AC50" s="19">
        <f t="shared" ca="1" si="5"/>
        <v>0</v>
      </c>
      <c r="AD50" s="19">
        <f t="shared" ca="1" si="5"/>
        <v>0</v>
      </c>
      <c r="AE50" s="19">
        <f t="shared" ca="1" si="5"/>
        <v>0</v>
      </c>
      <c r="AF50" s="19">
        <f t="shared" ca="1" si="5"/>
        <v>0</v>
      </c>
    </row>
    <row r="51" spans="1:32">
      <c r="A51" t="s">
        <v>37</v>
      </c>
      <c r="B51" s="19">
        <f t="shared" ca="1" si="3"/>
        <v>0</v>
      </c>
      <c r="C51" s="19">
        <f t="shared" ca="1" si="5"/>
        <v>0</v>
      </c>
      <c r="D51" s="19">
        <f t="shared" ca="1" si="5"/>
        <v>0</v>
      </c>
      <c r="E51" s="19">
        <f t="shared" ca="1" si="5"/>
        <v>0</v>
      </c>
      <c r="F51" s="19">
        <f t="shared" ca="1" si="5"/>
        <v>0</v>
      </c>
      <c r="G51" s="19">
        <f t="shared" ca="1" si="5"/>
        <v>0</v>
      </c>
      <c r="H51" s="19">
        <f t="shared" ca="1" si="5"/>
        <v>0</v>
      </c>
      <c r="I51" s="19">
        <f t="shared" ca="1" si="5"/>
        <v>0</v>
      </c>
      <c r="J51" s="19">
        <f t="shared" ca="1" si="5"/>
        <v>0</v>
      </c>
      <c r="K51" s="19">
        <f t="shared" ca="1" si="5"/>
        <v>0</v>
      </c>
      <c r="L51" s="19">
        <f t="shared" ca="1" si="5"/>
        <v>0</v>
      </c>
      <c r="M51" s="19">
        <f t="shared" ca="1" si="5"/>
        <v>0</v>
      </c>
      <c r="N51" s="19">
        <f t="shared" ca="1" si="5"/>
        <v>0</v>
      </c>
      <c r="O51" s="19">
        <f t="shared" ca="1" si="5"/>
        <v>0</v>
      </c>
      <c r="P51" s="19">
        <f t="shared" ca="1" si="5"/>
        <v>0</v>
      </c>
      <c r="Q51" s="19">
        <f t="shared" ca="1" si="5"/>
        <v>0</v>
      </c>
      <c r="R51" s="19">
        <f t="shared" ca="1" si="5"/>
        <v>0</v>
      </c>
      <c r="S51" s="19">
        <f t="shared" ca="1" si="5"/>
        <v>0</v>
      </c>
      <c r="T51" s="19">
        <f t="shared" ca="1" si="5"/>
        <v>0</v>
      </c>
      <c r="U51" s="19">
        <f t="shared" ca="1" si="5"/>
        <v>0</v>
      </c>
      <c r="V51" s="19">
        <f t="shared" ca="1" si="5"/>
        <v>0</v>
      </c>
      <c r="W51" s="19">
        <f t="shared" ca="1" si="5"/>
        <v>0</v>
      </c>
      <c r="X51" s="19">
        <f t="shared" ca="1" si="5"/>
        <v>0</v>
      </c>
      <c r="Y51" s="19">
        <f t="shared" ca="1" si="5"/>
        <v>0</v>
      </c>
      <c r="Z51" s="19">
        <f t="shared" ca="1" si="5"/>
        <v>0</v>
      </c>
      <c r="AA51" s="19">
        <f t="shared" ca="1" si="5"/>
        <v>0</v>
      </c>
      <c r="AB51" s="19">
        <f t="shared" ca="1" si="5"/>
        <v>0</v>
      </c>
      <c r="AC51" s="19">
        <f t="shared" ca="1" si="5"/>
        <v>0</v>
      </c>
      <c r="AD51" s="19">
        <f t="shared" ca="1" si="5"/>
        <v>0</v>
      </c>
      <c r="AE51" s="19">
        <f t="shared" ca="1" si="5"/>
        <v>0</v>
      </c>
      <c r="AF51" s="19">
        <f t="shared" ca="1" si="5"/>
        <v>0</v>
      </c>
    </row>
    <row r="52" spans="1:32">
      <c r="A52" s="16" t="s">
        <v>38</v>
      </c>
      <c r="B52" s="19">
        <f t="shared" ca="1" si="3"/>
        <v>0.4657321922426913</v>
      </c>
      <c r="C52" s="19">
        <f t="shared" ca="1" si="5"/>
        <v>0.46750502619389345</v>
      </c>
      <c r="D52" s="19">
        <f t="shared" ca="1" si="5"/>
        <v>0.46489872853465392</v>
      </c>
      <c r="E52" s="19">
        <f t="shared" ca="1" si="5"/>
        <v>0.47271387238288359</v>
      </c>
      <c r="F52" s="19">
        <f t="shared" ca="1" si="5"/>
        <v>0.4804108267231193</v>
      </c>
      <c r="G52" s="19">
        <f t="shared" ca="1" si="5"/>
        <v>0.48799225252879086</v>
      </c>
      <c r="H52" s="19">
        <f t="shared" ca="1" si="5"/>
        <v>0.48765166870770921</v>
      </c>
      <c r="I52" s="19">
        <f t="shared" ca="1" si="5"/>
        <v>0.48732647535327839</v>
      </c>
      <c r="J52" s="19">
        <f t="shared" ca="1" si="5"/>
        <v>0.48701565230740634</v>
      </c>
      <c r="K52" s="19">
        <f t="shared" ca="1" si="5"/>
        <v>0.48671826762460335</v>
      </c>
      <c r="L52" s="19">
        <f t="shared" ca="1" si="5"/>
        <v>0.48643346823910494</v>
      </c>
      <c r="M52" s="19">
        <f t="shared" ca="1" si="5"/>
        <v>0.48625015230947694</v>
      </c>
      <c r="N52" s="19">
        <f t="shared" ca="1" si="5"/>
        <v>0.48607418797174634</v>
      </c>
      <c r="O52" s="19">
        <f t="shared" ca="1" si="5"/>
        <v>0.48590514168344001</v>
      </c>
      <c r="P52" s="19">
        <f t="shared" ca="1" si="5"/>
        <v>0.48574261333438978</v>
      </c>
      <c r="Q52" s="19">
        <f t="shared" ca="1" si="5"/>
        <v>0.48558623308505039</v>
      </c>
      <c r="R52" s="19">
        <f t="shared" ca="1" si="5"/>
        <v>0.48489911459884028</v>
      </c>
      <c r="S52" s="19">
        <f t="shared" ca="1" si="5"/>
        <v>0.48423847234919754</v>
      </c>
      <c r="T52" s="19">
        <f t="shared" ca="1" si="5"/>
        <v>0.48360280497717506</v>
      </c>
      <c r="U52" s="19">
        <f t="shared" ca="1" si="5"/>
        <v>0.48299072253253866</v>
      </c>
      <c r="V52" s="19">
        <f t="shared" ca="1" si="5"/>
        <v>0.48240093632809294</v>
      </c>
      <c r="W52" s="19">
        <f t="shared" ca="1" si="5"/>
        <v>0.48203372500436592</v>
      </c>
      <c r="X52" s="19">
        <f t="shared" ca="1" si="5"/>
        <v>0.48167911846011585</v>
      </c>
      <c r="Y52" s="19">
        <f t="shared" ca="1" si="5"/>
        <v>0.48133647864460988</v>
      </c>
      <c r="Z52" s="19">
        <f t="shared" ca="1" si="5"/>
        <v>0.48100520985649847</v>
      </c>
      <c r="AA52" s="19">
        <f t="shared" ca="1" si="5"/>
        <v>0.4806847552875918</v>
      </c>
      <c r="AB52" s="19">
        <f t="shared" ca="1" si="5"/>
        <v>0.47722031143936977</v>
      </c>
      <c r="AC52" s="19">
        <f t="shared" ca="1" si="5"/>
        <v>0.47390968015747831</v>
      </c>
      <c r="AD52" s="19">
        <f t="shared" ca="1" si="5"/>
        <v>0.47074284055806653</v>
      </c>
      <c r="AE52" s="19">
        <f t="shared" ca="1" si="5"/>
        <v>0.46771062373552164</v>
      </c>
      <c r="AF52" s="19">
        <f t="shared" ca="1" si="5"/>
        <v>0.46480462410266477</v>
      </c>
    </row>
    <row r="53" spans="1:32">
      <c r="A53" t="s">
        <v>39</v>
      </c>
      <c r="B53" s="19">
        <f t="shared" ca="1" si="3"/>
        <v>0</v>
      </c>
      <c r="C53" s="19">
        <f t="shared" ca="1" si="5"/>
        <v>0</v>
      </c>
      <c r="D53" s="19">
        <f t="shared" ca="1" si="5"/>
        <v>0</v>
      </c>
      <c r="E53" s="19">
        <f t="shared" ca="1" si="5"/>
        <v>0</v>
      </c>
      <c r="F53" s="19">
        <f t="shared" ca="1" si="5"/>
        <v>0</v>
      </c>
      <c r="G53" s="19">
        <f t="shared" ca="1" si="5"/>
        <v>0</v>
      </c>
      <c r="H53" s="19">
        <f t="shared" ca="1" si="5"/>
        <v>0</v>
      </c>
      <c r="I53" s="19">
        <f t="shared" ca="1" si="5"/>
        <v>0</v>
      </c>
      <c r="J53" s="19">
        <f t="shared" ca="1" si="5"/>
        <v>0</v>
      </c>
      <c r="K53" s="19">
        <f t="shared" ca="1" si="5"/>
        <v>0</v>
      </c>
      <c r="L53" s="19">
        <f t="shared" ca="1" si="5"/>
        <v>0</v>
      </c>
      <c r="M53" s="19">
        <f t="shared" ca="1" si="5"/>
        <v>0</v>
      </c>
      <c r="N53" s="19">
        <f t="shared" ca="1" si="5"/>
        <v>0</v>
      </c>
      <c r="O53" s="19">
        <f t="shared" ca="1" si="5"/>
        <v>0</v>
      </c>
      <c r="P53" s="19">
        <f t="shared" ca="1" si="5"/>
        <v>0</v>
      </c>
      <c r="Q53" s="19">
        <f t="shared" ca="1" si="5"/>
        <v>0</v>
      </c>
      <c r="R53" s="19">
        <f t="shared" ca="1" si="5"/>
        <v>0</v>
      </c>
      <c r="S53" s="19">
        <f t="shared" ca="1" si="5"/>
        <v>0</v>
      </c>
      <c r="T53" s="19">
        <f t="shared" ca="1" si="5"/>
        <v>0</v>
      </c>
      <c r="U53" s="19">
        <f t="shared" ca="1" si="5"/>
        <v>0</v>
      </c>
      <c r="V53" s="19">
        <f t="shared" ca="1" si="5"/>
        <v>0</v>
      </c>
      <c r="W53" s="19">
        <f t="shared" ca="1" si="5"/>
        <v>0</v>
      </c>
      <c r="X53" s="19">
        <f t="shared" ca="1" si="5"/>
        <v>0</v>
      </c>
      <c r="Y53" s="19">
        <f t="shared" ca="1" si="5"/>
        <v>0</v>
      </c>
      <c r="Z53" s="19">
        <f t="shared" ca="1" si="5"/>
        <v>0</v>
      </c>
      <c r="AA53" s="19">
        <f t="shared" ca="1" si="5"/>
        <v>0</v>
      </c>
      <c r="AB53" s="19">
        <f t="shared" ca="1" si="5"/>
        <v>0</v>
      </c>
      <c r="AC53" s="19">
        <f t="shared" ca="1" si="5"/>
        <v>0</v>
      </c>
      <c r="AD53" s="19">
        <f t="shared" ca="1" si="5"/>
        <v>0</v>
      </c>
      <c r="AE53" s="19">
        <f t="shared" ca="1" si="5"/>
        <v>0</v>
      </c>
      <c r="AF53" s="19">
        <f t="shared" ca="1" si="5"/>
        <v>0</v>
      </c>
    </row>
    <row r="54" spans="1:32">
      <c r="A54" t="s">
        <v>40</v>
      </c>
      <c r="B54" s="19">
        <f t="shared" ca="1" si="3"/>
        <v>0</v>
      </c>
      <c r="C54" s="19">
        <f t="shared" ca="1" si="5"/>
        <v>0</v>
      </c>
      <c r="D54" s="19">
        <f t="shared" ca="1" si="5"/>
        <v>0</v>
      </c>
      <c r="E54" s="19">
        <f t="shared" ca="1" si="5"/>
        <v>0</v>
      </c>
      <c r="F54" s="19">
        <f t="shared" ca="1" si="5"/>
        <v>0</v>
      </c>
      <c r="G54" s="19">
        <f t="shared" ca="1" si="5"/>
        <v>0</v>
      </c>
      <c r="H54" s="19">
        <f t="shared" ca="1" si="5"/>
        <v>0</v>
      </c>
      <c r="I54" s="19">
        <f t="shared" ca="1" si="5"/>
        <v>0</v>
      </c>
      <c r="J54" s="19">
        <f t="shared" ca="1" si="5"/>
        <v>0</v>
      </c>
      <c r="K54" s="19">
        <f t="shared" ca="1" si="5"/>
        <v>0</v>
      </c>
      <c r="L54" s="19">
        <f t="shared" ca="1" si="5"/>
        <v>0</v>
      </c>
      <c r="M54" s="19">
        <f t="shared" ca="1" si="5"/>
        <v>0</v>
      </c>
      <c r="N54" s="19">
        <f t="shared" ca="1" si="5"/>
        <v>0</v>
      </c>
      <c r="O54" s="19">
        <f t="shared" ca="1" si="5"/>
        <v>0</v>
      </c>
      <c r="P54" s="19">
        <f t="shared" ca="1" si="5"/>
        <v>0</v>
      </c>
      <c r="Q54" s="19">
        <f t="shared" ca="1" si="5"/>
        <v>0</v>
      </c>
      <c r="R54" s="19">
        <f t="shared" ca="1" si="5"/>
        <v>0</v>
      </c>
      <c r="S54" s="19">
        <f t="shared" ca="1" si="5"/>
        <v>0</v>
      </c>
      <c r="T54" s="19">
        <f t="shared" ca="1" si="5"/>
        <v>0</v>
      </c>
      <c r="U54" s="19">
        <f t="shared" ca="1" si="5"/>
        <v>0</v>
      </c>
      <c r="V54" s="19">
        <f t="shared" ca="1" si="5"/>
        <v>0</v>
      </c>
      <c r="W54" s="19">
        <f t="shared" ca="1" si="5"/>
        <v>0</v>
      </c>
      <c r="X54" s="19">
        <f t="shared" ca="1" si="5"/>
        <v>0</v>
      </c>
      <c r="Y54" s="19">
        <f t="shared" ca="1" si="5"/>
        <v>0</v>
      </c>
      <c r="Z54" s="19">
        <f t="shared" ca="1" si="5"/>
        <v>0</v>
      </c>
      <c r="AA54" s="19">
        <f t="shared" ca="1" si="5"/>
        <v>0</v>
      </c>
      <c r="AB54" s="19">
        <f t="shared" ca="1" si="5"/>
        <v>0</v>
      </c>
      <c r="AC54" s="19">
        <f t="shared" ca="1" si="5"/>
        <v>0</v>
      </c>
      <c r="AD54" s="19">
        <f t="shared" ca="1" si="5"/>
        <v>0</v>
      </c>
      <c r="AE54" s="19">
        <f t="shared" ca="1" si="5"/>
        <v>0</v>
      </c>
      <c r="AF54" s="19">
        <f t="shared" ca="1" si="5"/>
        <v>0</v>
      </c>
    </row>
    <row r="55" spans="1:32">
      <c r="A55" t="s">
        <v>41</v>
      </c>
      <c r="B55" s="19">
        <f t="shared" ca="1" si="3"/>
        <v>0</v>
      </c>
      <c r="C55" s="19">
        <f t="shared" ca="1" si="5"/>
        <v>0</v>
      </c>
      <c r="D55" s="19">
        <f t="shared" ca="1" si="5"/>
        <v>0</v>
      </c>
      <c r="E55" s="19">
        <f t="shared" ca="1" si="5"/>
        <v>0</v>
      </c>
      <c r="F55" s="19">
        <f t="shared" ca="1" si="5"/>
        <v>0</v>
      </c>
      <c r="G55" s="19">
        <f t="shared" ca="1" si="5"/>
        <v>0</v>
      </c>
      <c r="H55" s="19">
        <f t="shared" ca="1" si="5"/>
        <v>0</v>
      </c>
      <c r="I55" s="19">
        <f t="shared" ca="1" si="5"/>
        <v>0</v>
      </c>
      <c r="J55" s="19">
        <f t="shared" ca="1" si="5"/>
        <v>0</v>
      </c>
      <c r="K55" s="19">
        <f t="shared" ca="1" si="5"/>
        <v>0</v>
      </c>
      <c r="L55" s="19">
        <f t="shared" ca="1" si="5"/>
        <v>0</v>
      </c>
      <c r="M55" s="19">
        <f t="shared" ca="1" si="5"/>
        <v>0</v>
      </c>
      <c r="N55" s="19">
        <f t="shared" ca="1" si="5"/>
        <v>0</v>
      </c>
      <c r="O55" s="19">
        <f t="shared" ca="1" si="5"/>
        <v>0</v>
      </c>
      <c r="P55" s="19">
        <f t="shared" ca="1" si="5"/>
        <v>0</v>
      </c>
      <c r="Q55" s="19">
        <f t="shared" ca="1" si="5"/>
        <v>0</v>
      </c>
      <c r="R55" s="19">
        <f t="shared" ca="1" si="5"/>
        <v>0</v>
      </c>
      <c r="S55" s="19">
        <f t="shared" ca="1" si="5"/>
        <v>0</v>
      </c>
      <c r="T55" s="19">
        <f t="shared" ca="1" si="5"/>
        <v>0</v>
      </c>
      <c r="U55" s="19">
        <f t="shared" ca="1" si="5"/>
        <v>0</v>
      </c>
      <c r="V55" s="19">
        <f t="shared" ca="1" si="5"/>
        <v>0</v>
      </c>
      <c r="W55" s="19">
        <f t="shared" ca="1" si="5"/>
        <v>0</v>
      </c>
      <c r="X55" s="19">
        <f t="shared" ca="1" si="5"/>
        <v>0</v>
      </c>
      <c r="Y55" s="19">
        <f t="shared" ca="1" si="5"/>
        <v>0</v>
      </c>
      <c r="Z55" s="19">
        <f t="shared" ca="1" si="5"/>
        <v>0</v>
      </c>
      <c r="AA55" s="19">
        <f t="shared" ca="1" si="5"/>
        <v>0</v>
      </c>
      <c r="AB55" s="19">
        <f t="shared" ca="1" si="5"/>
        <v>0</v>
      </c>
      <c r="AC55" s="19">
        <f t="shared" ca="1" si="5"/>
        <v>0</v>
      </c>
      <c r="AD55" s="19">
        <f t="shared" ca="1" si="5"/>
        <v>0</v>
      </c>
      <c r="AE55" s="19">
        <f t="shared" ca="1" si="5"/>
        <v>0</v>
      </c>
      <c r="AF55" s="19">
        <f t="shared" ca="1" si="5"/>
        <v>0</v>
      </c>
    </row>
    <row r="56" spans="1:32">
      <c r="A56" t="s">
        <v>52</v>
      </c>
      <c r="B56" s="19">
        <f ca="1">SUM(B31:B55)</f>
        <v>1</v>
      </c>
      <c r="C56" s="19">
        <f t="shared" ref="C56:AF56" ca="1" si="6">SUM(C31:C55)</f>
        <v>0.99999999999999989</v>
      </c>
      <c r="D56" s="19">
        <f t="shared" ca="1" si="6"/>
        <v>1</v>
      </c>
      <c r="E56" s="19">
        <f t="shared" ca="1" si="6"/>
        <v>1</v>
      </c>
      <c r="F56" s="19">
        <f t="shared" ca="1" si="6"/>
        <v>1</v>
      </c>
      <c r="G56" s="19">
        <f t="shared" ca="1" si="6"/>
        <v>1</v>
      </c>
      <c r="H56" s="19">
        <f t="shared" ca="1" si="6"/>
        <v>1</v>
      </c>
      <c r="I56" s="19">
        <f t="shared" ca="1" si="6"/>
        <v>1</v>
      </c>
      <c r="J56" s="19">
        <f t="shared" ca="1" si="6"/>
        <v>1</v>
      </c>
      <c r="K56" s="19">
        <f t="shared" ca="1" si="6"/>
        <v>1</v>
      </c>
      <c r="L56" s="19">
        <f t="shared" ca="1" si="6"/>
        <v>1</v>
      </c>
      <c r="M56" s="19">
        <f t="shared" ca="1" si="6"/>
        <v>1</v>
      </c>
      <c r="N56" s="19">
        <f t="shared" ca="1" si="6"/>
        <v>1</v>
      </c>
      <c r="O56" s="19">
        <f t="shared" ca="1" si="6"/>
        <v>0.99999999999999989</v>
      </c>
      <c r="P56" s="19">
        <f t="shared" ca="1" si="6"/>
        <v>1</v>
      </c>
      <c r="Q56" s="19">
        <f t="shared" ca="1" si="6"/>
        <v>1</v>
      </c>
      <c r="R56" s="19">
        <f t="shared" ca="1" si="6"/>
        <v>0.99999999999999978</v>
      </c>
      <c r="S56" s="19">
        <f t="shared" ca="1" si="6"/>
        <v>1</v>
      </c>
      <c r="T56" s="19">
        <f t="shared" ca="1" si="6"/>
        <v>1</v>
      </c>
      <c r="U56" s="19">
        <f t="shared" ca="1" si="6"/>
        <v>1</v>
      </c>
      <c r="V56" s="19">
        <f t="shared" ca="1" si="6"/>
        <v>1</v>
      </c>
      <c r="W56" s="19">
        <f t="shared" ca="1" si="6"/>
        <v>0.99999999999999989</v>
      </c>
      <c r="X56" s="19">
        <f t="shared" ca="1" si="6"/>
        <v>1</v>
      </c>
      <c r="Y56" s="19">
        <f t="shared" ca="1" si="6"/>
        <v>1</v>
      </c>
      <c r="Z56" s="19">
        <f t="shared" ca="1" si="6"/>
        <v>1</v>
      </c>
      <c r="AA56" s="19">
        <f t="shared" ca="1" si="6"/>
        <v>0.99999999999999989</v>
      </c>
      <c r="AB56" s="19">
        <f t="shared" ca="1" si="6"/>
        <v>1</v>
      </c>
      <c r="AC56" s="19">
        <f t="shared" ca="1" si="6"/>
        <v>1</v>
      </c>
      <c r="AD56" s="19">
        <f t="shared" ca="1" si="6"/>
        <v>1</v>
      </c>
      <c r="AE56" s="19">
        <f t="shared" ca="1" si="6"/>
        <v>1</v>
      </c>
      <c r="AF56" s="19">
        <f t="shared" ca="1" si="6"/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6"/>
  <sheetViews>
    <sheetView topLeftCell="A5" workbookViewId="0">
      <selection activeCell="A30" sqref="A30:XFD30"/>
    </sheetView>
  </sheetViews>
  <sheetFormatPr baseColWidth="10" defaultRowHeight="15"/>
  <cols>
    <col min="1" max="1" width="36.42578125" customWidth="1"/>
    <col min="2" max="2" width="12.140625" bestFit="1" customWidth="1"/>
  </cols>
  <sheetData>
    <row r="1" spans="1:33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3">
      <c r="A2" t="s">
        <v>17</v>
      </c>
      <c r="B2" s="137">
        <v>0</v>
      </c>
      <c r="C2" s="137">
        <v>0</v>
      </c>
      <c r="D2" s="137">
        <v>0</v>
      </c>
      <c r="E2" s="19">
        <f>IF(mop!N105=0,0,D2*mop!O105/mop!N105)</f>
        <v>0</v>
      </c>
      <c r="F2" s="19">
        <f>IF(mop!O105=0,0,E2*mop!P105/mop!O105)</f>
        <v>0</v>
      </c>
      <c r="G2" s="19">
        <f>IF(mop!P105=0,0,F2*mop!Q105/mop!P105)</f>
        <v>0</v>
      </c>
      <c r="H2" s="19">
        <f>IF(mop!Q105=0,0,G2*mop!R105/mop!Q105)</f>
        <v>0</v>
      </c>
      <c r="I2" s="19">
        <f>IF(mop!R105=0,0,H2*mop!S105/mop!R105)</f>
        <v>0</v>
      </c>
      <c r="J2" s="19">
        <f>IF(mop!S105=0,0,I2*mop!T105/mop!S105)</f>
        <v>0</v>
      </c>
      <c r="K2" s="19">
        <f>IF(mop!T105=0,0,J2*mop!U105/mop!T105)</f>
        <v>0</v>
      </c>
      <c r="L2" s="19">
        <f>IF(mop!U105=0,0,K2*mop!V105/mop!U105)</f>
        <v>0</v>
      </c>
      <c r="M2" s="19">
        <f>IF(mop!V105=0,0,L2*mop!W105/mop!V105)</f>
        <v>0</v>
      </c>
      <c r="N2" s="19">
        <f>IF(mop!W105=0,0,M2*mop!X105/mop!W105)</f>
        <v>0</v>
      </c>
      <c r="O2" s="19">
        <f>IF(mop!X105=0,0,N2*mop!Y105/mop!X105)</f>
        <v>0</v>
      </c>
      <c r="P2" s="19">
        <f>IF(mop!Y105=0,0,O2*mop!Z105/mop!Y105)</f>
        <v>0</v>
      </c>
      <c r="Q2" s="19">
        <f>IF(mop!Z105=0,0,P2*mop!AA105/mop!Z105)</f>
        <v>0</v>
      </c>
      <c r="R2" s="19">
        <f>IF(mop!AA105=0,0,Q2*mop!AB105/mop!AA105)</f>
        <v>0</v>
      </c>
      <c r="S2" s="19">
        <f>IF(mop!AB105=0,0,R2*mop!AC105/mop!AB105)</f>
        <v>0</v>
      </c>
      <c r="T2" s="19">
        <f>IF(mop!AC105=0,0,S2*mop!AD105/mop!AC105)</f>
        <v>0</v>
      </c>
      <c r="U2" s="19">
        <f>IF(mop!AD105=0,0,T2*mop!AE105/mop!AD105)</f>
        <v>0</v>
      </c>
      <c r="V2" s="19">
        <f>IF(mop!AE105=0,0,U2*mop!AF105/mop!AE105)</f>
        <v>0</v>
      </c>
      <c r="W2" s="19">
        <f>IF(mop!AF105=0,0,V2*mop!AG105/mop!AF105)</f>
        <v>0</v>
      </c>
      <c r="X2" s="19">
        <f>IF(mop!AG105=0,0,W2*mop!AH105/mop!AG105)</f>
        <v>0</v>
      </c>
      <c r="Y2" s="19">
        <f>IF(mop!AH105=0,0,X2*mop!AI105/mop!AH105)</f>
        <v>0</v>
      </c>
      <c r="Z2" s="19">
        <f>IF(mop!AI105=0,0,Y2*mop!AJ105/mop!AI105)</f>
        <v>0</v>
      </c>
      <c r="AA2" s="19">
        <f>IF(mop!AJ105=0,0,Z2*mop!AK105/mop!AJ105)</f>
        <v>0</v>
      </c>
      <c r="AB2" s="19">
        <f>IF(mop!AK105=0,0,AA2*mop!AL105/mop!AK105)</f>
        <v>0</v>
      </c>
      <c r="AC2" s="19">
        <f>IF(mop!AL105=0,0,AB2*mop!AM105/mop!AL105)</f>
        <v>0</v>
      </c>
      <c r="AD2" s="19">
        <f>IF(mop!AM105=0,0,AC2*mop!AN105/mop!AM105)</f>
        <v>0</v>
      </c>
      <c r="AE2" s="19">
        <f>IF(mop!AN105=0,0,AD2*mop!AO105/mop!AN105)</f>
        <v>0</v>
      </c>
      <c r="AF2" s="19">
        <f>IF(mop!AO105=0,0,AE2*mop!AP105/mop!AO105)</f>
        <v>0</v>
      </c>
      <c r="AG2" s="17"/>
    </row>
    <row r="3" spans="1:33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  <c r="AG3" s="17"/>
    </row>
    <row r="4" spans="1:33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  <c r="AG4" s="17"/>
    </row>
    <row r="5" spans="1:33">
      <c r="A5" t="s">
        <v>20</v>
      </c>
      <c r="B5" s="19" cm="1">
        <f t="array" aca="1" ref="B5" ca="1">VALUE(INDIRECT(ADDRESS(About!$A133,About!$A$143,1,1,CONCATENATE("BEN",B$1)),TRUE)*toe_to_BTU)</f>
        <v>8884614139.2995777</v>
      </c>
      <c r="C5" s="19" cm="1">
        <f t="array" aca="1" ref="C5" ca="1">VALUE(INDIRECT(ADDRESS(About!$A133,About!$A$143,1,1,CONCATENATE("BEN",C$1)),TRUE)*toe_to_BTU)</f>
        <v>10385257794.127872</v>
      </c>
      <c r="D5" s="19" cm="1">
        <f t="array" aca="1" ref="D5" ca="1">VALUE(INDIRECT(ADDRESS(About!$A133,About!$A$143,1,1,CONCATENATE("BEN",D$1)),TRUE)*toe_to_BTU)</f>
        <v>10776455141.573776</v>
      </c>
      <c r="E5" s="19">
        <f ca="1">IF(mop!N294=0,0,D5*mop!O294/mop!N294)</f>
        <v>10809879143.046738</v>
      </c>
      <c r="F5" s="19">
        <f ca="1">IF(mop!O294=0,0,E5*mop!P294/mop!O294)</f>
        <v>10843303144.519699</v>
      </c>
      <c r="G5" s="19">
        <f ca="1">IF(mop!P294=0,0,F5*mop!Q294/mop!P294)</f>
        <v>10876727145.992659</v>
      </c>
      <c r="H5" s="19">
        <f ca="1">IF(mop!Q294=0,0,G5*mop!R294/mop!Q294)</f>
        <v>10982569817.323702</v>
      </c>
      <c r="I5" s="19">
        <f ca="1">IF(mop!R294=0,0,H5*mop!S294/mop!R294)</f>
        <v>11088412488.654745</v>
      </c>
      <c r="J5" s="19">
        <f ca="1">IF(mop!S294=0,0,I5*mop!T294/mop!S294)</f>
        <v>11194255159.985786</v>
      </c>
      <c r="K5" s="19">
        <f ca="1">IF(mop!T294=0,0,J5*mop!U294/mop!T294)</f>
        <v>11300097831.31683</v>
      </c>
      <c r="L5" s="19">
        <f ca="1">IF(mop!U294=0,0,K5*mop!V294/mop!U294)</f>
        <v>11405940502.647873</v>
      </c>
      <c r="M5" s="19">
        <f ca="1">IF(mop!V294=0,0,L5*mop!W294/mop!V294)</f>
        <v>11567489843.100517</v>
      </c>
      <c r="N5" s="19">
        <f ca="1">IF(mop!W294=0,0,M5*mop!X294/mop!W294)</f>
        <v>11729039183.553162</v>
      </c>
      <c r="O5" s="19">
        <f ca="1">IF(mop!X294=0,0,N5*mop!Y294/mop!X294)</f>
        <v>11890588524.005804</v>
      </c>
      <c r="P5" s="19">
        <f ca="1">IF(mop!Y294=0,0,O5*mop!Z294/mop!Y294)</f>
        <v>12052137864.458448</v>
      </c>
      <c r="Q5" s="19">
        <f ca="1">IF(mop!Z294=0,0,P5*mop!AA294/mop!Z294)</f>
        <v>12213687204.911093</v>
      </c>
      <c r="R5" s="19">
        <f ca="1">IF(mop!AA294=0,0,Q5*mop!AB294/mop!AA294)</f>
        <v>12414231213.748857</v>
      </c>
      <c r="S5" s="19">
        <f ca="1">IF(mop!AB294=0,0,R5*mop!AC294/mop!AB294)</f>
        <v>12614775222.586622</v>
      </c>
      <c r="T5" s="19">
        <f ca="1">IF(mop!AC294=0,0,S5*mop!AD294/mop!AC294)</f>
        <v>12815319231.424389</v>
      </c>
      <c r="U5" s="19">
        <f ca="1">IF(mop!AD294=0,0,T5*mop!AE294/mop!AD294)</f>
        <v>13015863240.262154</v>
      </c>
      <c r="V5" s="19">
        <f ca="1">IF(mop!AE294=0,0,U5*mop!AF294/mop!AE294)</f>
        <v>13216407249.099918</v>
      </c>
      <c r="W5" s="19">
        <f ca="1">IF(mop!AF294=0,0,V5*mop!AG294/mop!AF294)</f>
        <v>13433663258.674164</v>
      </c>
      <c r="X5" s="19">
        <f ca="1">IF(mop!AG294=0,0,W5*mop!AH294/mop!AG294)</f>
        <v>13650919268.248409</v>
      </c>
      <c r="Y5" s="19">
        <f ca="1">IF(mop!AH294=0,0,X5*mop!AI294/mop!AH294)</f>
        <v>13868175277.822653</v>
      </c>
      <c r="Z5" s="19">
        <f ca="1">IF(mop!AI294=0,0,Y5*mop!AJ294/mop!AI294)</f>
        <v>14085431287.396898</v>
      </c>
      <c r="AA5" s="19">
        <f ca="1">IF(mop!AJ294=0,0,Z5*mop!AK294/mop!AJ294)</f>
        <v>14302687296.971144</v>
      </c>
      <c r="AB5" s="19">
        <f ca="1">IF(mop!AK294=0,0,AA5*mop!AL294/mop!AK294)</f>
        <v>14533869973.825788</v>
      </c>
      <c r="AC5" s="19">
        <f ca="1">IF(mop!AL294=0,0,AB5*mop!AM294/mop!AL294)</f>
        <v>14765052650.680435</v>
      </c>
      <c r="AD5" s="19">
        <f ca="1">IF(mop!AM294=0,0,AC5*mop!AN294/mop!AM294)</f>
        <v>14996235327.535078</v>
      </c>
      <c r="AE5" s="19">
        <f ca="1">IF(mop!AN294=0,0,AD5*mop!AO294/mop!AN294)</f>
        <v>15227418004.389725</v>
      </c>
      <c r="AF5" s="19">
        <f ca="1">IF(mop!AO294=0,0,AE5*mop!AP294/mop!AO294)</f>
        <v>15458600681.244368</v>
      </c>
      <c r="AG5" s="17"/>
    </row>
    <row r="6" spans="1:33">
      <c r="A6" t="s">
        <v>21</v>
      </c>
      <c r="B6" s="19" cm="1">
        <f t="array" aca="1" ref="B6" ca="1">VALUE(INDIRECT(ADDRESS(About!$A136,About!$A$143,1,1,CONCATENATE("BEN",B$1)),TRUE)*toe_to_BTU)</f>
        <v>32113529923.601078</v>
      </c>
      <c r="C6" s="19" cm="1">
        <f t="array" aca="1" ref="C6" ca="1">VALUE(INDIRECT(ADDRESS(About!$A136,About!$A$143,1,1,CONCATENATE("BEN",C$1)),TRUE)*toe_to_BTU)</f>
        <v>35115809452.074165</v>
      </c>
      <c r="D6" s="19" cm="1">
        <f t="array" aca="1" ref="D6" ca="1">VALUE(INDIRECT(ADDRESS(About!$A136,About!$A$143,1,1,CONCATENATE("BEN",D$1)),TRUE)*toe_to_BTU)</f>
        <v>35037155148.610847</v>
      </c>
      <c r="E6" s="19">
        <f ca="1">IF(mop!N238=0,0,D6*mop!O238/mop!N238)</f>
        <v>35199500877.296982</v>
      </c>
      <c r="F6" s="19">
        <f ca="1">IF(mop!O238=0,0,E6*mop!P238/mop!O238)</f>
        <v>35361846605.983109</v>
      </c>
      <c r="G6" s="19">
        <f ca="1">IF(mop!P238=0,0,F6*mop!Q238/mop!P238)</f>
        <v>35524192334.669243</v>
      </c>
      <c r="H6" s="19">
        <f ca="1">IF(mop!Q238=0,0,G6*mop!R238/mop!Q238)</f>
        <v>36981863301.949867</v>
      </c>
      <c r="I6" s="19">
        <f ca="1">IF(mop!R238=0,0,H6*mop!S238/mop!R238)</f>
        <v>38439534269.230484</v>
      </c>
      <c r="J6" s="19">
        <f ca="1">IF(mop!S238=0,0,I6*mop!T238/mop!S238)</f>
        <v>39897205236.511108</v>
      </c>
      <c r="K6" s="19">
        <f ca="1">IF(mop!T238=0,0,J6*mop!U238/mop!T238)</f>
        <v>41354876203.791725</v>
      </c>
      <c r="L6" s="19">
        <f ca="1">IF(mop!U238=0,0,K6*mop!V238/mop!U238)</f>
        <v>42812547171.072342</v>
      </c>
      <c r="M6" s="19">
        <f ca="1">IF(mop!V238=0,0,L6*mop!W238/mop!V238)</f>
        <v>42368030279.946869</v>
      </c>
      <c r="N6" s="19">
        <f ca="1">IF(mop!W238=0,0,M6*mop!X238/mop!W238)</f>
        <v>41923513388.821388</v>
      </c>
      <c r="O6" s="19">
        <f ca="1">IF(mop!X238=0,0,N6*mop!Y238/mop!X238)</f>
        <v>41478996497.695915</v>
      </c>
      <c r="P6" s="19">
        <f ca="1">IF(mop!Y238=0,0,O6*mop!Z238/mop!Y238)</f>
        <v>41034479606.570435</v>
      </c>
      <c r="Q6" s="19">
        <f ca="1">IF(mop!Z238=0,0,P6*mop!AA238/mop!Z238)</f>
        <v>40589962715.444962</v>
      </c>
      <c r="R6" s="19">
        <f ca="1">IF(mop!AA238=0,0,Q6*mop!AB238/mop!AA238)</f>
        <v>38249236602.257675</v>
      </c>
      <c r="S6" s="19">
        <f ca="1">IF(mop!AB238=0,0,R6*mop!AC238/mop!AB238)</f>
        <v>35908510489.070389</v>
      </c>
      <c r="T6" s="19">
        <f ca="1">IF(mop!AC238=0,0,S6*mop!AD238/mop!AC238)</f>
        <v>33567784375.883106</v>
      </c>
      <c r="U6" s="19">
        <f ca="1">IF(mop!AD238=0,0,T6*mop!AE238/mop!AD238)</f>
        <v>31227058262.695812</v>
      </c>
      <c r="V6" s="19">
        <f ca="1">IF(mop!AE238=0,0,U6*mop!AF238/mop!AE238)</f>
        <v>28886332149.508526</v>
      </c>
      <c r="W6" s="19">
        <f ca="1">IF(mop!AF238=0,0,V6*mop!AG238/mop!AF238)</f>
        <v>28086147577.202057</v>
      </c>
      <c r="X6" s="19">
        <f ca="1">IF(mop!AG238=0,0,W6*mop!AH238/mop!AG238)</f>
        <v>27285963004.895588</v>
      </c>
      <c r="Y6" s="19">
        <f ca="1">IF(mop!AH238=0,0,X6*mop!AI238/mop!AH238)</f>
        <v>26485778432.589111</v>
      </c>
      <c r="Z6" s="19">
        <f ca="1">IF(mop!AI238=0,0,Y6*mop!AJ238/mop!AI238)</f>
        <v>25685593860.282639</v>
      </c>
      <c r="AA6" s="19">
        <f ca="1">IF(mop!AJ238=0,0,Z6*mop!AK238/mop!AJ238)</f>
        <v>24885409287.97617</v>
      </c>
      <c r="AB6" s="19">
        <f ca="1">IF(mop!AK238=0,0,AA6*mop!AL238/mop!AK238)</f>
        <v>23624422225.379627</v>
      </c>
      <c r="AC6" s="19">
        <f ca="1">IF(mop!AL238=0,0,AB6*mop!AM238/mop!AL238)</f>
        <v>22363435162.783085</v>
      </c>
      <c r="AD6" s="19">
        <f ca="1">IF(mop!AM238=0,0,AC6*mop!AN238/mop!AM238)</f>
        <v>21102448100.186543</v>
      </c>
      <c r="AE6" s="19">
        <f ca="1">IF(mop!AN238=0,0,AD6*mop!AO238/mop!AN238)</f>
        <v>19841461037.59</v>
      </c>
      <c r="AF6" s="19">
        <f ca="1">IF(mop!AO238=0,0,AE6*mop!AP238/mop!AO238)</f>
        <v>18580473974.993458</v>
      </c>
      <c r="AG6" s="17"/>
    </row>
    <row r="7" spans="1:33">
      <c r="A7" t="s">
        <v>22</v>
      </c>
      <c r="B7" s="86" cm="1">
        <f t="array" aca="1" ref="B7" ca="1">VALUE(INDIRECT(ADDRESS(About!$A137,About!$A$143,1,1,CONCATENATE("BEN",B$1)),TRUE)*toe_to_BTU)</f>
        <v>6926944607.2980623</v>
      </c>
      <c r="C7" s="86" cm="1">
        <f t="array" aca="1" ref="C7" ca="1">VALUE(INDIRECT(ADDRESS(About!$A137,About!$A$143,1,1,CONCATENATE("BEN",C$1)),TRUE)*toe_to_BTU)</f>
        <v>7123506827.4224691</v>
      </c>
      <c r="D7" s="86" cm="1">
        <f t="array" aca="1" ref="D7" ca="1">VALUE(INDIRECT(ADDRESS(About!$A137,About!$A$143,1,1,CONCATENATE("BEN",D$1)),TRUE)*toe_to_BTU)</f>
        <v>6652920753.6341219</v>
      </c>
      <c r="E7" s="19">
        <f ca="1">IF(mop!N266=0,0,D7*mop!O266/mop!N266)</f>
        <v>6945978313.8792105</v>
      </c>
      <c r="F7" s="19">
        <f ca="1">IF(mop!O266=0,0,E7*mop!P266/mop!O266)</f>
        <v>7239035874.1243</v>
      </c>
      <c r="G7" s="19">
        <f ca="1">IF(mop!P266=0,0,F7*mop!Q266/mop!P266)</f>
        <v>7532093434.3693886</v>
      </c>
      <c r="H7" s="19">
        <f ca="1">IF(mop!Q266=0,0,G7*mop!R266/mop!Q266)</f>
        <v>7791732150.0251255</v>
      </c>
      <c r="I7" s="19">
        <f ca="1">IF(mop!R266=0,0,H7*mop!S266/mop!R266)</f>
        <v>8051370865.6808605</v>
      </c>
      <c r="J7" s="19">
        <f ca="1">IF(mop!S266=0,0,I7*mop!T266/mop!S266)</f>
        <v>8311009581.3365965</v>
      </c>
      <c r="K7" s="19">
        <f ca="1">IF(mop!T266=0,0,J7*mop!U266/mop!T266)</f>
        <v>8570648296.9923325</v>
      </c>
      <c r="L7" s="19">
        <f ca="1">IF(mop!U266=0,0,K7*mop!V266/mop!U266)</f>
        <v>8830287012.6480694</v>
      </c>
      <c r="M7" s="19">
        <f ca="1">IF(mop!V266=0,0,L7*mop!W266/mop!V266)</f>
        <v>9056506883.7144547</v>
      </c>
      <c r="N7" s="19">
        <f ca="1">IF(mop!W266=0,0,M7*mop!X266/mop!W266)</f>
        <v>9282726754.780838</v>
      </c>
      <c r="O7" s="19">
        <f ca="1">IF(mop!X266=0,0,N7*mop!Y266/mop!X266)</f>
        <v>9508946625.8472214</v>
      </c>
      <c r="P7" s="19">
        <f ca="1">IF(mop!Y266=0,0,O7*mop!Z266/mop!Y266)</f>
        <v>9735166496.9136066</v>
      </c>
      <c r="Q7" s="19">
        <f ca="1">IF(mop!Z266=0,0,P7*mop!AA266/mop!Z266)</f>
        <v>9961386367.97999</v>
      </c>
      <c r="R7" s="19">
        <f ca="1">IF(mop!AA266=0,0,Q7*mop!AB266/mop!AA266)</f>
        <v>10154187394.457022</v>
      </c>
      <c r="S7" s="19">
        <f ca="1">IF(mop!AB266=0,0,R7*mop!AC266/mop!AB266)</f>
        <v>10346988420.934053</v>
      </c>
      <c r="T7" s="19">
        <f ca="1">IF(mop!AC266=0,0,S7*mop!AD266/mop!AC266)</f>
        <v>10539789447.411085</v>
      </c>
      <c r="U7" s="19">
        <f ca="1">IF(mop!AD266=0,0,T7*mop!AE266/mop!AD266)</f>
        <v>10732590473.888117</v>
      </c>
      <c r="V7" s="19">
        <f ca="1">IF(mop!AE266=0,0,U7*mop!AF266/mop!AE266)</f>
        <v>10925391500.365149</v>
      </c>
      <c r="W7" s="19">
        <f ca="1">IF(mop!AF266=0,0,V7*mop!AG266/mop!AF266)</f>
        <v>11087344362.605854</v>
      </c>
      <c r="X7" s="19">
        <f ca="1">IF(mop!AG266=0,0,W7*mop!AH266/mop!AG266)</f>
        <v>11249297224.846561</v>
      </c>
      <c r="Y7" s="19">
        <f ca="1">IF(mop!AH266=0,0,X7*mop!AI266/mop!AH266)</f>
        <v>11411250087.087267</v>
      </c>
      <c r="Z7" s="19">
        <f ca="1">IF(mop!AI266=0,0,Y7*mop!AJ266/mop!AI266)</f>
        <v>11573202949.327974</v>
      </c>
      <c r="AA7" s="19">
        <f ca="1">IF(mop!AJ266=0,0,Z7*mop!AK266/mop!AJ266)</f>
        <v>11735155811.568682</v>
      </c>
      <c r="AB7" s="19">
        <f ca="1">IF(mop!AK266=0,0,AA7*mop!AL266/mop!AK266)</f>
        <v>11866260509.573063</v>
      </c>
      <c r="AC7" s="19">
        <f ca="1">IF(mop!AL266=0,0,AB7*mop!AM266/mop!AL266)</f>
        <v>11997365207.577444</v>
      </c>
      <c r="AD7" s="19">
        <f ca="1">IF(mop!AM266=0,0,AC7*mop!AN266/mop!AM266)</f>
        <v>12128469905.581825</v>
      </c>
      <c r="AE7" s="19">
        <f ca="1">IF(mop!AN266=0,0,AD7*mop!AO266/mop!AN266)</f>
        <v>12259574603.586206</v>
      </c>
      <c r="AF7" s="19">
        <f ca="1">IF(mop!AO266=0,0,AE7*mop!AP266/mop!AO266)</f>
        <v>12390679301.59059</v>
      </c>
      <c r="AG7" s="17"/>
    </row>
    <row r="8" spans="1:33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  <c r="AG8" s="17"/>
    </row>
    <row r="9" spans="1:33">
      <c r="A9" t="s">
        <v>24</v>
      </c>
      <c r="B9" s="86" cm="1">
        <f t="array" aca="1" ref="B9" ca="1">VALUE(INDIRECT(ADDRESS(About!$A138,About!$A$143,1,1,CONCATENATE("BEN",B$1)),TRUE)*toe_to_BTU)</f>
        <v>35702929198.330788</v>
      </c>
      <c r="C9" s="86" cm="1">
        <f t="array" aca="1" ref="C9" ca="1">VALUE(INDIRECT(ADDRESS(About!$A138,About!$A$143,1,1,CONCATENATE("BEN",C$1)),TRUE)*toe_to_BTU)</f>
        <v>41327194804.096153</v>
      </c>
      <c r="D9" s="86" cm="1">
        <f t="array" aca="1" ref="D9" ca="1">VALUE(INDIRECT(ADDRESS(About!$A138,About!$A$143,1,1,CONCATENATE("BEN",D$1)),TRUE)*toe_to_BTU)</f>
        <v>41149792178.778625</v>
      </c>
      <c r="E9" s="19">
        <f ca="1">IF(mop!N221=0,0,D9*mop!O221/mop!N221)</f>
        <v>41886583444.289436</v>
      </c>
      <c r="F9" s="19">
        <f ca="1">IF(mop!O221=0,0,E9*mop!P221/mop!O221)</f>
        <v>42623374709.80024</v>
      </c>
      <c r="G9" s="19">
        <f ca="1">IF(mop!P221=0,0,F9*mop!Q221/mop!P221)</f>
        <v>43360165975.31105</v>
      </c>
      <c r="H9" s="19">
        <f ca="1">IF(mop!Q221=0,0,G9*mop!R221/mop!Q221)</f>
        <v>44141164716.75251</v>
      </c>
      <c r="I9" s="19">
        <f ca="1">IF(mop!R221=0,0,H9*mop!S221/mop!R221)</f>
        <v>44922163458.19397</v>
      </c>
      <c r="J9" s="19">
        <f ca="1">IF(mop!S221=0,0,I9*mop!T221/mop!S221)</f>
        <v>45703162199.635422</v>
      </c>
      <c r="K9" s="19">
        <f ca="1">IF(mop!T221=0,0,J9*mop!U221/mop!T221)</f>
        <v>46484160941.076881</v>
      </c>
      <c r="L9" s="19">
        <f ca="1">IF(mop!U221=0,0,K9*mop!V221/mop!U221)</f>
        <v>47265159682.518341</v>
      </c>
      <c r="M9" s="19">
        <f ca="1">IF(mop!V221=0,0,L9*mop!W221/mop!V221)</f>
        <v>48024054685.994469</v>
      </c>
      <c r="N9" s="19">
        <f ca="1">IF(mop!W221=0,0,M9*mop!X221/mop!W221)</f>
        <v>48782949689.470604</v>
      </c>
      <c r="O9" s="19">
        <f ca="1">IF(mop!X221=0,0,N9*mop!Y221/mop!X221)</f>
        <v>49541844692.946732</v>
      </c>
      <c r="P9" s="19">
        <f ca="1">IF(mop!Y221=0,0,O9*mop!Z221/mop!Y221)</f>
        <v>50300739696.422867</v>
      </c>
      <c r="Q9" s="19">
        <f ca="1">IF(mop!Z221=0,0,P9*mop!AA221/mop!Z221)</f>
        <v>51059634699.898994</v>
      </c>
      <c r="R9" s="19">
        <f ca="1">IF(mop!AA221=0,0,Q9*mop!AB221/mop!AA221)</f>
        <v>51789058052.754692</v>
      </c>
      <c r="S9" s="19">
        <f ca="1">IF(mop!AB221=0,0,R9*mop!AC221/mop!AB221)</f>
        <v>52518481405.61039</v>
      </c>
      <c r="T9" s="19">
        <f ca="1">IF(mop!AC221=0,0,S9*mop!AD221/mop!AC221)</f>
        <v>53247904758.466103</v>
      </c>
      <c r="U9" s="19">
        <f ca="1">IF(mop!AD221=0,0,T9*mop!AE221/mop!AD221)</f>
        <v>53977328111.3218</v>
      </c>
      <c r="V9" s="19">
        <f ca="1">IF(mop!AE221=0,0,U9*mop!AF221/mop!AE221)</f>
        <v>54706751464.177498</v>
      </c>
      <c r="W9" s="19">
        <f ca="1">IF(mop!AF221=0,0,V9*mop!AG221/mop!AF221)</f>
        <v>55391967341.102547</v>
      </c>
      <c r="X9" s="19">
        <f ca="1">IF(mop!AG221=0,0,W9*mop!AH221/mop!AG221)</f>
        <v>56077183218.027603</v>
      </c>
      <c r="Y9" s="19">
        <f ca="1">IF(mop!AH221=0,0,X9*mop!AI221/mop!AH221)</f>
        <v>56762399094.952644</v>
      </c>
      <c r="Z9" s="19">
        <f ca="1">IF(mop!AI221=0,0,Y9*mop!AJ221/mop!AI221)</f>
        <v>57447614971.877701</v>
      </c>
      <c r="AA9" s="19">
        <f ca="1">IF(mop!AJ221=0,0,Z9*mop!AK221/mop!AJ221)</f>
        <v>58132830848.80275</v>
      </c>
      <c r="AB9" s="19">
        <f ca="1">IF(mop!AK221=0,0,AA9*mop!AL221/mop!AK221)</f>
        <v>58736999686.521614</v>
      </c>
      <c r="AC9" s="19">
        <f ca="1">IF(mop!AL221=0,0,AB9*mop!AM221/mop!AL221)</f>
        <v>59341168524.240471</v>
      </c>
      <c r="AD9" s="19">
        <f ca="1">IF(mop!AM221=0,0,AC9*mop!AN221/mop!AM221)</f>
        <v>59945337361.959335</v>
      </c>
      <c r="AE9" s="19">
        <f ca="1">IF(mop!AN221=0,0,AD9*mop!AO221/mop!AN221)</f>
        <v>60549506199.678192</v>
      </c>
      <c r="AF9" s="19">
        <f ca="1">IF(mop!AO221=0,0,AE9*mop!AP221/mop!AO221)</f>
        <v>61153675037.397057</v>
      </c>
      <c r="AG9" s="17"/>
    </row>
    <row r="10" spans="1:33">
      <c r="A10" s="88" t="s">
        <v>25</v>
      </c>
      <c r="B10" s="137">
        <v>0</v>
      </c>
      <c r="C10" s="137">
        <v>0</v>
      </c>
      <c r="D10" s="137">
        <v>0</v>
      </c>
      <c r="E10" s="19">
        <f>IF((mop!N23+mop!N66)=0,0,D10*(mop!O23+mop!O66)/(mop!N23+mop!N66))</f>
        <v>0</v>
      </c>
      <c r="F10" s="19">
        <f>IF((mop!O23+mop!O66)=0,0,E10*(mop!P23+mop!P66)/(mop!O23+mop!O66))</f>
        <v>0</v>
      </c>
      <c r="G10" s="19">
        <f>IF((mop!P23+mop!P66)=0,0,F10*(mop!Q23+mop!Q66)/(mop!P23+mop!P66))</f>
        <v>0</v>
      </c>
      <c r="H10" s="19">
        <f>IF((mop!Q23+mop!Q66)=0,0,G10*(mop!R23+mop!R66)/(mop!Q23+mop!Q66))</f>
        <v>0</v>
      </c>
      <c r="I10" s="19">
        <f>IF((mop!R23+mop!R66)=0,0,H10*(mop!S23+mop!S66)/(mop!R23+mop!R66))</f>
        <v>0</v>
      </c>
      <c r="J10" s="19">
        <f>IF((mop!S23+mop!S66)=0,0,I10*(mop!T23+mop!T66)/(mop!S23+mop!S66))</f>
        <v>0</v>
      </c>
      <c r="K10" s="19">
        <f>IF((mop!T23+mop!T66)=0,0,J10*(mop!U23+mop!U66)/(mop!T23+mop!T66))</f>
        <v>0</v>
      </c>
      <c r="L10" s="19">
        <f>IF((mop!U23+mop!U66)=0,0,K10*(mop!V23+mop!V66)/(mop!U23+mop!U66))</f>
        <v>0</v>
      </c>
      <c r="M10" s="19">
        <f>IF((mop!V23+mop!V66)=0,0,L10*(mop!W23+mop!W66)/(mop!V23+mop!V66))</f>
        <v>0</v>
      </c>
      <c r="N10" s="19">
        <f>IF((mop!W23+mop!W66)=0,0,M10*(mop!X23+mop!X66)/(mop!W23+mop!W66))</f>
        <v>0</v>
      </c>
      <c r="O10" s="19">
        <f>IF((mop!X23+mop!X66)=0,0,N10*(mop!Y23+mop!Y66)/(mop!X23+mop!X66))</f>
        <v>0</v>
      </c>
      <c r="P10" s="19">
        <f>IF((mop!Y23+mop!Y66)=0,0,O10*(mop!Z23+mop!Z66)/(mop!Y23+mop!Y66))</f>
        <v>0</v>
      </c>
      <c r="Q10" s="19">
        <f>IF((mop!Z23+mop!Z66)=0,0,P10*(mop!AA23+mop!AA66)/(mop!Z23+mop!Z66))</f>
        <v>0</v>
      </c>
      <c r="R10" s="19">
        <f>IF((mop!AA23+mop!AA66)=0,0,Q10*(mop!AB23+mop!AB66)/(mop!AA23+mop!AA66))</f>
        <v>0</v>
      </c>
      <c r="S10" s="19">
        <f>IF((mop!AB23+mop!AB66)=0,0,R10*(mop!AC23+mop!AC66)/(mop!AB23+mop!AB66))</f>
        <v>0</v>
      </c>
      <c r="T10" s="19">
        <f>IF((mop!AC23+mop!AC66)=0,0,S10*(mop!AD23+mop!AD66)/(mop!AC23+mop!AC66))</f>
        <v>0</v>
      </c>
      <c r="U10" s="19">
        <f>IF((mop!AD23+mop!AD66)=0,0,T10*(mop!AE23+mop!AE66)/(mop!AD23+mop!AD66))</f>
        <v>0</v>
      </c>
      <c r="V10" s="19">
        <f>IF((mop!AE23+mop!AE66)=0,0,U10*(mop!AF23+mop!AF66)/(mop!AE23+mop!AE66))</f>
        <v>0</v>
      </c>
      <c r="W10" s="19">
        <f>IF((mop!AF23+mop!AF66)=0,0,V10*(mop!AG23+mop!AG66)/(mop!AF23+mop!AF66))</f>
        <v>0</v>
      </c>
      <c r="X10" s="19">
        <f>IF((mop!AG23+mop!AG66)=0,0,W10*(mop!AH23+mop!AH66)/(mop!AG23+mop!AG66))</f>
        <v>0</v>
      </c>
      <c r="Y10" s="19">
        <f>IF((mop!AH23+mop!AH66)=0,0,X10*(mop!AI23+mop!AI66)/(mop!AH23+mop!AH66))</f>
        <v>0</v>
      </c>
      <c r="Z10" s="19">
        <f>IF((mop!AI23+mop!AI66)=0,0,Y10*(mop!AJ23+mop!AJ66)/(mop!AI23+mop!AI66))</f>
        <v>0</v>
      </c>
      <c r="AA10" s="19">
        <f>IF((mop!AJ23+mop!AJ66)=0,0,Z10*(mop!AK23+mop!AK66)/(mop!AJ23+mop!AJ66))</f>
        <v>0</v>
      </c>
      <c r="AB10" s="19">
        <f>IF((mop!AK23+mop!AK66)=0,0,AA10*(mop!AL23+mop!AL66)/(mop!AK23+mop!AK66))</f>
        <v>0</v>
      </c>
      <c r="AC10" s="19">
        <f>IF((mop!AL23+mop!AL66)=0,0,AB10*(mop!AM23+mop!AM66)/(mop!AL23+mop!AL66))</f>
        <v>0</v>
      </c>
      <c r="AD10" s="19">
        <f>IF((mop!AM23+mop!AM66)=0,0,AC10*(mop!AN23+mop!AN66)/(mop!AM23+mop!AM66))</f>
        <v>0</v>
      </c>
      <c r="AE10" s="19">
        <f>IF((mop!AN23+mop!AN66)=0,0,AD10*(mop!AO23+mop!AO66)/(mop!AN23+mop!AN66))</f>
        <v>0</v>
      </c>
      <c r="AF10" s="19">
        <f>IF((mop!AO23+mop!AO66)=0,0,AE10*(mop!AP23+mop!AP66)/(mop!AO23+mop!AO66))</f>
        <v>0</v>
      </c>
      <c r="AG10" s="17"/>
    </row>
    <row r="11" spans="1:33">
      <c r="A11" t="s">
        <v>26</v>
      </c>
      <c r="B11" s="86" cm="1">
        <f t="array" aca="1" ref="B11" ca="1">VALUE(INDIRECT(ADDRESS(About!$A135,About!$A$143,1,1,CONCATENATE("BEN",B$1)),TRUE)*toe_to_BTU)</f>
        <v>72208820341.6483</v>
      </c>
      <c r="C11" s="86" cm="1">
        <f t="array" aca="1" ref="C11" ca="1">VALUE(INDIRECT(ADDRESS(About!$A135,About!$A$143,1,1,CONCATENATE("BEN",C$1)),TRUE)*toe_to_BTU)</f>
        <v>79232803772.583115</v>
      </c>
      <c r="D11" s="86" cm="1">
        <f t="array" aca="1" ref="D11" ca="1">VALUE(INDIRECT(ADDRESS(About!$A135,About!$A$143,1,1,CONCATENATE("BEN",D$1)),TRUE)*toe_to_BTU)</f>
        <v>78486996483.259094</v>
      </c>
      <c r="E11" s="19">
        <f ca="1">IF(mop!N50=0,0,D11*mop!O50/mop!N50)</f>
        <v>81172863283.066452</v>
      </c>
      <c r="F11" s="19">
        <f ca="1">IF(mop!O50=0,0,E11*mop!P50/mop!O50)</f>
        <v>83858730082.873795</v>
      </c>
      <c r="G11" s="19">
        <f ca="1">IF(mop!P50=0,0,F11*mop!Q50/mop!P50)</f>
        <v>86544596882.681137</v>
      </c>
      <c r="H11" s="19">
        <f ca="1">IF(mop!Q50=0,0,G11*mop!R50/mop!Q50)</f>
        <v>89230463682.48848</v>
      </c>
      <c r="I11" s="19">
        <f ca="1">IF(mop!R50=0,0,H11*mop!S50/mop!R50)</f>
        <v>91916330482.295837</v>
      </c>
      <c r="J11" s="19">
        <f ca="1">IF(mop!S50=0,0,I11*mop!T50/mop!S50)</f>
        <v>94602197282.10318</v>
      </c>
      <c r="K11" s="19">
        <f ca="1">IF(mop!T50=0,0,J11*mop!U50/mop!T50)</f>
        <v>97288064081.910522</v>
      </c>
      <c r="L11" s="19">
        <f ca="1">IF(mop!U50=0,0,K11*mop!V50/mop!U50)</f>
        <v>99973930881.717865</v>
      </c>
      <c r="M11" s="19">
        <f ca="1">IF(mop!V50=0,0,L11*mop!W50/mop!V50)</f>
        <v>102062938392.67914</v>
      </c>
      <c r="N11" s="19">
        <f ca="1">IF(mop!W50=0,0,M11*mop!X50/mop!W50)</f>
        <v>104151945903.64041</v>
      </c>
      <c r="O11" s="19">
        <f ca="1">IF(mop!X50=0,0,N11*mop!Y50/mop!X50)</f>
        <v>106240953414.60168</v>
      </c>
      <c r="P11" s="19">
        <f ca="1">IF(mop!Y50=0,0,O11*mop!Z50/mop!Y50)</f>
        <v>108329960925.56296</v>
      </c>
      <c r="Q11" s="19">
        <f ca="1">IF(mop!Z50=0,0,P11*mop!AA50/mop!Z50)</f>
        <v>110418968436.52423</v>
      </c>
      <c r="R11" s="19">
        <f ca="1">IF(mop!AA50=0,0,Q11*mop!AB50/mop!AA50)</f>
        <v>113104835236.33157</v>
      </c>
      <c r="S11" s="19">
        <f ca="1">IF(mop!AB50=0,0,R11*mop!AC50/mop!AB50)</f>
        <v>115790702036.13892</v>
      </c>
      <c r="T11" s="19">
        <f ca="1">IF(mop!AC50=0,0,S11*mop!AD50/mop!AC50)</f>
        <v>118476568835.94626</v>
      </c>
      <c r="U11" s="19">
        <f ca="1">IF(mop!AD50=0,0,T11*mop!AE50/mop!AD50)</f>
        <v>121162435635.7536</v>
      </c>
      <c r="V11" s="19">
        <f ca="1">IF(mop!AE50=0,0,U11*mop!AF50/mop!AE50)</f>
        <v>123848302435.56094</v>
      </c>
      <c r="W11" s="19">
        <f ca="1">IF(mop!AF50=0,0,V11*mop!AG50/mop!AF50)</f>
        <v>125042021013.2531</v>
      </c>
      <c r="X11" s="19">
        <f ca="1">IF(mop!AG50=0,0,W11*mop!AH50/mop!AG50)</f>
        <v>126235739590.94525</v>
      </c>
      <c r="Y11" s="19">
        <f ca="1">IF(mop!AH50=0,0,X11*mop!AI50/mop!AH50)</f>
        <v>127429458168.63741</v>
      </c>
      <c r="Z11" s="19">
        <f ca="1">IF(mop!AI50=0,0,Y11*mop!AJ50/mop!AI50)</f>
        <v>128623176746.32956</v>
      </c>
      <c r="AA11" s="19">
        <f ca="1">IF(mop!AJ50=0,0,Z11*mop!AK50/mop!AJ50)</f>
        <v>129816895324.02171</v>
      </c>
      <c r="AB11" s="19">
        <f ca="1">IF(mop!AK50=0,0,AA11*mop!AL50/mop!AK50)</f>
        <v>130413754612.86778</v>
      </c>
      <c r="AC11" s="19">
        <f ca="1">IF(mop!AL50=0,0,AB11*mop!AM50/mop!AL50)</f>
        <v>131010613901.71387</v>
      </c>
      <c r="AD11" s="19">
        <f ca="1">IF(mop!AM50=0,0,AC11*mop!AN50/mop!AM50)</f>
        <v>131607473190.55994</v>
      </c>
      <c r="AE11" s="19">
        <f ca="1">IF(mop!AN50=0,0,AD11*mop!AO50/mop!AN50)</f>
        <v>132204332479.40601</v>
      </c>
      <c r="AF11" s="19">
        <f ca="1">IF(mop!AO50=0,0,AE11*mop!AP50/mop!AO50)</f>
        <v>132801191768.25209</v>
      </c>
      <c r="AG11" s="17"/>
    </row>
    <row r="12" spans="1:33">
      <c r="A12" t="s">
        <v>27</v>
      </c>
      <c r="B12" s="86">
        <f ca="1">B11</f>
        <v>72208820341.6483</v>
      </c>
      <c r="C12" s="86">
        <f t="shared" ref="C12:AF12" ca="1" si="0">C11</f>
        <v>79232803772.583115</v>
      </c>
      <c r="D12" s="86">
        <f t="shared" ca="1" si="0"/>
        <v>78486996483.259094</v>
      </c>
      <c r="E12" s="86">
        <f t="shared" ca="1" si="0"/>
        <v>81172863283.066452</v>
      </c>
      <c r="F12" s="86">
        <f t="shared" ca="1" si="0"/>
        <v>83858730082.873795</v>
      </c>
      <c r="G12" s="86">
        <f t="shared" ca="1" si="0"/>
        <v>86544596882.681137</v>
      </c>
      <c r="H12" s="86">
        <f t="shared" ca="1" si="0"/>
        <v>89230463682.48848</v>
      </c>
      <c r="I12" s="86">
        <f t="shared" ca="1" si="0"/>
        <v>91916330482.295837</v>
      </c>
      <c r="J12" s="86">
        <f t="shared" ca="1" si="0"/>
        <v>94602197282.10318</v>
      </c>
      <c r="K12" s="86">
        <f t="shared" ca="1" si="0"/>
        <v>97288064081.910522</v>
      </c>
      <c r="L12" s="86">
        <f t="shared" ca="1" si="0"/>
        <v>99973930881.717865</v>
      </c>
      <c r="M12" s="86">
        <f t="shared" ca="1" si="0"/>
        <v>102062938392.67914</v>
      </c>
      <c r="N12" s="86">
        <f t="shared" ca="1" si="0"/>
        <v>104151945903.64041</v>
      </c>
      <c r="O12" s="86">
        <f t="shared" ca="1" si="0"/>
        <v>106240953414.60168</v>
      </c>
      <c r="P12" s="86">
        <f t="shared" ca="1" si="0"/>
        <v>108329960925.56296</v>
      </c>
      <c r="Q12" s="86">
        <f t="shared" ca="1" si="0"/>
        <v>110418968436.52423</v>
      </c>
      <c r="R12" s="86">
        <f t="shared" ca="1" si="0"/>
        <v>113104835236.33157</v>
      </c>
      <c r="S12" s="86">
        <f t="shared" ca="1" si="0"/>
        <v>115790702036.13892</v>
      </c>
      <c r="T12" s="86">
        <f t="shared" ca="1" si="0"/>
        <v>118476568835.94626</v>
      </c>
      <c r="U12" s="86">
        <f t="shared" ca="1" si="0"/>
        <v>121162435635.7536</v>
      </c>
      <c r="V12" s="86">
        <f t="shared" ca="1" si="0"/>
        <v>123848302435.56094</v>
      </c>
      <c r="W12" s="86">
        <f t="shared" ca="1" si="0"/>
        <v>125042021013.2531</v>
      </c>
      <c r="X12" s="86">
        <f t="shared" ca="1" si="0"/>
        <v>126235739590.94525</v>
      </c>
      <c r="Y12" s="86">
        <f t="shared" ca="1" si="0"/>
        <v>127429458168.63741</v>
      </c>
      <c r="Z12" s="86">
        <f t="shared" ca="1" si="0"/>
        <v>128623176746.32956</v>
      </c>
      <c r="AA12" s="86">
        <f t="shared" ca="1" si="0"/>
        <v>129816895324.02171</v>
      </c>
      <c r="AB12" s="86">
        <f t="shared" ca="1" si="0"/>
        <v>130413754612.86778</v>
      </c>
      <c r="AC12" s="86">
        <f t="shared" ca="1" si="0"/>
        <v>131010613901.71387</v>
      </c>
      <c r="AD12" s="86">
        <f t="shared" ca="1" si="0"/>
        <v>131607473190.55994</v>
      </c>
      <c r="AE12" s="86">
        <f t="shared" ca="1" si="0"/>
        <v>132204332479.40601</v>
      </c>
      <c r="AF12" s="86">
        <f t="shared" ca="1" si="0"/>
        <v>132801191768.25209</v>
      </c>
      <c r="AG12" s="17"/>
    </row>
    <row r="13" spans="1:33">
      <c r="A13" t="s">
        <v>28</v>
      </c>
      <c r="B13" s="86">
        <f ca="1">B11</f>
        <v>72208820341.6483</v>
      </c>
      <c r="C13" s="86">
        <f t="shared" ref="C13:AF13" ca="1" si="1">C11</f>
        <v>79232803772.583115</v>
      </c>
      <c r="D13" s="86">
        <f t="shared" ca="1" si="1"/>
        <v>78486996483.259094</v>
      </c>
      <c r="E13" s="86">
        <f t="shared" ca="1" si="1"/>
        <v>81172863283.066452</v>
      </c>
      <c r="F13" s="86">
        <f t="shared" ca="1" si="1"/>
        <v>83858730082.873795</v>
      </c>
      <c r="G13" s="86">
        <f t="shared" ca="1" si="1"/>
        <v>86544596882.681137</v>
      </c>
      <c r="H13" s="86">
        <f t="shared" ca="1" si="1"/>
        <v>89230463682.48848</v>
      </c>
      <c r="I13" s="86">
        <f t="shared" ca="1" si="1"/>
        <v>91916330482.295837</v>
      </c>
      <c r="J13" s="86">
        <f t="shared" ca="1" si="1"/>
        <v>94602197282.10318</v>
      </c>
      <c r="K13" s="86">
        <f t="shared" ca="1" si="1"/>
        <v>97288064081.910522</v>
      </c>
      <c r="L13" s="86">
        <f t="shared" ca="1" si="1"/>
        <v>99973930881.717865</v>
      </c>
      <c r="M13" s="86">
        <f t="shared" ca="1" si="1"/>
        <v>102062938392.67914</v>
      </c>
      <c r="N13" s="86">
        <f t="shared" ca="1" si="1"/>
        <v>104151945903.64041</v>
      </c>
      <c r="O13" s="86">
        <f t="shared" ca="1" si="1"/>
        <v>106240953414.60168</v>
      </c>
      <c r="P13" s="86">
        <f t="shared" ca="1" si="1"/>
        <v>108329960925.56296</v>
      </c>
      <c r="Q13" s="86">
        <f t="shared" ca="1" si="1"/>
        <v>110418968436.52423</v>
      </c>
      <c r="R13" s="86">
        <f t="shared" ca="1" si="1"/>
        <v>113104835236.33157</v>
      </c>
      <c r="S13" s="86">
        <f t="shared" ca="1" si="1"/>
        <v>115790702036.13892</v>
      </c>
      <c r="T13" s="86">
        <f t="shared" ca="1" si="1"/>
        <v>118476568835.94626</v>
      </c>
      <c r="U13" s="86">
        <f t="shared" ca="1" si="1"/>
        <v>121162435635.7536</v>
      </c>
      <c r="V13" s="86">
        <f t="shared" ca="1" si="1"/>
        <v>123848302435.56094</v>
      </c>
      <c r="W13" s="86">
        <f t="shared" ca="1" si="1"/>
        <v>125042021013.2531</v>
      </c>
      <c r="X13" s="86">
        <f t="shared" ca="1" si="1"/>
        <v>126235739590.94525</v>
      </c>
      <c r="Y13" s="86">
        <f t="shared" ca="1" si="1"/>
        <v>127429458168.63741</v>
      </c>
      <c r="Z13" s="86">
        <f t="shared" ca="1" si="1"/>
        <v>128623176746.32956</v>
      </c>
      <c r="AA13" s="86">
        <f t="shared" ca="1" si="1"/>
        <v>129816895324.02171</v>
      </c>
      <c r="AB13" s="86">
        <f t="shared" ca="1" si="1"/>
        <v>130413754612.86778</v>
      </c>
      <c r="AC13" s="86">
        <f t="shared" ca="1" si="1"/>
        <v>131010613901.71387</v>
      </c>
      <c r="AD13" s="86">
        <f t="shared" ca="1" si="1"/>
        <v>131607473190.55994</v>
      </c>
      <c r="AE13" s="86">
        <f t="shared" ca="1" si="1"/>
        <v>132204332479.40601</v>
      </c>
      <c r="AF13" s="86">
        <f t="shared" ca="1" si="1"/>
        <v>132801191768.25209</v>
      </c>
      <c r="AG13" s="17"/>
    </row>
    <row r="14" spans="1:33">
      <c r="A14" s="88" t="s">
        <v>29</v>
      </c>
      <c r="B14" s="136" cm="1">
        <f t="array" aca="1" ref="B14" ca="1">SUM(
VALUE(INDIRECT(ADDRESS(About!$A130,About!$A$143,1,1,CONCATENATE("BEN",B$1)),TRUE)),
VALUE(INDIRECT(ADDRESS(About!$A134,About!$A$143,1,1,CONCATENATE("BEN",B$1)),TRUE)),
VALUE(INDIRECT(ADDRESS(About!$A139,About!$A$143,1,1,CONCATENATE("BEN",B$1)),TRUE))
)*toe_to_BTU</f>
        <v>56862594085.413742</v>
      </c>
      <c r="C14" s="136" cm="1">
        <f t="array" aca="1" ref="C14" ca="1">SUM(
VALUE(INDIRECT(ADDRESS(About!$A130,About!$A$143,1,1,CONCATENATE("BEN",C$1)),TRUE)),
VALUE(INDIRECT(ADDRESS(About!$A134,About!$A$143,1,1,CONCATENATE("BEN",C$1)),TRUE)),
VALUE(INDIRECT(ADDRESS(About!$A139,About!$A$143,1,1,CONCATENATE("BEN",C$1)),TRUE))
)*toe_to_BTU</f>
        <v>77939595443.022415</v>
      </c>
      <c r="D14" s="136" cm="1">
        <f t="array" aca="1" ref="D14" ca="1">SUM(
VALUE(INDIRECT(ADDRESS(About!$A130,About!$A$143,1,1,CONCATENATE("BEN",D$1)),TRUE)),
VALUE(INDIRECT(ADDRESS(About!$A134,About!$A$143,1,1,CONCATENATE("BEN",D$1)),TRUE)),
VALUE(INDIRECT(ADDRESS(About!$A139,About!$A$143,1,1,CONCATENATE("BEN",D$1)),TRUE))
)*toe_to_BTU</f>
        <v>71730056172.164612</v>
      </c>
      <c r="E14" s="19">
        <f ca="1">IF((mop!N6+mop!N172+mop!N205)=0,0,D14*(mop!O6+mop!O172+mop!O205)/(mop!N6+mop!N172+mop!N205))</f>
        <v>65178980033.640533</v>
      </c>
      <c r="F14" s="19">
        <f ca="1">IF((mop!O6+mop!O172+mop!O205)=0,0,E14*(mop!P6+mop!P172+mop!P205)/(mop!O6+mop!O172+mop!O205))</f>
        <v>58627903895.116463</v>
      </c>
      <c r="G14" s="19">
        <f ca="1">IF((mop!P6+mop!P172+mop!P205)=0,0,F14*(mop!Q6+mop!Q172+mop!Q205)/(mop!P6+mop!P172+mop!P205))</f>
        <v>52076827756.592392</v>
      </c>
      <c r="H14" s="19">
        <f ca="1">IF((mop!Q6+mop!Q172+mop!Q205)=0,0,G14*(mop!R6+mop!R172+mop!R205)/(mop!Q6+mop!Q172+mop!Q205))</f>
        <v>54447665241.67218</v>
      </c>
      <c r="I14" s="19">
        <f ca="1">IF((mop!R6+mop!R172+mop!R205)=0,0,H14*(mop!S6+mop!S172+mop!S205)/(mop!R6+mop!R172+mop!R205))</f>
        <v>56818502726.751976</v>
      </c>
      <c r="J14" s="19">
        <f ca="1">IF((mop!S6+mop!S172+mop!S205)=0,0,I14*(mop!T6+mop!T172+mop!T205)/(mop!S6+mop!S172+mop!S205))</f>
        <v>59189340211.831764</v>
      </c>
      <c r="K14" s="19">
        <f ca="1">IF((mop!T6+mop!T172+mop!T205)=0,0,J14*(mop!U6+mop!U172+mop!U205)/(mop!T6+mop!T172+mop!T205))</f>
        <v>61560177696.911552</v>
      </c>
      <c r="L14" s="19">
        <f ca="1">IF((mop!U6+mop!U172+mop!U205)=0,0,K14*(mop!V6+mop!V172+mop!V205)/(mop!U6+mop!U172+mop!U205))</f>
        <v>63931015181.991356</v>
      </c>
      <c r="M14" s="19">
        <f ca="1">IF((mop!V6+mop!V172+mop!V205)=0,0,L14*(mop!W6+mop!W172+mop!W205)/(mop!V6+mop!V172+mop!V205))</f>
        <v>65905652030.291229</v>
      </c>
      <c r="N14" s="19">
        <f ca="1">IF((mop!W6+mop!W172+mop!W205)=0,0,M14*(mop!X6+mop!X172+mop!X205)/(mop!W6+mop!W172+mop!W205))</f>
        <v>67880288878.591103</v>
      </c>
      <c r="O14" s="19">
        <f ca="1">IF((mop!X6+mop!X172+mop!X205)=0,0,N14*(mop!Y6+mop!Y172+mop!Y205)/(mop!X6+mop!X172+mop!X205))</f>
        <v>69854925726.890976</v>
      </c>
      <c r="P14" s="19">
        <f ca="1">IF((mop!Y6+mop!Y172+mop!Y205)=0,0,O14*(mop!Z6+mop!Z172+mop!Z205)/(mop!Y6+mop!Y172+mop!Y205))</f>
        <v>71829562575.190857</v>
      </c>
      <c r="Q14" s="19">
        <f ca="1">IF((mop!Z6+mop!Z172+mop!Z205)=0,0,P14*(mop!AA6+mop!AA172+mop!AA205)/(mop!Z6+mop!Z172+mop!Z205))</f>
        <v>73804199423.490738</v>
      </c>
      <c r="R14" s="19">
        <f ca="1">IF((mop!AA6+mop!AA172+mop!AA205)=0,0,Q14*(mop!AB6+mop!AB172+mop!AB205)/(mop!AA6+mop!AA172+mop!AA205))</f>
        <v>76079530259.759064</v>
      </c>
      <c r="S14" s="19">
        <f ca="1">IF((mop!AB6+mop!AB172+mop!AB205)=0,0,R14*(mop!AC6+mop!AC172+mop!AC205)/(mop!AB6+mop!AB172+mop!AB205))</f>
        <v>78354861096.027405</v>
      </c>
      <c r="T14" s="19">
        <f ca="1">IF((mop!AC6+mop!AC172+mop!AC205)=0,0,S14*(mop!AD6+mop!AD172+mop!AD205)/(mop!AC6+mop!AC172+mop!AC205))</f>
        <v>80630191932.295746</v>
      </c>
      <c r="U14" s="19">
        <f ca="1">IF((mop!AD6+mop!AD172+mop!AD205)=0,0,T14*(mop!AE6+mop!AE172+mop!AE205)/(mop!AD6+mop!AD172+mop!AD205))</f>
        <v>82905522768.564072</v>
      </c>
      <c r="V14" s="19">
        <f ca="1">IF((mop!AE6+mop!AE172+mop!AE205)=0,0,U14*(mop!AF6+mop!AF172+mop!AF205)/(mop!AE6+mop!AE172+mop!AE205))</f>
        <v>85180853604.832413</v>
      </c>
      <c r="W14" s="19">
        <f ca="1">IF((mop!AF6+mop!AF172+mop!AF205)=0,0,V14*(mop!AG6+mop!AG172+mop!AG205)/(mop!AF6+mop!AF172+mop!AF205))</f>
        <v>87550345754.275543</v>
      </c>
      <c r="X14" s="19">
        <f ca="1">IF((mop!AG6+mop!AG172+mop!AG205)=0,0,W14*(mop!AH6+mop!AH172+mop!AH205)/(mop!AG6+mop!AG172+mop!AG205))</f>
        <v>89919837903.718643</v>
      </c>
      <c r="Y14" s="19">
        <f ca="1">IF((mop!AH6+mop!AH172+mop!AH205)=0,0,X14*(mop!AI6+mop!AI172+mop!AI205)/(mop!AH6+mop!AH172+mop!AH205))</f>
        <v>92289330053.161758</v>
      </c>
      <c r="Z14" s="19">
        <f ca="1">IF((mop!AI6+mop!AI172+mop!AI205)=0,0,Y14*(mop!AJ6+mop!AJ172+mop!AJ205)/(mop!AI6+mop!AI172+mop!AI205))</f>
        <v>94658822202.604889</v>
      </c>
      <c r="AA14" s="19">
        <f ca="1">IF((mop!AJ6+mop!AJ172+mop!AJ205)=0,0,Z14*(mop!AK6+mop!AK172+mop!AK205)/(mop!AJ6+mop!AJ172+mop!AJ205))</f>
        <v>97028314352.048004</v>
      </c>
      <c r="AB14" s="19">
        <f ca="1">IF((mop!AK6+mop!AK172+mop!AK205)=0,0,AA14*(mop!AL6+mop!AL172+mop!AL205)/(mop!AK6+mop!AK172+mop!AK205))</f>
        <v>105211831966.64272</v>
      </c>
      <c r="AC14" s="19">
        <f ca="1">IF((mop!AL6+mop!AL172+mop!AL205)=0,0,AB14*(mop!AM6+mop!AM172+mop!AM205)/(mop!AL6+mop!AL172+mop!AL205))</f>
        <v>113395349581.23738</v>
      </c>
      <c r="AD14" s="19">
        <f ca="1">IF((mop!AM6+mop!AM172+mop!AM205)=0,0,AC14*(mop!AN6+mop!AN172+mop!AN205)/(mop!AM6+mop!AM172+mop!AM205))</f>
        <v>121578867195.83208</v>
      </c>
      <c r="AE14" s="19">
        <f ca="1">IF((mop!AN6+mop!AN172+mop!AN205)=0,0,AD14*(mop!AO6+mop!AO172+mop!AO205)/(mop!AN6+mop!AN172+mop!AN205))</f>
        <v>129762384810.42676</v>
      </c>
      <c r="AF14" s="19">
        <f ca="1">IF((mop!AO6+mop!AO172+mop!AO205)=0,0,AE14*(mop!AP6+mop!AP172+mop!AP205)/(mop!AO6+mop!AO172+mop!AO205))</f>
        <v>137945902425.02145</v>
      </c>
      <c r="AG14" s="17"/>
    </row>
    <row r="15" spans="1:33">
      <c r="A15" s="88" t="s">
        <v>30</v>
      </c>
      <c r="B15" s="136" cm="1">
        <f t="array" aca="1" ref="B15" ca="1">SUM(
VALUE(INDIRECT(ADDRESS(About!$A131,About!$A$143,1,1,CONCATENATE("BEN",B$1)),TRUE)),
VALUE(INDIRECT(ADDRESS(About!$A132,About!$A$143,1,1,CONCATENATE("BEN",B$1)),TRUE))
)*toe_to_BTU</f>
        <v>45348834957.329254</v>
      </c>
      <c r="C15" s="136" cm="1">
        <f t="array" aca="1" ref="C15" ca="1">SUM(
VALUE(INDIRECT(ADDRESS(About!$A131,About!$A$143,1,1,CONCATENATE("BEN",C$1)),TRUE)),
VALUE(INDIRECT(ADDRESS(About!$A132,About!$A$143,1,1,CONCATENATE("BEN",C$1)),TRUE))
)*toe_to_BTU</f>
        <v>51342361300.12487</v>
      </c>
      <c r="D15" s="136" cm="1">
        <f t="array" aca="1" ref="D15" ca="1">SUM(
VALUE(INDIRECT(ADDRESS(About!$A131,About!$A$143,1,1,CONCATENATE("BEN",D$1)),TRUE)),
VALUE(INDIRECT(ADDRESS(About!$A132,About!$A$143,1,1,CONCATENATE("BEN",D$1)),TRUE))
)*toe_to_BTU</f>
        <v>54565275851.545784</v>
      </c>
      <c r="E15" s="19">
        <f ca="1">IF((mop!N36+mop!N187)=0,0,D15*(mop!O36+mop!O187)/(mop!N36+mop!N187))</f>
        <v>55956784798.79792</v>
      </c>
      <c r="F15" s="19">
        <f ca="1">IF((mop!O36+mop!O187)=0,0,E15*(mop!P36+mop!P187)/(mop!O36+mop!O187))</f>
        <v>57348293746.050056</v>
      </c>
      <c r="G15" s="19">
        <f ca="1">IF((mop!P36+mop!P187)=0,0,F15*(mop!Q36+mop!Q187)/(mop!P36+mop!P187))</f>
        <v>58739802693.302185</v>
      </c>
      <c r="H15" s="19">
        <f ca="1">IF((mop!Q36+mop!Q187)=0,0,G15*(mop!R36+mop!R187)/(mop!Q36+mop!Q187))</f>
        <v>60132978291.733467</v>
      </c>
      <c r="I15" s="19">
        <f ca="1">IF((mop!R36+mop!R187)=0,0,H15*(mop!S36+mop!S187)/(mop!R36+mop!R187))</f>
        <v>61526153890.164734</v>
      </c>
      <c r="J15" s="19">
        <f ca="1">IF((mop!S36+mop!S187)=0,0,I15*(mop!T36+mop!T187)/(mop!S36+mop!S187))</f>
        <v>62919329488.596008</v>
      </c>
      <c r="K15" s="19">
        <f ca="1">IF((mop!T36+mop!T187)=0,0,J15*(mop!U36+mop!U187)/(mop!T36+mop!T187))</f>
        <v>64312505087.027275</v>
      </c>
      <c r="L15" s="19">
        <f ca="1">IF((mop!U36+mop!U187)=0,0,K15*(mop!V36+mop!V187)/(mop!U36+mop!U187))</f>
        <v>65705680685.458549</v>
      </c>
      <c r="M15" s="19">
        <f ca="1">IF((mop!V36+mop!V187)=0,0,L15*(mop!W36+mop!W187)/(mop!V36+mop!V187))</f>
        <v>67094123817.578758</v>
      </c>
      <c r="N15" s="19">
        <f ca="1">IF((mop!W36+mop!W187)=0,0,M15*(mop!X36+mop!X187)/(mop!W36+mop!W187))</f>
        <v>68482566949.698959</v>
      </c>
      <c r="O15" s="19">
        <f ca="1">IF((mop!X36+mop!X187)=0,0,N15*(mop!Y36+mop!Y187)/(mop!X36+mop!X187))</f>
        <v>69871010081.819153</v>
      </c>
      <c r="P15" s="19">
        <f ca="1">IF((mop!Y36+mop!Y187)=0,0,O15*(mop!Z36+mop!Z187)/(mop!Y36+mop!Y187))</f>
        <v>71259453213.939346</v>
      </c>
      <c r="Q15" s="19">
        <f ca="1">IF((mop!Z36+mop!Z187)=0,0,P15*(mop!AA36+mop!AA187)/(mop!Z36+mop!Z187))</f>
        <v>72647896346.059555</v>
      </c>
      <c r="R15" s="19">
        <f ca="1">IF((mop!AA36+mop!AA187)=0,0,Q15*(mop!AB36+mop!AB187)/(mop!AA36+mop!AA187))</f>
        <v>74033726333.738495</v>
      </c>
      <c r="S15" s="19">
        <f ca="1">IF((mop!AB36+mop!AB187)=0,0,R15*(mop!AC36+mop!AC187)/(mop!AB36+mop!AB187))</f>
        <v>75419556321.417435</v>
      </c>
      <c r="T15" s="19">
        <f ca="1">IF((mop!AC36+mop!AC187)=0,0,S15*(mop!AD36+mop!AD187)/(mop!AC36+mop!AC187))</f>
        <v>76805386309.096375</v>
      </c>
      <c r="U15" s="19">
        <f ca="1">IF((mop!AD36+mop!AD187)=0,0,T15*(mop!AE36+mop!AE187)/(mop!AD36+mop!AD187))</f>
        <v>78191216296.775314</v>
      </c>
      <c r="V15" s="19">
        <f ca="1">IF((mop!AE36+mop!AE187)=0,0,U15*(mop!AF36+mop!AF187)/(mop!AE36+mop!AE187))</f>
        <v>79577046284.454254</v>
      </c>
      <c r="W15" s="19">
        <f ca="1">IF((mop!AF36+mop!AF187)=0,0,V15*(mop!AG36+mop!AG187)/(mop!AF36+mop!AF187))</f>
        <v>80975839114.637314</v>
      </c>
      <c r="X15" s="19">
        <f ca="1">IF((mop!AG36+mop!AG187)=0,0,W15*(mop!AH36+mop!AH187)/(mop!AG36+mop!AG187))</f>
        <v>82374631944.820374</v>
      </c>
      <c r="Y15" s="19">
        <f ca="1">IF((mop!AH36+mop!AH187)=0,0,X15*(mop!AI36+mop!AI187)/(mop!AH36+mop!AH187))</f>
        <v>83773424775.003433</v>
      </c>
      <c r="Z15" s="19">
        <f ca="1">IF((mop!AI36+mop!AI187)=0,0,Y15*(mop!AJ36+mop!AJ187)/(mop!AI36+mop!AI187))</f>
        <v>85172217605.186493</v>
      </c>
      <c r="AA15" s="19">
        <f ca="1">IF((mop!AJ36+mop!AJ187)=0,0,Z15*(mop!AK36+mop!AK187)/(mop!AJ36+mop!AJ187))</f>
        <v>86571010435.369553</v>
      </c>
      <c r="AB15" s="19">
        <f ca="1">IF((mop!AK36+mop!AK187)=0,0,AA15*(mop!AL36+mop!AL187)/(mop!AK36+mop!AK187))</f>
        <v>88062240678.17099</v>
      </c>
      <c r="AC15" s="19">
        <f ca="1">IF((mop!AL36+mop!AL187)=0,0,AB15*(mop!AM36+mop!AM187)/(mop!AL36+mop!AL187))</f>
        <v>89553470920.972427</v>
      </c>
      <c r="AD15" s="19">
        <f ca="1">IF((mop!AM36+mop!AM187)=0,0,AC15*(mop!AN36+mop!AN187)/(mop!AM36+mop!AM187))</f>
        <v>91044701163.773849</v>
      </c>
      <c r="AE15" s="19">
        <f ca="1">IF((mop!AN36+mop!AN187)=0,0,AD15*(mop!AO36+mop!AO187)/(mop!AN36+mop!AN187))</f>
        <v>92535931406.575302</v>
      </c>
      <c r="AF15" s="19">
        <f ca="1">IF((mop!AO36+mop!AO187)=0,0,AE15*(mop!AP36+mop!AP187)/(mop!AO36+mop!AO187))</f>
        <v>94027161649.376755</v>
      </c>
      <c r="AG15" s="17"/>
    </row>
    <row r="16" spans="1:33">
      <c r="A16" t="s">
        <v>31</v>
      </c>
      <c r="B16" s="86">
        <f ca="1">B15</f>
        <v>45348834957.329254</v>
      </c>
      <c r="C16" s="86">
        <f t="shared" ref="C16:AF16" ca="1" si="2">C15</f>
        <v>51342361300.12487</v>
      </c>
      <c r="D16" s="86">
        <f t="shared" ca="1" si="2"/>
        <v>54565275851.545784</v>
      </c>
      <c r="E16" s="86">
        <f t="shared" ca="1" si="2"/>
        <v>55956784798.79792</v>
      </c>
      <c r="F16" s="86">
        <f t="shared" ca="1" si="2"/>
        <v>57348293746.050056</v>
      </c>
      <c r="G16" s="86">
        <f t="shared" ca="1" si="2"/>
        <v>58739802693.302185</v>
      </c>
      <c r="H16" s="86">
        <f t="shared" ca="1" si="2"/>
        <v>60132978291.733467</v>
      </c>
      <c r="I16" s="86">
        <f t="shared" ca="1" si="2"/>
        <v>61526153890.164734</v>
      </c>
      <c r="J16" s="86">
        <f t="shared" ca="1" si="2"/>
        <v>62919329488.596008</v>
      </c>
      <c r="K16" s="86">
        <f t="shared" ca="1" si="2"/>
        <v>64312505087.027275</v>
      </c>
      <c r="L16" s="86">
        <f t="shared" ca="1" si="2"/>
        <v>65705680685.458549</v>
      </c>
      <c r="M16" s="86">
        <f t="shared" ca="1" si="2"/>
        <v>67094123817.578758</v>
      </c>
      <c r="N16" s="86">
        <f t="shared" ca="1" si="2"/>
        <v>68482566949.698959</v>
      </c>
      <c r="O16" s="86">
        <f t="shared" ca="1" si="2"/>
        <v>69871010081.819153</v>
      </c>
      <c r="P16" s="86">
        <f t="shared" ca="1" si="2"/>
        <v>71259453213.939346</v>
      </c>
      <c r="Q16" s="86">
        <f t="shared" ca="1" si="2"/>
        <v>72647896346.059555</v>
      </c>
      <c r="R16" s="86">
        <f t="shared" ca="1" si="2"/>
        <v>74033726333.738495</v>
      </c>
      <c r="S16" s="86">
        <f t="shared" ca="1" si="2"/>
        <v>75419556321.417435</v>
      </c>
      <c r="T16" s="86">
        <f t="shared" ca="1" si="2"/>
        <v>76805386309.096375</v>
      </c>
      <c r="U16" s="86">
        <f t="shared" ca="1" si="2"/>
        <v>78191216296.775314</v>
      </c>
      <c r="V16" s="86">
        <f t="shared" ca="1" si="2"/>
        <v>79577046284.454254</v>
      </c>
      <c r="W16" s="86">
        <f t="shared" ca="1" si="2"/>
        <v>80975839114.637314</v>
      </c>
      <c r="X16" s="86">
        <f t="shared" ca="1" si="2"/>
        <v>82374631944.820374</v>
      </c>
      <c r="Y16" s="86">
        <f t="shared" ca="1" si="2"/>
        <v>83773424775.003433</v>
      </c>
      <c r="Z16" s="86">
        <f t="shared" ca="1" si="2"/>
        <v>85172217605.186493</v>
      </c>
      <c r="AA16" s="86">
        <f t="shared" ca="1" si="2"/>
        <v>86571010435.369553</v>
      </c>
      <c r="AB16" s="86">
        <f t="shared" ca="1" si="2"/>
        <v>88062240678.17099</v>
      </c>
      <c r="AC16" s="86">
        <f t="shared" ca="1" si="2"/>
        <v>89553470920.972427</v>
      </c>
      <c r="AD16" s="86">
        <f t="shared" ca="1" si="2"/>
        <v>91044701163.773849</v>
      </c>
      <c r="AE16" s="86">
        <f t="shared" ca="1" si="2"/>
        <v>92535931406.575302</v>
      </c>
      <c r="AF16" s="86">
        <f t="shared" ca="1" si="2"/>
        <v>94027161649.376755</v>
      </c>
      <c r="AG16" s="17"/>
    </row>
    <row r="17" spans="1:33">
      <c r="A17" t="s">
        <v>32</v>
      </c>
      <c r="B17" s="86">
        <f ca="1">B15</f>
        <v>45348834957.329254</v>
      </c>
      <c r="C17" s="86">
        <f t="shared" ref="C17:AF17" ca="1" si="3">C15</f>
        <v>51342361300.12487</v>
      </c>
      <c r="D17" s="86">
        <f t="shared" ca="1" si="3"/>
        <v>54565275851.545784</v>
      </c>
      <c r="E17" s="86">
        <f t="shared" ca="1" si="3"/>
        <v>55956784798.79792</v>
      </c>
      <c r="F17" s="86">
        <f t="shared" ca="1" si="3"/>
        <v>57348293746.050056</v>
      </c>
      <c r="G17" s="86">
        <f t="shared" ca="1" si="3"/>
        <v>58739802693.302185</v>
      </c>
      <c r="H17" s="86">
        <f t="shared" ca="1" si="3"/>
        <v>60132978291.733467</v>
      </c>
      <c r="I17" s="86">
        <f t="shared" ca="1" si="3"/>
        <v>61526153890.164734</v>
      </c>
      <c r="J17" s="86">
        <f t="shared" ca="1" si="3"/>
        <v>62919329488.596008</v>
      </c>
      <c r="K17" s="86">
        <f t="shared" ca="1" si="3"/>
        <v>64312505087.027275</v>
      </c>
      <c r="L17" s="86">
        <f t="shared" ca="1" si="3"/>
        <v>65705680685.458549</v>
      </c>
      <c r="M17" s="86">
        <f t="shared" ca="1" si="3"/>
        <v>67094123817.578758</v>
      </c>
      <c r="N17" s="86">
        <f t="shared" ca="1" si="3"/>
        <v>68482566949.698959</v>
      </c>
      <c r="O17" s="86">
        <f t="shared" ca="1" si="3"/>
        <v>69871010081.819153</v>
      </c>
      <c r="P17" s="86">
        <f t="shared" ca="1" si="3"/>
        <v>71259453213.939346</v>
      </c>
      <c r="Q17" s="86">
        <f t="shared" ca="1" si="3"/>
        <v>72647896346.059555</v>
      </c>
      <c r="R17" s="86">
        <f t="shared" ca="1" si="3"/>
        <v>74033726333.738495</v>
      </c>
      <c r="S17" s="86">
        <f t="shared" ca="1" si="3"/>
        <v>75419556321.417435</v>
      </c>
      <c r="T17" s="86">
        <f t="shared" ca="1" si="3"/>
        <v>76805386309.096375</v>
      </c>
      <c r="U17" s="86">
        <f t="shared" ca="1" si="3"/>
        <v>78191216296.775314</v>
      </c>
      <c r="V17" s="86">
        <f t="shared" ca="1" si="3"/>
        <v>79577046284.454254</v>
      </c>
      <c r="W17" s="86">
        <f t="shared" ca="1" si="3"/>
        <v>80975839114.637314</v>
      </c>
      <c r="X17" s="86">
        <f t="shared" ca="1" si="3"/>
        <v>82374631944.820374</v>
      </c>
      <c r="Y17" s="86">
        <f t="shared" ca="1" si="3"/>
        <v>83773424775.003433</v>
      </c>
      <c r="Z17" s="86">
        <f t="shared" ca="1" si="3"/>
        <v>85172217605.186493</v>
      </c>
      <c r="AA17" s="86">
        <f t="shared" ca="1" si="3"/>
        <v>86571010435.369553</v>
      </c>
      <c r="AB17" s="86">
        <f t="shared" ca="1" si="3"/>
        <v>88062240678.17099</v>
      </c>
      <c r="AC17" s="86">
        <f t="shared" ca="1" si="3"/>
        <v>89553470920.972427</v>
      </c>
      <c r="AD17" s="86">
        <f t="shared" ca="1" si="3"/>
        <v>91044701163.773849</v>
      </c>
      <c r="AE17" s="86">
        <f t="shared" ca="1" si="3"/>
        <v>92535931406.575302</v>
      </c>
      <c r="AF17" s="86">
        <f t="shared" ca="1" si="3"/>
        <v>94027161649.376755</v>
      </c>
      <c r="AG17" s="17"/>
    </row>
    <row r="18" spans="1:33">
      <c r="A18" t="s">
        <v>33</v>
      </c>
      <c r="B18" s="86">
        <f ca="1">B9</f>
        <v>35702929198.330788</v>
      </c>
      <c r="C18" s="86">
        <f t="shared" ref="C18:AF18" ca="1" si="4">C9</f>
        <v>41327194804.096153</v>
      </c>
      <c r="D18" s="86">
        <f t="shared" ca="1" si="4"/>
        <v>41149792178.778625</v>
      </c>
      <c r="E18" s="86">
        <f t="shared" ca="1" si="4"/>
        <v>41886583444.289436</v>
      </c>
      <c r="F18" s="86">
        <f t="shared" ca="1" si="4"/>
        <v>42623374709.80024</v>
      </c>
      <c r="G18" s="86">
        <f t="shared" ca="1" si="4"/>
        <v>43360165975.31105</v>
      </c>
      <c r="H18" s="86">
        <f t="shared" ca="1" si="4"/>
        <v>44141164716.75251</v>
      </c>
      <c r="I18" s="86">
        <f t="shared" ca="1" si="4"/>
        <v>44922163458.19397</v>
      </c>
      <c r="J18" s="86">
        <f t="shared" ca="1" si="4"/>
        <v>45703162199.635422</v>
      </c>
      <c r="K18" s="86">
        <f t="shared" ca="1" si="4"/>
        <v>46484160941.076881</v>
      </c>
      <c r="L18" s="86">
        <f t="shared" ca="1" si="4"/>
        <v>47265159682.518341</v>
      </c>
      <c r="M18" s="86">
        <f t="shared" ca="1" si="4"/>
        <v>48024054685.994469</v>
      </c>
      <c r="N18" s="86">
        <f t="shared" ca="1" si="4"/>
        <v>48782949689.470604</v>
      </c>
      <c r="O18" s="86">
        <f t="shared" ca="1" si="4"/>
        <v>49541844692.946732</v>
      </c>
      <c r="P18" s="86">
        <f t="shared" ca="1" si="4"/>
        <v>50300739696.422867</v>
      </c>
      <c r="Q18" s="86">
        <f t="shared" ca="1" si="4"/>
        <v>51059634699.898994</v>
      </c>
      <c r="R18" s="86">
        <f t="shared" ca="1" si="4"/>
        <v>51789058052.754692</v>
      </c>
      <c r="S18" s="86">
        <f t="shared" ca="1" si="4"/>
        <v>52518481405.61039</v>
      </c>
      <c r="T18" s="86">
        <f t="shared" ca="1" si="4"/>
        <v>53247904758.466103</v>
      </c>
      <c r="U18" s="86">
        <f t="shared" ca="1" si="4"/>
        <v>53977328111.3218</v>
      </c>
      <c r="V18" s="86">
        <f t="shared" ca="1" si="4"/>
        <v>54706751464.177498</v>
      </c>
      <c r="W18" s="86">
        <f t="shared" ca="1" si="4"/>
        <v>55391967341.102547</v>
      </c>
      <c r="X18" s="86">
        <f t="shared" ca="1" si="4"/>
        <v>56077183218.027603</v>
      </c>
      <c r="Y18" s="86">
        <f t="shared" ca="1" si="4"/>
        <v>56762399094.952644</v>
      </c>
      <c r="Z18" s="86">
        <f t="shared" ca="1" si="4"/>
        <v>57447614971.877701</v>
      </c>
      <c r="AA18" s="86">
        <f t="shared" ca="1" si="4"/>
        <v>58132830848.80275</v>
      </c>
      <c r="AB18" s="86">
        <f t="shared" ca="1" si="4"/>
        <v>58736999686.521614</v>
      </c>
      <c r="AC18" s="86">
        <f t="shared" ca="1" si="4"/>
        <v>59341168524.240471</v>
      </c>
      <c r="AD18" s="86">
        <f t="shared" ca="1" si="4"/>
        <v>59945337361.959335</v>
      </c>
      <c r="AE18" s="86">
        <f t="shared" ca="1" si="4"/>
        <v>60549506199.678192</v>
      </c>
      <c r="AF18" s="86">
        <f t="shared" ca="1" si="4"/>
        <v>61153675037.397057</v>
      </c>
      <c r="AG18" s="17"/>
    </row>
    <row r="19" spans="1:33">
      <c r="A19" t="s">
        <v>34</v>
      </c>
      <c r="B19" s="86">
        <f ca="1">B9</f>
        <v>35702929198.330788</v>
      </c>
      <c r="C19" s="86">
        <f t="shared" ref="C19:AF19" ca="1" si="5">C9</f>
        <v>41327194804.096153</v>
      </c>
      <c r="D19" s="86">
        <f t="shared" ca="1" si="5"/>
        <v>41149792178.778625</v>
      </c>
      <c r="E19" s="86">
        <f t="shared" ca="1" si="5"/>
        <v>41886583444.289436</v>
      </c>
      <c r="F19" s="86">
        <f t="shared" ca="1" si="5"/>
        <v>42623374709.80024</v>
      </c>
      <c r="G19" s="86">
        <f t="shared" ca="1" si="5"/>
        <v>43360165975.31105</v>
      </c>
      <c r="H19" s="86">
        <f t="shared" ca="1" si="5"/>
        <v>44141164716.75251</v>
      </c>
      <c r="I19" s="86">
        <f t="shared" ca="1" si="5"/>
        <v>44922163458.19397</v>
      </c>
      <c r="J19" s="86">
        <f t="shared" ca="1" si="5"/>
        <v>45703162199.635422</v>
      </c>
      <c r="K19" s="86">
        <f t="shared" ca="1" si="5"/>
        <v>46484160941.076881</v>
      </c>
      <c r="L19" s="86">
        <f t="shared" ca="1" si="5"/>
        <v>47265159682.518341</v>
      </c>
      <c r="M19" s="86">
        <f t="shared" ca="1" si="5"/>
        <v>48024054685.994469</v>
      </c>
      <c r="N19" s="86">
        <f t="shared" ca="1" si="5"/>
        <v>48782949689.470604</v>
      </c>
      <c r="O19" s="86">
        <f t="shared" ca="1" si="5"/>
        <v>49541844692.946732</v>
      </c>
      <c r="P19" s="86">
        <f t="shared" ca="1" si="5"/>
        <v>50300739696.422867</v>
      </c>
      <c r="Q19" s="86">
        <f t="shared" ca="1" si="5"/>
        <v>51059634699.898994</v>
      </c>
      <c r="R19" s="86">
        <f t="shared" ca="1" si="5"/>
        <v>51789058052.754692</v>
      </c>
      <c r="S19" s="86">
        <f t="shared" ca="1" si="5"/>
        <v>52518481405.61039</v>
      </c>
      <c r="T19" s="86">
        <f t="shared" ca="1" si="5"/>
        <v>53247904758.466103</v>
      </c>
      <c r="U19" s="86">
        <f t="shared" ca="1" si="5"/>
        <v>53977328111.3218</v>
      </c>
      <c r="V19" s="86">
        <f t="shared" ca="1" si="5"/>
        <v>54706751464.177498</v>
      </c>
      <c r="W19" s="86">
        <f t="shared" ca="1" si="5"/>
        <v>55391967341.102547</v>
      </c>
      <c r="X19" s="86">
        <f t="shared" ca="1" si="5"/>
        <v>56077183218.027603</v>
      </c>
      <c r="Y19" s="86">
        <f t="shared" ca="1" si="5"/>
        <v>56762399094.952644</v>
      </c>
      <c r="Z19" s="86">
        <f t="shared" ca="1" si="5"/>
        <v>57447614971.877701</v>
      </c>
      <c r="AA19" s="86">
        <f t="shared" ca="1" si="5"/>
        <v>58132830848.80275</v>
      </c>
      <c r="AB19" s="86">
        <f t="shared" ca="1" si="5"/>
        <v>58736999686.521614</v>
      </c>
      <c r="AC19" s="86">
        <f t="shared" ca="1" si="5"/>
        <v>59341168524.240471</v>
      </c>
      <c r="AD19" s="86">
        <f t="shared" ca="1" si="5"/>
        <v>59945337361.959335</v>
      </c>
      <c r="AE19" s="86">
        <f t="shared" ca="1" si="5"/>
        <v>60549506199.678192</v>
      </c>
      <c r="AF19" s="86">
        <f t="shared" ca="1" si="5"/>
        <v>61153675037.397057</v>
      </c>
      <c r="AG19" s="17"/>
    </row>
    <row r="20" spans="1:33">
      <c r="A20" t="s">
        <v>35</v>
      </c>
      <c r="B20" s="86">
        <f ca="1">B9</f>
        <v>35702929198.330788</v>
      </c>
      <c r="C20" s="86">
        <f t="shared" ref="C20:AF20" ca="1" si="6">C9</f>
        <v>41327194804.096153</v>
      </c>
      <c r="D20" s="86">
        <f t="shared" ca="1" si="6"/>
        <v>41149792178.778625</v>
      </c>
      <c r="E20" s="86">
        <f t="shared" ca="1" si="6"/>
        <v>41886583444.289436</v>
      </c>
      <c r="F20" s="86">
        <f t="shared" ca="1" si="6"/>
        <v>42623374709.80024</v>
      </c>
      <c r="G20" s="86">
        <f t="shared" ca="1" si="6"/>
        <v>43360165975.31105</v>
      </c>
      <c r="H20" s="86">
        <f t="shared" ca="1" si="6"/>
        <v>44141164716.75251</v>
      </c>
      <c r="I20" s="86">
        <f t="shared" ca="1" si="6"/>
        <v>44922163458.19397</v>
      </c>
      <c r="J20" s="86">
        <f t="shared" ca="1" si="6"/>
        <v>45703162199.635422</v>
      </c>
      <c r="K20" s="86">
        <f t="shared" ca="1" si="6"/>
        <v>46484160941.076881</v>
      </c>
      <c r="L20" s="86">
        <f t="shared" ca="1" si="6"/>
        <v>47265159682.518341</v>
      </c>
      <c r="M20" s="86">
        <f t="shared" ca="1" si="6"/>
        <v>48024054685.994469</v>
      </c>
      <c r="N20" s="86">
        <f t="shared" ca="1" si="6"/>
        <v>48782949689.470604</v>
      </c>
      <c r="O20" s="86">
        <f t="shared" ca="1" si="6"/>
        <v>49541844692.946732</v>
      </c>
      <c r="P20" s="86">
        <f t="shared" ca="1" si="6"/>
        <v>50300739696.422867</v>
      </c>
      <c r="Q20" s="86">
        <f t="shared" ca="1" si="6"/>
        <v>51059634699.898994</v>
      </c>
      <c r="R20" s="86">
        <f t="shared" ca="1" si="6"/>
        <v>51789058052.754692</v>
      </c>
      <c r="S20" s="86">
        <f t="shared" ca="1" si="6"/>
        <v>52518481405.61039</v>
      </c>
      <c r="T20" s="86">
        <f t="shared" ca="1" si="6"/>
        <v>53247904758.466103</v>
      </c>
      <c r="U20" s="86">
        <f t="shared" ca="1" si="6"/>
        <v>53977328111.3218</v>
      </c>
      <c r="V20" s="86">
        <f t="shared" ca="1" si="6"/>
        <v>54706751464.177498</v>
      </c>
      <c r="W20" s="86">
        <f t="shared" ca="1" si="6"/>
        <v>55391967341.102547</v>
      </c>
      <c r="X20" s="86">
        <f t="shared" ca="1" si="6"/>
        <v>56077183218.027603</v>
      </c>
      <c r="Y20" s="86">
        <f t="shared" ca="1" si="6"/>
        <v>56762399094.952644</v>
      </c>
      <c r="Z20" s="86">
        <f t="shared" ca="1" si="6"/>
        <v>57447614971.877701</v>
      </c>
      <c r="AA20" s="86">
        <f t="shared" ca="1" si="6"/>
        <v>58132830848.80275</v>
      </c>
      <c r="AB20" s="86">
        <f t="shared" ca="1" si="6"/>
        <v>58736999686.521614</v>
      </c>
      <c r="AC20" s="86">
        <f t="shared" ca="1" si="6"/>
        <v>59341168524.240471</v>
      </c>
      <c r="AD20" s="86">
        <f t="shared" ca="1" si="6"/>
        <v>59945337361.959335</v>
      </c>
      <c r="AE20" s="86">
        <f t="shared" ca="1" si="6"/>
        <v>60549506199.678192</v>
      </c>
      <c r="AF20" s="86">
        <f t="shared" ca="1" si="6"/>
        <v>61153675037.397057</v>
      </c>
      <c r="AG20" s="17"/>
    </row>
    <row r="21" spans="1:33">
      <c r="A21" t="s">
        <v>36</v>
      </c>
      <c r="B21" s="86">
        <f ca="1">B9</f>
        <v>35702929198.330788</v>
      </c>
      <c r="C21" s="86">
        <f t="shared" ref="C21:AF21" ca="1" si="7">C9</f>
        <v>41327194804.096153</v>
      </c>
      <c r="D21" s="86">
        <f t="shared" ca="1" si="7"/>
        <v>41149792178.778625</v>
      </c>
      <c r="E21" s="86">
        <f t="shared" ca="1" si="7"/>
        <v>41886583444.289436</v>
      </c>
      <c r="F21" s="86">
        <f t="shared" ca="1" si="7"/>
        <v>42623374709.80024</v>
      </c>
      <c r="G21" s="86">
        <f t="shared" ca="1" si="7"/>
        <v>43360165975.31105</v>
      </c>
      <c r="H21" s="86">
        <f t="shared" ca="1" si="7"/>
        <v>44141164716.75251</v>
      </c>
      <c r="I21" s="86">
        <f t="shared" ca="1" si="7"/>
        <v>44922163458.19397</v>
      </c>
      <c r="J21" s="86">
        <f t="shared" ca="1" si="7"/>
        <v>45703162199.635422</v>
      </c>
      <c r="K21" s="86">
        <f t="shared" ca="1" si="7"/>
        <v>46484160941.076881</v>
      </c>
      <c r="L21" s="86">
        <f t="shared" ca="1" si="7"/>
        <v>47265159682.518341</v>
      </c>
      <c r="M21" s="86">
        <f t="shared" ca="1" si="7"/>
        <v>48024054685.994469</v>
      </c>
      <c r="N21" s="86">
        <f t="shared" ca="1" si="7"/>
        <v>48782949689.470604</v>
      </c>
      <c r="O21" s="86">
        <f t="shared" ca="1" si="7"/>
        <v>49541844692.946732</v>
      </c>
      <c r="P21" s="86">
        <f t="shared" ca="1" si="7"/>
        <v>50300739696.422867</v>
      </c>
      <c r="Q21" s="86">
        <f t="shared" ca="1" si="7"/>
        <v>51059634699.898994</v>
      </c>
      <c r="R21" s="86">
        <f t="shared" ca="1" si="7"/>
        <v>51789058052.754692</v>
      </c>
      <c r="S21" s="86">
        <f t="shared" ca="1" si="7"/>
        <v>52518481405.61039</v>
      </c>
      <c r="T21" s="86">
        <f t="shared" ca="1" si="7"/>
        <v>53247904758.466103</v>
      </c>
      <c r="U21" s="86">
        <f t="shared" ca="1" si="7"/>
        <v>53977328111.3218</v>
      </c>
      <c r="V21" s="86">
        <f t="shared" ca="1" si="7"/>
        <v>54706751464.177498</v>
      </c>
      <c r="W21" s="86">
        <f t="shared" ca="1" si="7"/>
        <v>55391967341.102547</v>
      </c>
      <c r="X21" s="86">
        <f t="shared" ca="1" si="7"/>
        <v>56077183218.027603</v>
      </c>
      <c r="Y21" s="86">
        <f t="shared" ca="1" si="7"/>
        <v>56762399094.952644</v>
      </c>
      <c r="Z21" s="86">
        <f t="shared" ca="1" si="7"/>
        <v>57447614971.877701</v>
      </c>
      <c r="AA21" s="86">
        <f t="shared" ca="1" si="7"/>
        <v>58132830848.80275</v>
      </c>
      <c r="AB21" s="86">
        <f t="shared" ca="1" si="7"/>
        <v>58736999686.521614</v>
      </c>
      <c r="AC21" s="86">
        <f t="shared" ca="1" si="7"/>
        <v>59341168524.240471</v>
      </c>
      <c r="AD21" s="86">
        <f t="shared" ca="1" si="7"/>
        <v>59945337361.959335</v>
      </c>
      <c r="AE21" s="86">
        <f t="shared" ca="1" si="7"/>
        <v>60549506199.678192</v>
      </c>
      <c r="AF21" s="86">
        <f t="shared" ca="1" si="7"/>
        <v>61153675037.397057</v>
      </c>
      <c r="AG21" s="17"/>
    </row>
    <row r="22" spans="1:33">
      <c r="A22" t="s">
        <v>37</v>
      </c>
      <c r="B22" s="86">
        <f ca="1">B9</f>
        <v>35702929198.330788</v>
      </c>
      <c r="C22" s="86">
        <f t="shared" ref="C22:AF22" ca="1" si="8">C9</f>
        <v>41327194804.096153</v>
      </c>
      <c r="D22" s="86">
        <f t="shared" ca="1" si="8"/>
        <v>41149792178.778625</v>
      </c>
      <c r="E22" s="86">
        <f t="shared" ca="1" si="8"/>
        <v>41886583444.289436</v>
      </c>
      <c r="F22" s="86">
        <f t="shared" ca="1" si="8"/>
        <v>42623374709.80024</v>
      </c>
      <c r="G22" s="86">
        <f t="shared" ca="1" si="8"/>
        <v>43360165975.31105</v>
      </c>
      <c r="H22" s="86">
        <f t="shared" ca="1" si="8"/>
        <v>44141164716.75251</v>
      </c>
      <c r="I22" s="86">
        <f t="shared" ca="1" si="8"/>
        <v>44922163458.19397</v>
      </c>
      <c r="J22" s="86">
        <f t="shared" ca="1" si="8"/>
        <v>45703162199.635422</v>
      </c>
      <c r="K22" s="86">
        <f t="shared" ca="1" si="8"/>
        <v>46484160941.076881</v>
      </c>
      <c r="L22" s="86">
        <f t="shared" ca="1" si="8"/>
        <v>47265159682.518341</v>
      </c>
      <c r="M22" s="86">
        <f t="shared" ca="1" si="8"/>
        <v>48024054685.994469</v>
      </c>
      <c r="N22" s="86">
        <f t="shared" ca="1" si="8"/>
        <v>48782949689.470604</v>
      </c>
      <c r="O22" s="86">
        <f t="shared" ca="1" si="8"/>
        <v>49541844692.946732</v>
      </c>
      <c r="P22" s="86">
        <f t="shared" ca="1" si="8"/>
        <v>50300739696.422867</v>
      </c>
      <c r="Q22" s="86">
        <f t="shared" ca="1" si="8"/>
        <v>51059634699.898994</v>
      </c>
      <c r="R22" s="86">
        <f t="shared" ca="1" si="8"/>
        <v>51789058052.754692</v>
      </c>
      <c r="S22" s="86">
        <f t="shared" ca="1" si="8"/>
        <v>52518481405.61039</v>
      </c>
      <c r="T22" s="86">
        <f t="shared" ca="1" si="8"/>
        <v>53247904758.466103</v>
      </c>
      <c r="U22" s="86">
        <f t="shared" ca="1" si="8"/>
        <v>53977328111.3218</v>
      </c>
      <c r="V22" s="86">
        <f t="shared" ca="1" si="8"/>
        <v>54706751464.177498</v>
      </c>
      <c r="W22" s="86">
        <f t="shared" ca="1" si="8"/>
        <v>55391967341.102547</v>
      </c>
      <c r="X22" s="86">
        <f t="shared" ca="1" si="8"/>
        <v>56077183218.027603</v>
      </c>
      <c r="Y22" s="86">
        <f t="shared" ca="1" si="8"/>
        <v>56762399094.952644</v>
      </c>
      <c r="Z22" s="86">
        <f t="shared" ca="1" si="8"/>
        <v>57447614971.877701</v>
      </c>
      <c r="AA22" s="86">
        <f t="shared" ca="1" si="8"/>
        <v>58132830848.80275</v>
      </c>
      <c r="AB22" s="86">
        <f t="shared" ca="1" si="8"/>
        <v>58736999686.521614</v>
      </c>
      <c r="AC22" s="86">
        <f t="shared" ca="1" si="8"/>
        <v>59341168524.240471</v>
      </c>
      <c r="AD22" s="86">
        <f t="shared" ca="1" si="8"/>
        <v>59945337361.959335</v>
      </c>
      <c r="AE22" s="86">
        <f t="shared" ca="1" si="8"/>
        <v>60549506199.678192</v>
      </c>
      <c r="AF22" s="86">
        <f t="shared" ca="1" si="8"/>
        <v>61153675037.397057</v>
      </c>
      <c r="AG22" s="17"/>
    </row>
    <row r="23" spans="1:33">
      <c r="A23" t="s">
        <v>38</v>
      </c>
      <c r="B23" s="86">
        <f ca="1">B6</f>
        <v>32113529923.601078</v>
      </c>
      <c r="C23" s="86">
        <f t="shared" ref="C23:AF23" ca="1" si="9">C6</f>
        <v>35115809452.074165</v>
      </c>
      <c r="D23" s="86">
        <f t="shared" ca="1" si="9"/>
        <v>35037155148.610847</v>
      </c>
      <c r="E23" s="86">
        <f t="shared" ca="1" si="9"/>
        <v>35199500877.296982</v>
      </c>
      <c r="F23" s="86">
        <f t="shared" ca="1" si="9"/>
        <v>35361846605.983109</v>
      </c>
      <c r="G23" s="86">
        <f t="shared" ca="1" si="9"/>
        <v>35524192334.669243</v>
      </c>
      <c r="H23" s="86">
        <f t="shared" ca="1" si="9"/>
        <v>36981863301.949867</v>
      </c>
      <c r="I23" s="86">
        <f t="shared" ca="1" si="9"/>
        <v>38439534269.230484</v>
      </c>
      <c r="J23" s="86">
        <f t="shared" ca="1" si="9"/>
        <v>39897205236.511108</v>
      </c>
      <c r="K23" s="86">
        <f t="shared" ca="1" si="9"/>
        <v>41354876203.791725</v>
      </c>
      <c r="L23" s="86">
        <f t="shared" ca="1" si="9"/>
        <v>42812547171.072342</v>
      </c>
      <c r="M23" s="86">
        <f t="shared" ca="1" si="9"/>
        <v>42368030279.946869</v>
      </c>
      <c r="N23" s="86">
        <f t="shared" ca="1" si="9"/>
        <v>41923513388.821388</v>
      </c>
      <c r="O23" s="86">
        <f t="shared" ca="1" si="9"/>
        <v>41478996497.695915</v>
      </c>
      <c r="P23" s="86">
        <f t="shared" ca="1" si="9"/>
        <v>41034479606.570435</v>
      </c>
      <c r="Q23" s="86">
        <f t="shared" ca="1" si="9"/>
        <v>40589962715.444962</v>
      </c>
      <c r="R23" s="86">
        <f t="shared" ca="1" si="9"/>
        <v>38249236602.257675</v>
      </c>
      <c r="S23" s="86">
        <f t="shared" ca="1" si="9"/>
        <v>35908510489.070389</v>
      </c>
      <c r="T23" s="86">
        <f t="shared" ca="1" si="9"/>
        <v>33567784375.883106</v>
      </c>
      <c r="U23" s="86">
        <f t="shared" ca="1" si="9"/>
        <v>31227058262.695812</v>
      </c>
      <c r="V23" s="86">
        <f t="shared" ca="1" si="9"/>
        <v>28886332149.508526</v>
      </c>
      <c r="W23" s="86">
        <f t="shared" ca="1" si="9"/>
        <v>28086147577.202057</v>
      </c>
      <c r="X23" s="86">
        <f t="shared" ca="1" si="9"/>
        <v>27285963004.895588</v>
      </c>
      <c r="Y23" s="86">
        <f t="shared" ca="1" si="9"/>
        <v>26485778432.589111</v>
      </c>
      <c r="Z23" s="86">
        <f t="shared" ca="1" si="9"/>
        <v>25685593860.282639</v>
      </c>
      <c r="AA23" s="86">
        <f t="shared" ca="1" si="9"/>
        <v>24885409287.97617</v>
      </c>
      <c r="AB23" s="86">
        <f t="shared" ca="1" si="9"/>
        <v>23624422225.379627</v>
      </c>
      <c r="AC23" s="86">
        <f t="shared" ca="1" si="9"/>
        <v>22363435162.783085</v>
      </c>
      <c r="AD23" s="86">
        <f t="shared" ca="1" si="9"/>
        <v>21102448100.186543</v>
      </c>
      <c r="AE23" s="86">
        <f t="shared" ca="1" si="9"/>
        <v>19841461037.59</v>
      </c>
      <c r="AF23" s="86">
        <f t="shared" ca="1" si="9"/>
        <v>18580473974.993458</v>
      </c>
      <c r="AG23" s="17"/>
    </row>
    <row r="24" spans="1:33">
      <c r="A24" t="s">
        <v>39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17"/>
    </row>
    <row r="25" spans="1:33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  <c r="AG25" s="17"/>
    </row>
    <row r="26" spans="1:33">
      <c r="A26" t="s">
        <v>41</v>
      </c>
      <c r="B26" s="86">
        <f ca="1">B23</f>
        <v>32113529923.601078</v>
      </c>
      <c r="C26" s="86">
        <f t="shared" ref="C26:AF26" ca="1" si="10">C23</f>
        <v>35115809452.074165</v>
      </c>
      <c r="D26" s="86">
        <f t="shared" ca="1" si="10"/>
        <v>35037155148.610847</v>
      </c>
      <c r="E26" s="86">
        <f t="shared" ca="1" si="10"/>
        <v>35199500877.296982</v>
      </c>
      <c r="F26" s="86">
        <f t="shared" ca="1" si="10"/>
        <v>35361846605.983109</v>
      </c>
      <c r="G26" s="86">
        <f t="shared" ca="1" si="10"/>
        <v>35524192334.669243</v>
      </c>
      <c r="H26" s="86">
        <f t="shared" ca="1" si="10"/>
        <v>36981863301.949867</v>
      </c>
      <c r="I26" s="86">
        <f t="shared" ca="1" si="10"/>
        <v>38439534269.230484</v>
      </c>
      <c r="J26" s="86">
        <f t="shared" ca="1" si="10"/>
        <v>39897205236.511108</v>
      </c>
      <c r="K26" s="86">
        <f t="shared" ca="1" si="10"/>
        <v>41354876203.791725</v>
      </c>
      <c r="L26" s="86">
        <f t="shared" ca="1" si="10"/>
        <v>42812547171.072342</v>
      </c>
      <c r="M26" s="86">
        <f t="shared" ca="1" si="10"/>
        <v>42368030279.946869</v>
      </c>
      <c r="N26" s="86">
        <f t="shared" ca="1" si="10"/>
        <v>41923513388.821388</v>
      </c>
      <c r="O26" s="86">
        <f t="shared" ca="1" si="10"/>
        <v>41478996497.695915</v>
      </c>
      <c r="P26" s="86">
        <f t="shared" ca="1" si="10"/>
        <v>41034479606.570435</v>
      </c>
      <c r="Q26" s="86">
        <f t="shared" ca="1" si="10"/>
        <v>40589962715.444962</v>
      </c>
      <c r="R26" s="86">
        <f t="shared" ca="1" si="10"/>
        <v>38249236602.257675</v>
      </c>
      <c r="S26" s="86">
        <f t="shared" ca="1" si="10"/>
        <v>35908510489.070389</v>
      </c>
      <c r="T26" s="86">
        <f t="shared" ca="1" si="10"/>
        <v>33567784375.883106</v>
      </c>
      <c r="U26" s="86">
        <f t="shared" ca="1" si="10"/>
        <v>31227058262.695812</v>
      </c>
      <c r="V26" s="86">
        <f t="shared" ca="1" si="10"/>
        <v>28886332149.508526</v>
      </c>
      <c r="W26" s="86">
        <f t="shared" ca="1" si="10"/>
        <v>28086147577.202057</v>
      </c>
      <c r="X26" s="86">
        <f t="shared" ca="1" si="10"/>
        <v>27285963004.895588</v>
      </c>
      <c r="Y26" s="86">
        <f t="shared" ca="1" si="10"/>
        <v>26485778432.589111</v>
      </c>
      <c r="Z26" s="86">
        <f t="shared" ca="1" si="10"/>
        <v>25685593860.282639</v>
      </c>
      <c r="AA26" s="86">
        <f t="shared" ca="1" si="10"/>
        <v>24885409287.97617</v>
      </c>
      <c r="AB26" s="86">
        <f t="shared" ca="1" si="10"/>
        <v>23624422225.379627</v>
      </c>
      <c r="AC26" s="86">
        <f t="shared" ca="1" si="10"/>
        <v>22363435162.783085</v>
      </c>
      <c r="AD26" s="86">
        <f t="shared" ca="1" si="10"/>
        <v>21102448100.186543</v>
      </c>
      <c r="AE26" s="86">
        <f t="shared" ca="1" si="10"/>
        <v>19841461037.59</v>
      </c>
      <c r="AF26" s="86">
        <f t="shared" ca="1" si="10"/>
        <v>18580473974.993458</v>
      </c>
      <c r="AG26" s="17"/>
    </row>
    <row r="27" spans="1:33">
      <c r="A27" t="s">
        <v>52</v>
      </c>
      <c r="B27" s="19">
        <f ca="1">SUM(B2:B26)</f>
        <v>735905283689.73206</v>
      </c>
      <c r="C27" s="19">
        <f t="shared" ref="C27:AF27" ca="1" si="11">SUM(C2:C26)</f>
        <v>840484452463.49646</v>
      </c>
      <c r="D27" s="19">
        <f t="shared" ca="1" si="11"/>
        <v>840326467590.29126</v>
      </c>
      <c r="E27" s="19">
        <f t="shared" ca="1" si="11"/>
        <v>851241785033.78723</v>
      </c>
      <c r="F27" s="19">
        <f t="shared" ca="1" si="11"/>
        <v>862157102477.28308</v>
      </c>
      <c r="G27" s="19">
        <f t="shared" ca="1" si="11"/>
        <v>873072419920.77832</v>
      </c>
      <c r="H27" s="19">
        <f t="shared" ca="1" si="11"/>
        <v>897104871338.05164</v>
      </c>
      <c r="I27" s="19">
        <f t="shared" ca="1" si="11"/>
        <v>921137322755.32458</v>
      </c>
      <c r="J27" s="19">
        <f t="shared" ca="1" si="11"/>
        <v>945169774172.59729</v>
      </c>
      <c r="K27" s="19">
        <f t="shared" ca="1" si="11"/>
        <v>969202225589.87061</v>
      </c>
      <c r="L27" s="19">
        <f t="shared" ca="1" si="11"/>
        <v>993234677007.14355</v>
      </c>
      <c r="M27" s="19">
        <f t="shared" ca="1" si="11"/>
        <v>1009249254343.6875</v>
      </c>
      <c r="N27" s="19">
        <f t="shared" ca="1" si="11"/>
        <v>1025263831680.231</v>
      </c>
      <c r="O27" s="19">
        <f t="shared" ca="1" si="11"/>
        <v>1041278409016.7749</v>
      </c>
      <c r="P27" s="19">
        <f t="shared" ca="1" si="11"/>
        <v>1057292986353.3182</v>
      </c>
      <c r="Q27" s="19">
        <f t="shared" ca="1" si="11"/>
        <v>1073307563689.8623</v>
      </c>
      <c r="R27" s="19">
        <f t="shared" ca="1" si="11"/>
        <v>1085545691701.4761</v>
      </c>
      <c r="S27" s="19">
        <f t="shared" ca="1" si="11"/>
        <v>1097783819713.0906</v>
      </c>
      <c r="T27" s="19">
        <f t="shared" ca="1" si="11"/>
        <v>1110021947724.7048</v>
      </c>
      <c r="U27" s="19">
        <f t="shared" ca="1" si="11"/>
        <v>1122260075736.3191</v>
      </c>
      <c r="V27" s="19">
        <f t="shared" ca="1" si="11"/>
        <v>1134498203747.9333</v>
      </c>
      <c r="W27" s="19">
        <f t="shared" ca="1" si="11"/>
        <v>1146735180537.4485</v>
      </c>
      <c r="X27" s="19">
        <f t="shared" ca="1" si="11"/>
        <v>1158972157326.9626</v>
      </c>
      <c r="Y27" s="19">
        <f t="shared" ca="1" si="11"/>
        <v>1171209134116.4773</v>
      </c>
      <c r="Z27" s="19">
        <f t="shared" ca="1" si="11"/>
        <v>1183446110905.9922</v>
      </c>
      <c r="AA27" s="19">
        <f t="shared" ca="1" si="11"/>
        <v>1195683087695.5063</v>
      </c>
      <c r="AB27" s="19">
        <f t="shared" ca="1" si="11"/>
        <v>1210335213118.4268</v>
      </c>
      <c r="AC27" s="19">
        <f t="shared" ca="1" si="11"/>
        <v>1224987338541.3464</v>
      </c>
      <c r="AD27" s="19">
        <f t="shared" ca="1" si="11"/>
        <v>1239639463964.2656</v>
      </c>
      <c r="AE27" s="19">
        <f t="shared" ca="1" si="11"/>
        <v>1254291589387.186</v>
      </c>
      <c r="AF27" s="19">
        <f t="shared" ca="1" si="11"/>
        <v>1268943714810.1052</v>
      </c>
    </row>
    <row r="30" spans="1:33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3">
      <c r="A31" t="s">
        <v>17</v>
      </c>
      <c r="B31" s="19">
        <f ca="1">B2/B$27</f>
        <v>0</v>
      </c>
      <c r="C31" s="19">
        <f t="shared" ref="C31:AF39" ca="1" si="12">C2/C$27</f>
        <v>0</v>
      </c>
      <c r="D31" s="19">
        <f t="shared" ca="1" si="12"/>
        <v>0</v>
      </c>
      <c r="E31" s="19">
        <f t="shared" ca="1" si="12"/>
        <v>0</v>
      </c>
      <c r="F31" s="19">
        <f t="shared" ca="1" si="12"/>
        <v>0</v>
      </c>
      <c r="G31" s="19">
        <f t="shared" ca="1" si="12"/>
        <v>0</v>
      </c>
      <c r="H31" s="19">
        <f t="shared" ca="1" si="12"/>
        <v>0</v>
      </c>
      <c r="I31" s="19">
        <f t="shared" ca="1" si="12"/>
        <v>0</v>
      </c>
      <c r="J31" s="19">
        <f t="shared" ca="1" si="12"/>
        <v>0</v>
      </c>
      <c r="K31" s="19">
        <f t="shared" ca="1" si="12"/>
        <v>0</v>
      </c>
      <c r="L31" s="19">
        <f t="shared" ca="1" si="12"/>
        <v>0</v>
      </c>
      <c r="M31" s="19">
        <f t="shared" ca="1" si="12"/>
        <v>0</v>
      </c>
      <c r="N31" s="19">
        <f t="shared" ca="1" si="12"/>
        <v>0</v>
      </c>
      <c r="O31" s="19">
        <f t="shared" ca="1" si="12"/>
        <v>0</v>
      </c>
      <c r="P31" s="19">
        <f t="shared" ca="1" si="12"/>
        <v>0</v>
      </c>
      <c r="Q31" s="19">
        <f t="shared" ca="1" si="12"/>
        <v>0</v>
      </c>
      <c r="R31" s="19">
        <f t="shared" ca="1" si="12"/>
        <v>0</v>
      </c>
      <c r="S31" s="19">
        <f t="shared" ca="1" si="12"/>
        <v>0</v>
      </c>
      <c r="T31" s="19">
        <f t="shared" ca="1" si="12"/>
        <v>0</v>
      </c>
      <c r="U31" s="19">
        <f t="shared" ca="1" si="12"/>
        <v>0</v>
      </c>
      <c r="V31" s="19">
        <f t="shared" ca="1" si="12"/>
        <v>0</v>
      </c>
      <c r="W31" s="19">
        <f t="shared" ca="1" si="12"/>
        <v>0</v>
      </c>
      <c r="X31" s="19">
        <f t="shared" ca="1" si="12"/>
        <v>0</v>
      </c>
      <c r="Y31" s="19">
        <f t="shared" ca="1" si="12"/>
        <v>0</v>
      </c>
      <c r="Z31" s="19">
        <f t="shared" ca="1" si="12"/>
        <v>0</v>
      </c>
      <c r="AA31" s="19">
        <f t="shared" ca="1" si="12"/>
        <v>0</v>
      </c>
      <c r="AB31" s="19">
        <f t="shared" ca="1" si="12"/>
        <v>0</v>
      </c>
      <c r="AC31" s="19">
        <f t="shared" ca="1" si="12"/>
        <v>0</v>
      </c>
      <c r="AD31" s="19">
        <f t="shared" ca="1" si="12"/>
        <v>0</v>
      </c>
      <c r="AE31" s="19">
        <f t="shared" ca="1" si="12"/>
        <v>0</v>
      </c>
      <c r="AF31" s="19">
        <f t="shared" ca="1" si="12"/>
        <v>0</v>
      </c>
    </row>
    <row r="32" spans="1:33">
      <c r="A32" t="s">
        <v>18</v>
      </c>
      <c r="B32" s="19">
        <f t="shared" ref="B32:Q55" ca="1" si="13">B3/B$27</f>
        <v>0</v>
      </c>
      <c r="C32" s="19">
        <f t="shared" ca="1" si="13"/>
        <v>0</v>
      </c>
      <c r="D32" s="19">
        <f t="shared" ca="1" si="13"/>
        <v>0</v>
      </c>
      <c r="E32" s="19">
        <f t="shared" ca="1" si="13"/>
        <v>0</v>
      </c>
      <c r="F32" s="19">
        <f t="shared" ca="1" si="13"/>
        <v>0</v>
      </c>
      <c r="G32" s="19">
        <f t="shared" ca="1" si="13"/>
        <v>0</v>
      </c>
      <c r="H32" s="19">
        <f t="shared" ca="1" si="13"/>
        <v>0</v>
      </c>
      <c r="I32" s="19">
        <f t="shared" ca="1" si="13"/>
        <v>0</v>
      </c>
      <c r="J32" s="19">
        <f t="shared" ca="1" si="13"/>
        <v>0</v>
      </c>
      <c r="K32" s="19">
        <f t="shared" ca="1" si="13"/>
        <v>0</v>
      </c>
      <c r="L32" s="19">
        <f t="shared" ca="1" si="13"/>
        <v>0</v>
      </c>
      <c r="M32" s="19">
        <f t="shared" ca="1" si="13"/>
        <v>0</v>
      </c>
      <c r="N32" s="19">
        <f t="shared" ca="1" si="13"/>
        <v>0</v>
      </c>
      <c r="O32" s="19">
        <f t="shared" ca="1" si="13"/>
        <v>0</v>
      </c>
      <c r="P32" s="19">
        <f t="shared" ca="1" si="13"/>
        <v>0</v>
      </c>
      <c r="Q32" s="19">
        <f t="shared" ca="1" si="13"/>
        <v>0</v>
      </c>
      <c r="R32" s="19">
        <f t="shared" ca="1" si="12"/>
        <v>0</v>
      </c>
      <c r="S32" s="19">
        <f t="shared" ca="1" si="12"/>
        <v>0</v>
      </c>
      <c r="T32" s="19">
        <f t="shared" ca="1" si="12"/>
        <v>0</v>
      </c>
      <c r="U32" s="19">
        <f t="shared" ca="1" si="12"/>
        <v>0</v>
      </c>
      <c r="V32" s="19">
        <f t="shared" ca="1" si="12"/>
        <v>0</v>
      </c>
      <c r="W32" s="19">
        <f t="shared" ca="1" si="12"/>
        <v>0</v>
      </c>
      <c r="X32" s="19">
        <f t="shared" ca="1" si="12"/>
        <v>0</v>
      </c>
      <c r="Y32" s="19">
        <f t="shared" ca="1" si="12"/>
        <v>0</v>
      </c>
      <c r="Z32" s="19">
        <f t="shared" ca="1" si="12"/>
        <v>0</v>
      </c>
      <c r="AA32" s="19">
        <f t="shared" ca="1" si="12"/>
        <v>0</v>
      </c>
      <c r="AB32" s="19">
        <f t="shared" ca="1" si="12"/>
        <v>0</v>
      </c>
      <c r="AC32" s="19">
        <f t="shared" ca="1" si="12"/>
        <v>0</v>
      </c>
      <c r="AD32" s="19">
        <f t="shared" ca="1" si="12"/>
        <v>0</v>
      </c>
      <c r="AE32" s="19">
        <f t="shared" ca="1" si="12"/>
        <v>0</v>
      </c>
      <c r="AF32" s="19">
        <f t="shared" ca="1" si="12"/>
        <v>0</v>
      </c>
    </row>
    <row r="33" spans="1:32">
      <c r="A33" t="s">
        <v>19</v>
      </c>
      <c r="B33" s="19">
        <f t="shared" ca="1" si="13"/>
        <v>0</v>
      </c>
      <c r="C33" s="19">
        <f t="shared" ca="1" si="12"/>
        <v>0</v>
      </c>
      <c r="D33" s="19">
        <f t="shared" ca="1" si="12"/>
        <v>0</v>
      </c>
      <c r="E33" s="19">
        <f t="shared" ca="1" si="12"/>
        <v>0</v>
      </c>
      <c r="F33" s="19">
        <f t="shared" ca="1" si="12"/>
        <v>0</v>
      </c>
      <c r="G33" s="19">
        <f t="shared" ca="1" si="12"/>
        <v>0</v>
      </c>
      <c r="H33" s="19">
        <f t="shared" ca="1" si="12"/>
        <v>0</v>
      </c>
      <c r="I33" s="19">
        <f t="shared" ca="1" si="12"/>
        <v>0</v>
      </c>
      <c r="J33" s="19">
        <f t="shared" ca="1" si="12"/>
        <v>0</v>
      </c>
      <c r="K33" s="19">
        <f t="shared" ca="1" si="12"/>
        <v>0</v>
      </c>
      <c r="L33" s="19">
        <f t="shared" ca="1" si="12"/>
        <v>0</v>
      </c>
      <c r="M33" s="19">
        <f t="shared" ca="1" si="12"/>
        <v>0</v>
      </c>
      <c r="N33" s="19">
        <f t="shared" ca="1" si="12"/>
        <v>0</v>
      </c>
      <c r="O33" s="19">
        <f t="shared" ca="1" si="12"/>
        <v>0</v>
      </c>
      <c r="P33" s="19">
        <f t="shared" ca="1" si="12"/>
        <v>0</v>
      </c>
      <c r="Q33" s="19">
        <f t="shared" ca="1" si="12"/>
        <v>0</v>
      </c>
      <c r="R33" s="19">
        <f t="shared" ca="1" si="12"/>
        <v>0</v>
      </c>
      <c r="S33" s="19">
        <f t="shared" ca="1" si="12"/>
        <v>0</v>
      </c>
      <c r="T33" s="19">
        <f t="shared" ca="1" si="12"/>
        <v>0</v>
      </c>
      <c r="U33" s="19">
        <f t="shared" ca="1" si="12"/>
        <v>0</v>
      </c>
      <c r="V33" s="19">
        <f t="shared" ca="1" si="12"/>
        <v>0</v>
      </c>
      <c r="W33" s="19">
        <f t="shared" ca="1" si="12"/>
        <v>0</v>
      </c>
      <c r="X33" s="19">
        <f t="shared" ca="1" si="12"/>
        <v>0</v>
      </c>
      <c r="Y33" s="19">
        <f t="shared" ca="1" si="12"/>
        <v>0</v>
      </c>
      <c r="Z33" s="19">
        <f t="shared" ca="1" si="12"/>
        <v>0</v>
      </c>
      <c r="AA33" s="19">
        <f t="shared" ca="1" si="12"/>
        <v>0</v>
      </c>
      <c r="AB33" s="19">
        <f t="shared" ca="1" si="12"/>
        <v>0</v>
      </c>
      <c r="AC33" s="19">
        <f t="shared" ca="1" si="12"/>
        <v>0</v>
      </c>
      <c r="AD33" s="19">
        <f t="shared" ca="1" si="12"/>
        <v>0</v>
      </c>
      <c r="AE33" s="19">
        <f t="shared" ca="1" si="12"/>
        <v>0</v>
      </c>
      <c r="AF33" s="19">
        <f t="shared" ca="1" si="12"/>
        <v>0</v>
      </c>
    </row>
    <row r="34" spans="1:32">
      <c r="A34" t="s">
        <v>20</v>
      </c>
      <c r="B34" s="19">
        <f t="shared" ca="1" si="13"/>
        <v>1.2073040289578157E-2</v>
      </c>
      <c r="C34" s="19">
        <f t="shared" ca="1" si="12"/>
        <v>1.2356275911693823E-2</v>
      </c>
      <c r="D34" s="19">
        <f t="shared" ca="1" si="12"/>
        <v>1.2824129141708688E-2</v>
      </c>
      <c r="E34" s="19">
        <f t="shared" ca="1" si="12"/>
        <v>1.2698952674906196E-2</v>
      </c>
      <c r="F34" s="19">
        <f t="shared" ca="1" si="12"/>
        <v>1.2576945794870847E-2</v>
      </c>
      <c r="G34" s="19">
        <f t="shared" ca="1" si="12"/>
        <v>1.2457989621272885E-2</v>
      </c>
      <c r="H34" s="19">
        <f t="shared" ca="1" si="12"/>
        <v>1.2242236296123281E-2</v>
      </c>
      <c r="I34" s="19">
        <f t="shared" ca="1" si="12"/>
        <v>1.2037740969486354E-2</v>
      </c>
      <c r="J34" s="19">
        <f t="shared" ca="1" si="12"/>
        <v>1.1843644883571579E-2</v>
      </c>
      <c r="K34" s="19">
        <f t="shared" ca="1" si="12"/>
        <v>1.165917445602173E-2</v>
      </c>
      <c r="L34" s="19">
        <f t="shared" ca="1" si="12"/>
        <v>1.1483630975326729E-2</v>
      </c>
      <c r="M34" s="19">
        <f t="shared" ca="1" si="12"/>
        <v>1.1461479702180042E-2</v>
      </c>
      <c r="N34" s="19">
        <f t="shared" ca="1" si="12"/>
        <v>1.144002043291753E-2</v>
      </c>
      <c r="O34" s="19">
        <f t="shared" ca="1" si="12"/>
        <v>1.1419221239047364E-2</v>
      </c>
      <c r="P34" s="19">
        <f t="shared" ca="1" si="12"/>
        <v>1.1399052126532272E-2</v>
      </c>
      <c r="Q34" s="19">
        <f t="shared" ca="1" si="12"/>
        <v>1.1379484891471704E-2</v>
      </c>
      <c r="R34" s="19">
        <f t="shared" ca="1" si="12"/>
        <v>1.1435936145894408E-2</v>
      </c>
      <c r="S34" s="19">
        <f t="shared" ca="1" si="12"/>
        <v>1.1491128759652821E-2</v>
      </c>
      <c r="T34" s="19">
        <f t="shared" ca="1" si="12"/>
        <v>1.1545104362749681E-2</v>
      </c>
      <c r="U34" s="19">
        <f t="shared" ca="1" si="12"/>
        <v>1.1597902769304518E-2</v>
      </c>
      <c r="V34" s="19">
        <f t="shared" ca="1" si="12"/>
        <v>1.16495620754957E-2</v>
      </c>
      <c r="W34" s="19">
        <f t="shared" ca="1" si="12"/>
        <v>1.1714704045600235E-2</v>
      </c>
      <c r="X34" s="19">
        <f t="shared" ca="1" si="12"/>
        <v>1.1778470416176951E-2</v>
      </c>
      <c r="Y34" s="19">
        <f t="shared" ca="1" si="12"/>
        <v>1.1840904304664905E-2</v>
      </c>
      <c r="Z34" s="19">
        <f t="shared" ca="1" si="12"/>
        <v>1.1902047045144909E-2</v>
      </c>
      <c r="AA34" s="19">
        <f t="shared" ca="1" si="12"/>
        <v>1.1961938279596606E-2</v>
      </c>
      <c r="AB34" s="19">
        <f t="shared" ca="1" si="12"/>
        <v>1.2008136106673535E-2</v>
      </c>
      <c r="AC34" s="19">
        <f t="shared" ca="1" si="12"/>
        <v>1.2053228785419055E-2</v>
      </c>
      <c r="AD34" s="19">
        <f t="shared" ca="1" si="12"/>
        <v>1.2097255503288306E-2</v>
      </c>
      <c r="AE34" s="19">
        <f t="shared" ca="1" si="12"/>
        <v>1.2140253616648614E-2</v>
      </c>
      <c r="AF34" s="19">
        <f t="shared" ca="1" si="12"/>
        <v>1.218225875649474E-2</v>
      </c>
    </row>
    <row r="35" spans="1:32">
      <c r="A35" t="s">
        <v>21</v>
      </c>
      <c r="B35" s="19">
        <f t="shared" ca="1" si="13"/>
        <v>4.3638129301896124E-2</v>
      </c>
      <c r="C35" s="19">
        <f t="shared" ca="1" si="12"/>
        <v>4.1780439066003185E-2</v>
      </c>
      <c r="D35" s="19">
        <f t="shared" ca="1" si="12"/>
        <v>4.1694694264579002E-2</v>
      </c>
      <c r="E35" s="19">
        <f t="shared" ca="1" si="12"/>
        <v>4.135076719230818E-2</v>
      </c>
      <c r="F35" s="19">
        <f t="shared" ca="1" si="12"/>
        <v>4.1015548679441349E-2</v>
      </c>
      <c r="G35" s="19">
        <f t="shared" ca="1" si="12"/>
        <v>4.0688712097780695E-2</v>
      </c>
      <c r="H35" s="19">
        <f t="shared" ca="1" si="12"/>
        <v>4.1223567593374678E-2</v>
      </c>
      <c r="I35" s="19">
        <f t="shared" ca="1" si="12"/>
        <v>4.1730514353982937E-2</v>
      </c>
      <c r="J35" s="19">
        <f t="shared" ca="1" si="12"/>
        <v>4.2211681252119139E-2</v>
      </c>
      <c r="K35" s="19">
        <f t="shared" ca="1" si="12"/>
        <v>4.2668986009212415E-2</v>
      </c>
      <c r="L35" s="19">
        <f t="shared" ca="1" si="12"/>
        <v>4.3104160740819991E-2</v>
      </c>
      <c r="M35" s="19">
        <f t="shared" ca="1" si="12"/>
        <v>4.1979748905040019E-2</v>
      </c>
      <c r="N35" s="19">
        <f t="shared" ca="1" si="12"/>
        <v>4.0890463599126445E-2</v>
      </c>
      <c r="O35" s="19">
        <f t="shared" ca="1" si="12"/>
        <v>3.9834684113792755E-2</v>
      </c>
      <c r="P35" s="19">
        <f t="shared" ca="1" si="12"/>
        <v>3.8810887933818032E-2</v>
      </c>
      <c r="Q35" s="19">
        <f t="shared" ca="1" si="12"/>
        <v>3.7817643412390634E-2</v>
      </c>
      <c r="R35" s="19">
        <f t="shared" ca="1" si="12"/>
        <v>3.5235031463582256E-2</v>
      </c>
      <c r="S35" s="19">
        <f t="shared" ca="1" si="12"/>
        <v>3.2710001590709539E-2</v>
      </c>
      <c r="T35" s="19">
        <f t="shared" ca="1" si="12"/>
        <v>3.0240649245440156E-2</v>
      </c>
      <c r="U35" s="19">
        <f t="shared" ca="1" si="12"/>
        <v>2.7825152955038183E-2</v>
      </c>
      <c r="V35" s="19">
        <f t="shared" ca="1" si="12"/>
        <v>2.5461769841573577E-2</v>
      </c>
      <c r="W35" s="19">
        <f t="shared" ca="1" si="12"/>
        <v>2.4492269927603269E-2</v>
      </c>
      <c r="X35" s="19">
        <f t="shared" ca="1" si="12"/>
        <v>2.3543242891897898E-2</v>
      </c>
      <c r="Y35" s="19">
        <f t="shared" ca="1" si="12"/>
        <v>2.2614047022924848E-2</v>
      </c>
      <c r="Z35" s="19">
        <f t="shared" ca="1" si="12"/>
        <v>2.1704067150652869E-2</v>
      </c>
      <c r="AA35" s="19">
        <f t="shared" ca="1" si="12"/>
        <v>2.0812713288383911E-2</v>
      </c>
      <c r="AB35" s="19">
        <f t="shared" ca="1" si="12"/>
        <v>1.9518908455543767E-2</v>
      </c>
      <c r="AC35" s="19">
        <f t="shared" ca="1" si="12"/>
        <v>1.825605413147563E-2</v>
      </c>
      <c r="AD35" s="19">
        <f t="shared" ca="1" si="12"/>
        <v>1.7023052842076065E-2</v>
      </c>
      <c r="AE35" s="19">
        <f t="shared" ca="1" si="12"/>
        <v>1.5818858394230337E-2</v>
      </c>
      <c r="AF35" s="19">
        <f t="shared" ca="1" si="12"/>
        <v>1.4642472915178895E-2</v>
      </c>
    </row>
    <row r="36" spans="1:32">
      <c r="A36" t="s">
        <v>22</v>
      </c>
      <c r="B36" s="19">
        <f t="shared" ca="1" si="13"/>
        <v>9.4128208627165654E-3</v>
      </c>
      <c r="C36" s="19">
        <f t="shared" ca="1" si="12"/>
        <v>8.4754772161973503E-3</v>
      </c>
      <c r="D36" s="19">
        <f t="shared" ca="1" si="12"/>
        <v>7.9170667713370346E-3</v>
      </c>
      <c r="E36" s="19">
        <f t="shared" ca="1" si="12"/>
        <v>8.1598183218925431E-3</v>
      </c>
      <c r="F36" s="19">
        <f t="shared" ca="1" si="12"/>
        <v>8.3964231731362918E-3</v>
      </c>
      <c r="G36" s="19">
        <f t="shared" ca="1" si="12"/>
        <v>8.627111866679792E-3</v>
      </c>
      <c r="H36" s="19">
        <f t="shared" ca="1" si="12"/>
        <v>8.6854195077589822E-3</v>
      </c>
      <c r="I36" s="19">
        <f t="shared" ca="1" si="12"/>
        <v>8.7406846588274564E-3</v>
      </c>
      <c r="J36" s="19">
        <f t="shared" ca="1" si="12"/>
        <v>8.7931394003919177E-3</v>
      </c>
      <c r="K36" s="19">
        <f t="shared" ca="1" si="12"/>
        <v>8.8429927941778216E-3</v>
      </c>
      <c r="L36" s="19">
        <f t="shared" ca="1" si="12"/>
        <v>8.890433667958374E-3</v>
      </c>
      <c r="M36" s="19">
        <f t="shared" ca="1" si="12"/>
        <v>8.9735086201315848E-3</v>
      </c>
      <c r="N36" s="19">
        <f t="shared" ca="1" si="12"/>
        <v>9.0539883178830625E-3</v>
      </c>
      <c r="O36" s="19">
        <f t="shared" ca="1" si="12"/>
        <v>9.1319925041238731E-3</v>
      </c>
      <c r="P36" s="19">
        <f t="shared" ca="1" si="12"/>
        <v>9.2076336668901176E-3</v>
      </c>
      <c r="Q36" s="19">
        <f t="shared" ca="1" si="12"/>
        <v>9.2810175805845552E-3</v>
      </c>
      <c r="R36" s="19">
        <f t="shared" ca="1" si="12"/>
        <v>9.3539935463623144E-3</v>
      </c>
      <c r="S36" s="19">
        <f t="shared" ca="1" si="12"/>
        <v>9.4253424354881384E-3</v>
      </c>
      <c r="T36" s="19">
        <f t="shared" ca="1" si="12"/>
        <v>9.4951180641205165E-3</v>
      </c>
      <c r="U36" s="19">
        <f t="shared" ca="1" si="12"/>
        <v>9.5633719009797467E-3</v>
      </c>
      <c r="V36" s="19">
        <f t="shared" ca="1" si="12"/>
        <v>9.6301531939600934E-3</v>
      </c>
      <c r="W36" s="19">
        <f t="shared" ca="1" si="12"/>
        <v>9.668617960608368E-3</v>
      </c>
      <c r="X36" s="19">
        <f t="shared" ca="1" si="12"/>
        <v>9.7062704688193596E-3</v>
      </c>
      <c r="Y36" s="19">
        <f t="shared" ca="1" si="12"/>
        <v>9.7431361784038242E-3</v>
      </c>
      <c r="Z36" s="19">
        <f t="shared" ca="1" si="12"/>
        <v>9.7792394961423793E-3</v>
      </c>
      <c r="AA36" s="19">
        <f t="shared" ca="1" si="12"/>
        <v>9.8146038296705977E-3</v>
      </c>
      <c r="AB36" s="19">
        <f t="shared" ca="1" si="12"/>
        <v>9.8041107793597621E-3</v>
      </c>
      <c r="AC36" s="19">
        <f t="shared" ca="1" si="12"/>
        <v>9.7938687446870315E-3</v>
      </c>
      <c r="AD36" s="19">
        <f t="shared" ca="1" si="12"/>
        <v>9.7838688248887869E-3</v>
      </c>
      <c r="AE36" s="19">
        <f t="shared" ca="1" si="12"/>
        <v>9.7741025351018359E-3</v>
      </c>
      <c r="AF36" s="19">
        <f t="shared" ca="1" si="12"/>
        <v>9.7645617823520475E-3</v>
      </c>
    </row>
    <row r="37" spans="1:32">
      <c r="A37" t="s">
        <v>23</v>
      </c>
      <c r="B37" s="19">
        <f t="shared" ca="1" si="13"/>
        <v>0</v>
      </c>
      <c r="C37" s="19">
        <f t="shared" ca="1" si="12"/>
        <v>0</v>
      </c>
      <c r="D37" s="19">
        <f t="shared" ca="1" si="12"/>
        <v>0</v>
      </c>
      <c r="E37" s="19">
        <f t="shared" ca="1" si="12"/>
        <v>0</v>
      </c>
      <c r="F37" s="19">
        <f t="shared" ca="1" si="12"/>
        <v>0</v>
      </c>
      <c r="G37" s="19">
        <f t="shared" ca="1" si="12"/>
        <v>0</v>
      </c>
      <c r="H37" s="19">
        <f t="shared" ca="1" si="12"/>
        <v>0</v>
      </c>
      <c r="I37" s="19">
        <f t="shared" ca="1" si="12"/>
        <v>0</v>
      </c>
      <c r="J37" s="19">
        <f t="shared" ca="1" si="12"/>
        <v>0</v>
      </c>
      <c r="K37" s="19">
        <f t="shared" ca="1" si="12"/>
        <v>0</v>
      </c>
      <c r="L37" s="19">
        <f t="shared" ca="1" si="12"/>
        <v>0</v>
      </c>
      <c r="M37" s="19">
        <f t="shared" ca="1" si="12"/>
        <v>0</v>
      </c>
      <c r="N37" s="19">
        <f t="shared" ca="1" si="12"/>
        <v>0</v>
      </c>
      <c r="O37" s="19">
        <f t="shared" ca="1" si="12"/>
        <v>0</v>
      </c>
      <c r="P37" s="19">
        <f t="shared" ca="1" si="12"/>
        <v>0</v>
      </c>
      <c r="Q37" s="19">
        <f t="shared" ca="1" si="12"/>
        <v>0</v>
      </c>
      <c r="R37" s="19">
        <f t="shared" ca="1" si="12"/>
        <v>0</v>
      </c>
      <c r="S37" s="19">
        <f t="shared" ca="1" si="12"/>
        <v>0</v>
      </c>
      <c r="T37" s="19">
        <f t="shared" ca="1" si="12"/>
        <v>0</v>
      </c>
      <c r="U37" s="19">
        <f t="shared" ca="1" si="12"/>
        <v>0</v>
      </c>
      <c r="V37" s="19">
        <f t="shared" ca="1" si="12"/>
        <v>0</v>
      </c>
      <c r="W37" s="19">
        <f t="shared" ca="1" si="12"/>
        <v>0</v>
      </c>
      <c r="X37" s="19">
        <f t="shared" ca="1" si="12"/>
        <v>0</v>
      </c>
      <c r="Y37" s="19">
        <f t="shared" ca="1" si="12"/>
        <v>0</v>
      </c>
      <c r="Z37" s="19">
        <f t="shared" ca="1" si="12"/>
        <v>0</v>
      </c>
      <c r="AA37" s="19">
        <f t="shared" ca="1" si="12"/>
        <v>0</v>
      </c>
      <c r="AB37" s="19">
        <f t="shared" ca="1" si="12"/>
        <v>0</v>
      </c>
      <c r="AC37" s="19">
        <f t="shared" ca="1" si="12"/>
        <v>0</v>
      </c>
      <c r="AD37" s="19">
        <f t="shared" ca="1" si="12"/>
        <v>0</v>
      </c>
      <c r="AE37" s="19">
        <f t="shared" ca="1" si="12"/>
        <v>0</v>
      </c>
      <c r="AF37" s="19">
        <f t="shared" ca="1" si="12"/>
        <v>0</v>
      </c>
    </row>
    <row r="38" spans="1:32">
      <c r="A38" t="s">
        <v>24</v>
      </c>
      <c r="B38" s="19">
        <f t="shared" ca="1" si="13"/>
        <v>4.8515658182695751E-2</v>
      </c>
      <c r="C38" s="19">
        <f t="shared" ca="1" si="12"/>
        <v>4.9170683268398775E-2</v>
      </c>
      <c r="D38" s="19">
        <f t="shared" ca="1" si="12"/>
        <v>4.8968816008829533E-2</v>
      </c>
      <c r="E38" s="19">
        <f t="shared" ca="1" si="12"/>
        <v>4.9206446606268141E-2</v>
      </c>
      <c r="F38" s="19">
        <f t="shared" ca="1" si="12"/>
        <v>4.9438060171780956E-2</v>
      </c>
      <c r="G38" s="19">
        <f t="shared" ca="1" si="12"/>
        <v>4.9663882383600554E-2</v>
      </c>
      <c r="H38" s="19">
        <f t="shared" ca="1" si="12"/>
        <v>4.9204018534549913E-2</v>
      </c>
      <c r="I38" s="19">
        <f t="shared" ca="1" si="12"/>
        <v>4.8768150359841993E-2</v>
      </c>
      <c r="J38" s="19">
        <f t="shared" ca="1" si="12"/>
        <v>4.8354447474416987E-2</v>
      </c>
      <c r="K38" s="19">
        <f t="shared" ca="1" si="12"/>
        <v>4.796126103898074E-2</v>
      </c>
      <c r="L38" s="19">
        <f t="shared" ca="1" si="12"/>
        <v>4.7587101796465366E-2</v>
      </c>
      <c r="M38" s="19">
        <f t="shared" ca="1" si="12"/>
        <v>4.7583938733969544E-2</v>
      </c>
      <c r="N38" s="19">
        <f t="shared" ca="1" si="12"/>
        <v>4.7580874485276384E-2</v>
      </c>
      <c r="O38" s="19">
        <f t="shared" ca="1" si="12"/>
        <v>4.757790449119801E-2</v>
      </c>
      <c r="P38" s="19">
        <f t="shared" ca="1" si="12"/>
        <v>4.7575024468774582E-2</v>
      </c>
      <c r="Q38" s="19">
        <f t="shared" ca="1" si="12"/>
        <v>4.7572230390666416E-2</v>
      </c>
      <c r="R38" s="19">
        <f t="shared" ca="1" si="12"/>
        <v>4.7707856471320809E-2</v>
      </c>
      <c r="S38" s="19">
        <f t="shared" ca="1" si="12"/>
        <v>4.7840458624482433E-2</v>
      </c>
      <c r="T38" s="19">
        <f t="shared" ca="1" si="12"/>
        <v>4.7970136867664936E-2</v>
      </c>
      <c r="U38" s="19">
        <f t="shared" ca="1" si="12"/>
        <v>4.8096986855660058E-2</v>
      </c>
      <c r="V38" s="19">
        <f t="shared" ca="1" si="12"/>
        <v>4.8221100115846835E-2</v>
      </c>
      <c r="W38" s="19">
        <f t="shared" ca="1" si="12"/>
        <v>4.8304062072240257E-2</v>
      </c>
      <c r="X38" s="19">
        <f t="shared" ca="1" si="12"/>
        <v>4.838527212540053E-2</v>
      </c>
      <c r="Y38" s="19">
        <f t="shared" ca="1" si="12"/>
        <v>4.8464785187807113E-2</v>
      </c>
      <c r="Z38" s="19">
        <f t="shared" ca="1" si="12"/>
        <v>4.8542653900732695E-2</v>
      </c>
      <c r="AA38" s="19">
        <f t="shared" ca="1" si="12"/>
        <v>4.8618928750464106E-2</v>
      </c>
      <c r="AB38" s="19">
        <f t="shared" ca="1" si="12"/>
        <v>4.8529530538226534E-2</v>
      </c>
      <c r="AC38" s="19">
        <f t="shared" ca="1" si="12"/>
        <v>4.844227091759247E-2</v>
      </c>
      <c r="AD38" s="19">
        <f t="shared" ca="1" si="12"/>
        <v>4.8357074056241359E-2</v>
      </c>
      <c r="AE38" s="19">
        <f t="shared" ca="1" si="12"/>
        <v>4.827386766522216E-2</v>
      </c>
      <c r="AF38" s="19">
        <f t="shared" ca="1" si="12"/>
        <v>4.8192582794382315E-2</v>
      </c>
    </row>
    <row r="39" spans="1:32">
      <c r="A39" s="88" t="s">
        <v>25</v>
      </c>
      <c r="B39" s="19">
        <f t="shared" ca="1" si="13"/>
        <v>0</v>
      </c>
      <c r="C39" s="19">
        <f t="shared" ca="1" si="12"/>
        <v>0</v>
      </c>
      <c r="D39" s="19">
        <f t="shared" ca="1" si="12"/>
        <v>0</v>
      </c>
      <c r="E39" s="19">
        <f t="shared" ca="1" si="12"/>
        <v>0</v>
      </c>
      <c r="F39" s="19">
        <f t="shared" ca="1" si="12"/>
        <v>0</v>
      </c>
      <c r="G39" s="19">
        <f t="shared" ca="1" si="12"/>
        <v>0</v>
      </c>
      <c r="H39" s="19">
        <f t="shared" ca="1" si="12"/>
        <v>0</v>
      </c>
      <c r="I39" s="19">
        <f t="shared" ca="1" si="12"/>
        <v>0</v>
      </c>
      <c r="J39" s="19">
        <f t="shared" ca="1" si="12"/>
        <v>0</v>
      </c>
      <c r="K39" s="19">
        <f t="shared" ca="1" si="12"/>
        <v>0</v>
      </c>
      <c r="L39" s="19">
        <f t="shared" ca="1" si="12"/>
        <v>0</v>
      </c>
      <c r="M39" s="19">
        <f t="shared" ca="1" si="12"/>
        <v>0</v>
      </c>
      <c r="N39" s="19">
        <f t="shared" ca="1" si="12"/>
        <v>0</v>
      </c>
      <c r="O39" s="19">
        <f t="shared" ca="1" si="12"/>
        <v>0</v>
      </c>
      <c r="P39" s="19">
        <f t="shared" ca="1" si="12"/>
        <v>0</v>
      </c>
      <c r="Q39" s="19">
        <f t="shared" ca="1" si="12"/>
        <v>0</v>
      </c>
      <c r="R39" s="19">
        <f t="shared" ca="1" si="12"/>
        <v>0</v>
      </c>
      <c r="S39" s="19">
        <f t="shared" ca="1" si="12"/>
        <v>0</v>
      </c>
      <c r="T39" s="19">
        <f t="shared" ca="1" si="12"/>
        <v>0</v>
      </c>
      <c r="U39" s="19">
        <f t="shared" ca="1" si="12"/>
        <v>0</v>
      </c>
      <c r="V39" s="19">
        <f t="shared" ca="1" si="12"/>
        <v>0</v>
      </c>
      <c r="W39" s="19">
        <f t="shared" ca="1" si="12"/>
        <v>0</v>
      </c>
      <c r="X39" s="19">
        <f t="shared" ca="1" si="12"/>
        <v>0</v>
      </c>
      <c r="Y39" s="19">
        <f t="shared" ca="1" si="12"/>
        <v>0</v>
      </c>
      <c r="Z39" s="19">
        <f t="shared" ca="1" si="12"/>
        <v>0</v>
      </c>
      <c r="AA39" s="19">
        <f t="shared" ca="1" si="12"/>
        <v>0</v>
      </c>
      <c r="AB39" s="19">
        <f t="shared" ca="1" si="12"/>
        <v>0</v>
      </c>
      <c r="AC39" s="19">
        <f t="shared" ca="1" si="12"/>
        <v>0</v>
      </c>
      <c r="AD39" s="19">
        <f t="shared" ca="1" si="12"/>
        <v>0</v>
      </c>
      <c r="AE39" s="19">
        <f t="shared" ca="1" si="12"/>
        <v>0</v>
      </c>
      <c r="AF39" s="19">
        <f t="shared" ca="1" si="12"/>
        <v>0</v>
      </c>
    </row>
    <row r="40" spans="1:32">
      <c r="A40" t="s">
        <v>26</v>
      </c>
      <c r="B40" s="19">
        <f t="shared" ca="1" si="13"/>
        <v>9.8122437686005995E-2</v>
      </c>
      <c r="C40" s="19">
        <f t="shared" ref="C40:AF48" ca="1" si="14">C11/C$27</f>
        <v>9.4270397911999829E-2</v>
      </c>
      <c r="D40" s="19">
        <f t="shared" ca="1" si="14"/>
        <v>9.3400600255192881E-2</v>
      </c>
      <c r="E40" s="19">
        <f t="shared" ca="1" si="14"/>
        <v>9.5358175209696222E-2</v>
      </c>
      <c r="F40" s="19">
        <f t="shared" ca="1" si="14"/>
        <v>9.7266182511189583E-2</v>
      </c>
      <c r="G40" s="19">
        <f t="shared" ca="1" si="14"/>
        <v>9.9126481272348632E-2</v>
      </c>
      <c r="H40" s="19">
        <f t="shared" ca="1" si="14"/>
        <v>9.9464919357086179E-2</v>
      </c>
      <c r="I40" s="19">
        <f t="shared" ca="1" si="14"/>
        <v>9.9785697758238534E-2</v>
      </c>
      <c r="J40" s="19">
        <f t="shared" ca="1" si="14"/>
        <v>0.10009016355280516</v>
      </c>
      <c r="K40" s="19">
        <f t="shared" ca="1" si="14"/>
        <v>0.10037953020867198</v>
      </c>
      <c r="L40" s="19">
        <f t="shared" ca="1" si="14"/>
        <v>0.10065489374873973</v>
      </c>
      <c r="M40" s="19">
        <f t="shared" ca="1" si="14"/>
        <v>0.10112758365033465</v>
      </c>
      <c r="N40" s="19">
        <f t="shared" ca="1" si="14"/>
        <v>0.10158550675971208</v>
      </c>
      <c r="O40" s="19">
        <f t="shared" ca="1" si="14"/>
        <v>0.10202934440455699</v>
      </c>
      <c r="P40" s="19">
        <f t="shared" ca="1" si="14"/>
        <v>0.10245973663289019</v>
      </c>
      <c r="Q40" s="19">
        <f t="shared" ca="1" si="14"/>
        <v>0.1028772852926902</v>
      </c>
      <c r="R40" s="19">
        <f t="shared" ca="1" si="14"/>
        <v>0.10419168543615323</v>
      </c>
      <c r="S40" s="19">
        <f t="shared" ca="1" si="14"/>
        <v>0.10547677963262493</v>
      </c>
      <c r="T40" s="19">
        <f t="shared" ca="1" si="14"/>
        <v>0.10673353718707684</v>
      </c>
      <c r="U40" s="19">
        <f t="shared" ca="1" si="14"/>
        <v>0.10796288512380561</v>
      </c>
      <c r="V40" s="19">
        <f t="shared" ca="1" si="14"/>
        <v>0.10916571046689641</v>
      </c>
      <c r="W40" s="19">
        <f t="shared" ca="1" si="14"/>
        <v>0.1090417588432656</v>
      </c>
      <c r="X40" s="19">
        <f t="shared" ca="1" si="14"/>
        <v>0.1089204246994972</v>
      </c>
      <c r="Y40" s="19">
        <f t="shared" ca="1" si="14"/>
        <v>0.10880162599207024</v>
      </c>
      <c r="Z40" s="19">
        <f t="shared" ca="1" si="14"/>
        <v>0.10868528407082392</v>
      </c>
      <c r="AA40" s="19">
        <f t="shared" ca="1" si="14"/>
        <v>0.10857132350531414</v>
      </c>
      <c r="AB40" s="19">
        <f t="shared" ca="1" si="14"/>
        <v>0.1077501118693035</v>
      </c>
      <c r="AC40" s="19">
        <f t="shared" ca="1" si="14"/>
        <v>0.10694854532759068</v>
      </c>
      <c r="AD40" s="19">
        <f t="shared" ca="1" si="14"/>
        <v>0.10616592728476876</v>
      </c>
      <c r="AE40" s="19">
        <f t="shared" ca="1" si="14"/>
        <v>0.10540159369481029</v>
      </c>
      <c r="AF40" s="19">
        <f t="shared" ca="1" si="14"/>
        <v>0.10465491118187659</v>
      </c>
    </row>
    <row r="41" spans="1:32">
      <c r="A41" t="s">
        <v>27</v>
      </c>
      <c r="B41" s="19">
        <f t="shared" ca="1" si="13"/>
        <v>9.8122437686005995E-2</v>
      </c>
      <c r="C41" s="19">
        <f t="shared" ca="1" si="14"/>
        <v>9.4270397911999829E-2</v>
      </c>
      <c r="D41" s="19">
        <f t="shared" ca="1" si="14"/>
        <v>9.3400600255192881E-2</v>
      </c>
      <c r="E41" s="19">
        <f t="shared" ca="1" si="14"/>
        <v>9.5358175209696222E-2</v>
      </c>
      <c r="F41" s="19">
        <f t="shared" ca="1" si="14"/>
        <v>9.7266182511189583E-2</v>
      </c>
      <c r="G41" s="19">
        <f t="shared" ca="1" si="14"/>
        <v>9.9126481272348632E-2</v>
      </c>
      <c r="H41" s="19">
        <f t="shared" ca="1" si="14"/>
        <v>9.9464919357086179E-2</v>
      </c>
      <c r="I41" s="19">
        <f t="shared" ca="1" si="14"/>
        <v>9.9785697758238534E-2</v>
      </c>
      <c r="J41" s="19">
        <f t="shared" ca="1" si="14"/>
        <v>0.10009016355280516</v>
      </c>
      <c r="K41" s="19">
        <f t="shared" ca="1" si="14"/>
        <v>0.10037953020867198</v>
      </c>
      <c r="L41" s="19">
        <f t="shared" ca="1" si="14"/>
        <v>0.10065489374873973</v>
      </c>
      <c r="M41" s="19">
        <f t="shared" ca="1" si="14"/>
        <v>0.10112758365033465</v>
      </c>
      <c r="N41" s="19">
        <f t="shared" ca="1" si="14"/>
        <v>0.10158550675971208</v>
      </c>
      <c r="O41" s="19">
        <f t="shared" ca="1" si="14"/>
        <v>0.10202934440455699</v>
      </c>
      <c r="P41" s="19">
        <f t="shared" ca="1" si="14"/>
        <v>0.10245973663289019</v>
      </c>
      <c r="Q41" s="19">
        <f t="shared" ca="1" si="14"/>
        <v>0.1028772852926902</v>
      </c>
      <c r="R41" s="19">
        <f t="shared" ca="1" si="14"/>
        <v>0.10419168543615323</v>
      </c>
      <c r="S41" s="19">
        <f t="shared" ca="1" si="14"/>
        <v>0.10547677963262493</v>
      </c>
      <c r="T41" s="19">
        <f t="shared" ca="1" si="14"/>
        <v>0.10673353718707684</v>
      </c>
      <c r="U41" s="19">
        <f t="shared" ca="1" si="14"/>
        <v>0.10796288512380561</v>
      </c>
      <c r="V41" s="19">
        <f t="shared" ca="1" si="14"/>
        <v>0.10916571046689641</v>
      </c>
      <c r="W41" s="19">
        <f t="shared" ca="1" si="14"/>
        <v>0.1090417588432656</v>
      </c>
      <c r="X41" s="19">
        <f t="shared" ca="1" si="14"/>
        <v>0.1089204246994972</v>
      </c>
      <c r="Y41" s="19">
        <f t="shared" ca="1" si="14"/>
        <v>0.10880162599207024</v>
      </c>
      <c r="Z41" s="19">
        <f t="shared" ca="1" si="14"/>
        <v>0.10868528407082392</v>
      </c>
      <c r="AA41" s="19">
        <f t="shared" ca="1" si="14"/>
        <v>0.10857132350531414</v>
      </c>
      <c r="AB41" s="19">
        <f t="shared" ca="1" si="14"/>
        <v>0.1077501118693035</v>
      </c>
      <c r="AC41" s="19">
        <f t="shared" ca="1" si="14"/>
        <v>0.10694854532759068</v>
      </c>
      <c r="AD41" s="19">
        <f t="shared" ca="1" si="14"/>
        <v>0.10616592728476876</v>
      </c>
      <c r="AE41" s="19">
        <f t="shared" ca="1" si="14"/>
        <v>0.10540159369481029</v>
      </c>
      <c r="AF41" s="19">
        <f t="shared" ca="1" si="14"/>
        <v>0.10465491118187659</v>
      </c>
    </row>
    <row r="42" spans="1:32">
      <c r="A42" t="s">
        <v>28</v>
      </c>
      <c r="B42" s="19">
        <f t="shared" ca="1" si="13"/>
        <v>9.8122437686005995E-2</v>
      </c>
      <c r="C42" s="19">
        <f t="shared" ca="1" si="14"/>
        <v>9.4270397911999829E-2</v>
      </c>
      <c r="D42" s="19">
        <f t="shared" ca="1" si="14"/>
        <v>9.3400600255192881E-2</v>
      </c>
      <c r="E42" s="19">
        <f t="shared" ca="1" si="14"/>
        <v>9.5358175209696222E-2</v>
      </c>
      <c r="F42" s="19">
        <f t="shared" ca="1" si="14"/>
        <v>9.7266182511189583E-2</v>
      </c>
      <c r="G42" s="19">
        <f t="shared" ca="1" si="14"/>
        <v>9.9126481272348632E-2</v>
      </c>
      <c r="H42" s="19">
        <f t="shared" ca="1" si="14"/>
        <v>9.9464919357086179E-2</v>
      </c>
      <c r="I42" s="19">
        <f t="shared" ca="1" si="14"/>
        <v>9.9785697758238534E-2</v>
      </c>
      <c r="J42" s="19">
        <f t="shared" ca="1" si="14"/>
        <v>0.10009016355280516</v>
      </c>
      <c r="K42" s="19">
        <f t="shared" ca="1" si="14"/>
        <v>0.10037953020867198</v>
      </c>
      <c r="L42" s="19">
        <f t="shared" ca="1" si="14"/>
        <v>0.10065489374873973</v>
      </c>
      <c r="M42" s="19">
        <f t="shared" ca="1" si="14"/>
        <v>0.10112758365033465</v>
      </c>
      <c r="N42" s="19">
        <f t="shared" ca="1" si="14"/>
        <v>0.10158550675971208</v>
      </c>
      <c r="O42" s="19">
        <f t="shared" ca="1" si="14"/>
        <v>0.10202934440455699</v>
      </c>
      <c r="P42" s="19">
        <f t="shared" ca="1" si="14"/>
        <v>0.10245973663289019</v>
      </c>
      <c r="Q42" s="19">
        <f t="shared" ca="1" si="14"/>
        <v>0.1028772852926902</v>
      </c>
      <c r="R42" s="19">
        <f t="shared" ca="1" si="14"/>
        <v>0.10419168543615323</v>
      </c>
      <c r="S42" s="19">
        <f t="shared" ca="1" si="14"/>
        <v>0.10547677963262493</v>
      </c>
      <c r="T42" s="19">
        <f t="shared" ca="1" si="14"/>
        <v>0.10673353718707684</v>
      </c>
      <c r="U42" s="19">
        <f t="shared" ca="1" si="14"/>
        <v>0.10796288512380561</v>
      </c>
      <c r="V42" s="19">
        <f t="shared" ca="1" si="14"/>
        <v>0.10916571046689641</v>
      </c>
      <c r="W42" s="19">
        <f t="shared" ca="1" si="14"/>
        <v>0.1090417588432656</v>
      </c>
      <c r="X42" s="19">
        <f t="shared" ca="1" si="14"/>
        <v>0.1089204246994972</v>
      </c>
      <c r="Y42" s="19">
        <f t="shared" ca="1" si="14"/>
        <v>0.10880162599207024</v>
      </c>
      <c r="Z42" s="19">
        <f t="shared" ca="1" si="14"/>
        <v>0.10868528407082392</v>
      </c>
      <c r="AA42" s="19">
        <f t="shared" ca="1" si="14"/>
        <v>0.10857132350531414</v>
      </c>
      <c r="AB42" s="19">
        <f t="shared" ca="1" si="14"/>
        <v>0.1077501118693035</v>
      </c>
      <c r="AC42" s="19">
        <f t="shared" ca="1" si="14"/>
        <v>0.10694854532759068</v>
      </c>
      <c r="AD42" s="19">
        <f t="shared" ca="1" si="14"/>
        <v>0.10616592728476876</v>
      </c>
      <c r="AE42" s="19">
        <f t="shared" ca="1" si="14"/>
        <v>0.10540159369481029</v>
      </c>
      <c r="AF42" s="19">
        <f t="shared" ca="1" si="14"/>
        <v>0.10465491118187659</v>
      </c>
    </row>
    <row r="43" spans="1:32">
      <c r="A43" s="88" t="s">
        <v>29</v>
      </c>
      <c r="B43" s="19">
        <f t="shared" ca="1" si="13"/>
        <v>7.7268903139697809E-2</v>
      </c>
      <c r="C43" s="19">
        <f t="shared" ca="1" si="14"/>
        <v>9.2731751568488952E-2</v>
      </c>
      <c r="D43" s="19">
        <f t="shared" ca="1" si="14"/>
        <v>8.5359748786512396E-2</v>
      </c>
      <c r="E43" s="19">
        <f t="shared" ca="1" si="14"/>
        <v>7.6569291098713479E-2</v>
      </c>
      <c r="F43" s="19">
        <f t="shared" ca="1" si="14"/>
        <v>6.8001416130143461E-2</v>
      </c>
      <c r="G43" s="19">
        <f t="shared" ca="1" si="14"/>
        <v>5.9647775566335937E-2</v>
      </c>
      <c r="H43" s="19">
        <f t="shared" ca="1" si="14"/>
        <v>6.0692642500605631E-2</v>
      </c>
      <c r="I43" s="19">
        <f t="shared" ca="1" si="14"/>
        <v>6.1682988326643116E-2</v>
      </c>
      <c r="J43" s="19">
        <f t="shared" ca="1" si="14"/>
        <v>6.2622971903271221E-2</v>
      </c>
      <c r="K43" s="19">
        <f t="shared" ca="1" si="14"/>
        <v>6.3516339595119209E-2</v>
      </c>
      <c r="L43" s="19">
        <f t="shared" ca="1" si="14"/>
        <v>6.4366475176471871E-2</v>
      </c>
      <c r="M43" s="19">
        <f t="shared" ca="1" si="14"/>
        <v>6.5301660364514735E-2</v>
      </c>
      <c r="N43" s="19">
        <f t="shared" ca="1" si="14"/>
        <v>6.6207630447030388E-2</v>
      </c>
      <c r="O43" s="19">
        <f t="shared" ca="1" si="14"/>
        <v>6.7085733385033264E-2</v>
      </c>
      <c r="P43" s="19">
        <f t="shared" ca="1" si="14"/>
        <v>6.7937235470497473E-2</v>
      </c>
      <c r="Q43" s="19">
        <f t="shared" ca="1" si="14"/>
        <v>6.8763327419182188E-2</v>
      </c>
      <c r="R43" s="19">
        <f t="shared" ca="1" si="14"/>
        <v>7.0084134496920705E-2</v>
      </c>
      <c r="S43" s="19">
        <f t="shared" ca="1" si="14"/>
        <v>7.1375492778264576E-2</v>
      </c>
      <c r="T43" s="19">
        <f t="shared" ca="1" si="14"/>
        <v>7.2638376292981852E-2</v>
      </c>
      <c r="U43" s="19">
        <f t="shared" ca="1" si="14"/>
        <v>7.3873716584072047E-2</v>
      </c>
      <c r="V43" s="19">
        <f t="shared" ca="1" si="14"/>
        <v>7.5082404999345584E-2</v>
      </c>
      <c r="W43" s="19">
        <f t="shared" ca="1" si="14"/>
        <v>7.6347483917989414E-2</v>
      </c>
      <c r="X43" s="19">
        <f t="shared" ca="1" si="14"/>
        <v>7.758584823220302E-2</v>
      </c>
      <c r="Y43" s="19">
        <f t="shared" ca="1" si="14"/>
        <v>7.8798335297121699E-2</v>
      </c>
      <c r="Z43" s="19">
        <f t="shared" ca="1" si="14"/>
        <v>7.998574783446491E-2</v>
      </c>
      <c r="AA43" s="19">
        <f t="shared" ca="1" si="14"/>
        <v>8.1148855704779629E-2</v>
      </c>
      <c r="AB43" s="19">
        <f t="shared" ca="1" si="14"/>
        <v>8.6927845134377776E-2</v>
      </c>
      <c r="AC43" s="19">
        <f t="shared" ca="1" si="14"/>
        <v>9.2568589089470008E-2</v>
      </c>
      <c r="AD43" s="19">
        <f t="shared" ca="1" si="14"/>
        <v>9.8075989616394438E-2</v>
      </c>
      <c r="AE43" s="19">
        <f t="shared" ca="1" si="14"/>
        <v>0.10345471970662361</v>
      </c>
      <c r="AF43" s="19">
        <f t="shared" ca="1" si="14"/>
        <v>0.10870923652091596</v>
      </c>
    </row>
    <row r="44" spans="1:32">
      <c r="A44" s="88" t="s">
        <v>30</v>
      </c>
      <c r="B44" s="19">
        <f t="shared" ca="1" si="13"/>
        <v>6.1623195216042176E-2</v>
      </c>
      <c r="C44" s="19">
        <f t="shared" ca="1" si="14"/>
        <v>6.1086628253072595E-2</v>
      </c>
      <c r="D44" s="19">
        <f t="shared" ca="1" si="14"/>
        <v>6.4933425229383085E-2</v>
      </c>
      <c r="E44" s="19">
        <f t="shared" ca="1" si="14"/>
        <v>6.5735477020288549E-2</v>
      </c>
      <c r="F44" s="19">
        <f t="shared" ca="1" si="14"/>
        <v>6.6517220099756844E-2</v>
      </c>
      <c r="G44" s="19">
        <f t="shared" ca="1" si="14"/>
        <v>6.7279416177906726E-2</v>
      </c>
      <c r="H44" s="19">
        <f t="shared" ca="1" si="14"/>
        <v>6.7030043212276624E-2</v>
      </c>
      <c r="I44" s="19">
        <f t="shared" ca="1" si="14"/>
        <v>6.6793682516442243E-2</v>
      </c>
      <c r="J44" s="19">
        <f t="shared" ca="1" si="14"/>
        <v>6.656934151716358E-2</v>
      </c>
      <c r="K44" s="19">
        <f t="shared" ca="1" si="14"/>
        <v>6.6356126089047868E-2</v>
      </c>
      <c r="L44" s="19">
        <f t="shared" ca="1" si="14"/>
        <v>6.6153228644257239E-2</v>
      </c>
      <c r="M44" s="19">
        <f t="shared" ca="1" si="14"/>
        <v>6.6479240414410723E-2</v>
      </c>
      <c r="N44" s="19">
        <f t="shared" ca="1" si="14"/>
        <v>6.6795067604665054E-2</v>
      </c>
      <c r="O44" s="19">
        <f t="shared" ca="1" si="14"/>
        <v>6.7101180123185999E-2</v>
      </c>
      <c r="P44" s="19">
        <f t="shared" ca="1" si="14"/>
        <v>6.7398019407769336E-2</v>
      </c>
      <c r="Q44" s="19">
        <f t="shared" ca="1" si="14"/>
        <v>6.76860005498401E-2</v>
      </c>
      <c r="R44" s="19">
        <f t="shared" ca="1" si="14"/>
        <v>6.8199548761230494E-2</v>
      </c>
      <c r="S44" s="19">
        <f t="shared" ca="1" si="14"/>
        <v>6.8701646869898839E-2</v>
      </c>
      <c r="T44" s="19">
        <f t="shared" ca="1" si="14"/>
        <v>6.9192673592202505E-2</v>
      </c>
      <c r="U44" s="19">
        <f t="shared" ca="1" si="14"/>
        <v>6.9672991125050723E-2</v>
      </c>
      <c r="V44" s="19">
        <f t="shared" ca="1" si="14"/>
        <v>7.0142946036902631E-2</v>
      </c>
      <c r="W44" s="19">
        <f t="shared" ca="1" si="14"/>
        <v>7.0614245109917873E-2</v>
      </c>
      <c r="X44" s="19">
        <f t="shared" ca="1" si="14"/>
        <v>7.1075591785404138E-2</v>
      </c>
      <c r="Y44" s="19">
        <f t="shared" ca="1" si="14"/>
        <v>7.152729801599389E-2</v>
      </c>
      <c r="Z44" s="19">
        <f t="shared" ca="1" si="14"/>
        <v>7.1969662851807031E-2</v>
      </c>
      <c r="AA44" s="19">
        <f t="shared" ca="1" si="14"/>
        <v>7.2402973100691548E-2</v>
      </c>
      <c r="AB44" s="19">
        <f t="shared" ca="1" si="14"/>
        <v>7.2758554591895883E-2</v>
      </c>
      <c r="AC44" s="19">
        <f t="shared" ca="1" si="14"/>
        <v>7.3105629832556654E-2</v>
      </c>
      <c r="AD44" s="19">
        <f t="shared" ca="1" si="14"/>
        <v>7.3444500445815381E-2</v>
      </c>
      <c r="AE44" s="19">
        <f t="shared" ca="1" si="14"/>
        <v>7.3775453961056961E-2</v>
      </c>
      <c r="AF44" s="19">
        <f t="shared" ca="1" si="14"/>
        <v>7.409876462759242E-2</v>
      </c>
    </row>
    <row r="45" spans="1:32">
      <c r="A45" t="s">
        <v>31</v>
      </c>
      <c r="B45" s="19">
        <f t="shared" ca="1" si="13"/>
        <v>6.1623195216042176E-2</v>
      </c>
      <c r="C45" s="19">
        <f t="shared" ca="1" si="14"/>
        <v>6.1086628253072595E-2</v>
      </c>
      <c r="D45" s="19">
        <f t="shared" ca="1" si="14"/>
        <v>6.4933425229383085E-2</v>
      </c>
      <c r="E45" s="19">
        <f t="shared" ca="1" si="14"/>
        <v>6.5735477020288549E-2</v>
      </c>
      <c r="F45" s="19">
        <f t="shared" ca="1" si="14"/>
        <v>6.6517220099756844E-2</v>
      </c>
      <c r="G45" s="19">
        <f t="shared" ca="1" si="14"/>
        <v>6.7279416177906726E-2</v>
      </c>
      <c r="H45" s="19">
        <f t="shared" ca="1" si="14"/>
        <v>6.7030043212276624E-2</v>
      </c>
      <c r="I45" s="19">
        <f t="shared" ca="1" si="14"/>
        <v>6.6793682516442243E-2</v>
      </c>
      <c r="J45" s="19">
        <f t="shared" ca="1" si="14"/>
        <v>6.656934151716358E-2</v>
      </c>
      <c r="K45" s="19">
        <f t="shared" ca="1" si="14"/>
        <v>6.6356126089047868E-2</v>
      </c>
      <c r="L45" s="19">
        <f t="shared" ca="1" si="14"/>
        <v>6.6153228644257239E-2</v>
      </c>
      <c r="M45" s="19">
        <f t="shared" ca="1" si="14"/>
        <v>6.6479240414410723E-2</v>
      </c>
      <c r="N45" s="19">
        <f t="shared" ca="1" si="14"/>
        <v>6.6795067604665054E-2</v>
      </c>
      <c r="O45" s="19">
        <f t="shared" ca="1" si="14"/>
        <v>6.7101180123185999E-2</v>
      </c>
      <c r="P45" s="19">
        <f t="shared" ca="1" si="14"/>
        <v>6.7398019407769336E-2</v>
      </c>
      <c r="Q45" s="19">
        <f t="shared" ca="1" si="14"/>
        <v>6.76860005498401E-2</v>
      </c>
      <c r="R45" s="19">
        <f t="shared" ca="1" si="14"/>
        <v>6.8199548761230494E-2</v>
      </c>
      <c r="S45" s="19">
        <f t="shared" ca="1" si="14"/>
        <v>6.8701646869898839E-2</v>
      </c>
      <c r="T45" s="19">
        <f t="shared" ca="1" si="14"/>
        <v>6.9192673592202505E-2</v>
      </c>
      <c r="U45" s="19">
        <f t="shared" ca="1" si="14"/>
        <v>6.9672991125050723E-2</v>
      </c>
      <c r="V45" s="19">
        <f t="shared" ca="1" si="14"/>
        <v>7.0142946036902631E-2</v>
      </c>
      <c r="W45" s="19">
        <f t="shared" ca="1" si="14"/>
        <v>7.0614245109917873E-2</v>
      </c>
      <c r="X45" s="19">
        <f t="shared" ca="1" si="14"/>
        <v>7.1075591785404138E-2</v>
      </c>
      <c r="Y45" s="19">
        <f t="shared" ca="1" si="14"/>
        <v>7.152729801599389E-2</v>
      </c>
      <c r="Z45" s="19">
        <f t="shared" ca="1" si="14"/>
        <v>7.1969662851807031E-2</v>
      </c>
      <c r="AA45" s="19">
        <f t="shared" ca="1" si="14"/>
        <v>7.2402973100691548E-2</v>
      </c>
      <c r="AB45" s="19">
        <f t="shared" ca="1" si="14"/>
        <v>7.2758554591895883E-2</v>
      </c>
      <c r="AC45" s="19">
        <f t="shared" ca="1" si="14"/>
        <v>7.3105629832556654E-2</v>
      </c>
      <c r="AD45" s="19">
        <f t="shared" ca="1" si="14"/>
        <v>7.3444500445815381E-2</v>
      </c>
      <c r="AE45" s="19">
        <f t="shared" ca="1" si="14"/>
        <v>7.3775453961056961E-2</v>
      </c>
      <c r="AF45" s="19">
        <f t="shared" ca="1" si="14"/>
        <v>7.409876462759242E-2</v>
      </c>
    </row>
    <row r="46" spans="1:32">
      <c r="A46" t="s">
        <v>32</v>
      </c>
      <c r="B46" s="19">
        <f t="shared" ca="1" si="13"/>
        <v>6.1623195216042176E-2</v>
      </c>
      <c r="C46" s="19">
        <f t="shared" ca="1" si="14"/>
        <v>6.1086628253072595E-2</v>
      </c>
      <c r="D46" s="19">
        <f t="shared" ca="1" si="14"/>
        <v>6.4933425229383085E-2</v>
      </c>
      <c r="E46" s="19">
        <f t="shared" ca="1" si="14"/>
        <v>6.5735477020288549E-2</v>
      </c>
      <c r="F46" s="19">
        <f t="shared" ca="1" si="14"/>
        <v>6.6517220099756844E-2</v>
      </c>
      <c r="G46" s="19">
        <f t="shared" ca="1" si="14"/>
        <v>6.7279416177906726E-2</v>
      </c>
      <c r="H46" s="19">
        <f t="shared" ca="1" si="14"/>
        <v>6.7030043212276624E-2</v>
      </c>
      <c r="I46" s="19">
        <f t="shared" ca="1" si="14"/>
        <v>6.6793682516442243E-2</v>
      </c>
      <c r="J46" s="19">
        <f t="shared" ca="1" si="14"/>
        <v>6.656934151716358E-2</v>
      </c>
      <c r="K46" s="19">
        <f t="shared" ca="1" si="14"/>
        <v>6.6356126089047868E-2</v>
      </c>
      <c r="L46" s="19">
        <f t="shared" ca="1" si="14"/>
        <v>6.6153228644257239E-2</v>
      </c>
      <c r="M46" s="19">
        <f t="shared" ca="1" si="14"/>
        <v>6.6479240414410723E-2</v>
      </c>
      <c r="N46" s="19">
        <f t="shared" ca="1" si="14"/>
        <v>6.6795067604665054E-2</v>
      </c>
      <c r="O46" s="19">
        <f t="shared" ca="1" si="14"/>
        <v>6.7101180123185999E-2</v>
      </c>
      <c r="P46" s="19">
        <f t="shared" ca="1" si="14"/>
        <v>6.7398019407769336E-2</v>
      </c>
      <c r="Q46" s="19">
        <f t="shared" ca="1" si="14"/>
        <v>6.76860005498401E-2</v>
      </c>
      <c r="R46" s="19">
        <f t="shared" ca="1" si="14"/>
        <v>6.8199548761230494E-2</v>
      </c>
      <c r="S46" s="19">
        <f t="shared" ca="1" si="14"/>
        <v>6.8701646869898839E-2</v>
      </c>
      <c r="T46" s="19">
        <f t="shared" ca="1" si="14"/>
        <v>6.9192673592202505E-2</v>
      </c>
      <c r="U46" s="19">
        <f t="shared" ca="1" si="14"/>
        <v>6.9672991125050723E-2</v>
      </c>
      <c r="V46" s="19">
        <f t="shared" ca="1" si="14"/>
        <v>7.0142946036902631E-2</v>
      </c>
      <c r="W46" s="19">
        <f t="shared" ca="1" si="14"/>
        <v>7.0614245109917873E-2</v>
      </c>
      <c r="X46" s="19">
        <f t="shared" ca="1" si="14"/>
        <v>7.1075591785404138E-2</v>
      </c>
      <c r="Y46" s="19">
        <f t="shared" ca="1" si="14"/>
        <v>7.152729801599389E-2</v>
      </c>
      <c r="Z46" s="19">
        <f t="shared" ca="1" si="14"/>
        <v>7.1969662851807031E-2</v>
      </c>
      <c r="AA46" s="19">
        <f t="shared" ca="1" si="14"/>
        <v>7.2402973100691548E-2</v>
      </c>
      <c r="AB46" s="19">
        <f t="shared" ca="1" si="14"/>
        <v>7.2758554591895883E-2</v>
      </c>
      <c r="AC46" s="19">
        <f t="shared" ca="1" si="14"/>
        <v>7.3105629832556654E-2</v>
      </c>
      <c r="AD46" s="19">
        <f t="shared" ca="1" si="14"/>
        <v>7.3444500445815381E-2</v>
      </c>
      <c r="AE46" s="19">
        <f t="shared" ca="1" si="14"/>
        <v>7.3775453961056961E-2</v>
      </c>
      <c r="AF46" s="19">
        <f t="shared" ca="1" si="14"/>
        <v>7.409876462759242E-2</v>
      </c>
    </row>
    <row r="47" spans="1:32">
      <c r="A47" t="s">
        <v>33</v>
      </c>
      <c r="B47" s="19">
        <f t="shared" ca="1" si="13"/>
        <v>4.8515658182695751E-2</v>
      </c>
      <c r="C47" s="19">
        <f t="shared" ca="1" si="14"/>
        <v>4.9170683268398775E-2</v>
      </c>
      <c r="D47" s="19">
        <f t="shared" ca="1" si="14"/>
        <v>4.8968816008829533E-2</v>
      </c>
      <c r="E47" s="19">
        <f t="shared" ca="1" si="14"/>
        <v>4.9206446606268141E-2</v>
      </c>
      <c r="F47" s="19">
        <f t="shared" ca="1" si="14"/>
        <v>4.9438060171780956E-2</v>
      </c>
      <c r="G47" s="19">
        <f t="shared" ca="1" si="14"/>
        <v>4.9663882383600554E-2</v>
      </c>
      <c r="H47" s="19">
        <f t="shared" ca="1" si="14"/>
        <v>4.9204018534549913E-2</v>
      </c>
      <c r="I47" s="19">
        <f t="shared" ca="1" si="14"/>
        <v>4.8768150359841993E-2</v>
      </c>
      <c r="J47" s="19">
        <f t="shared" ca="1" si="14"/>
        <v>4.8354447474416987E-2</v>
      </c>
      <c r="K47" s="19">
        <f t="shared" ca="1" si="14"/>
        <v>4.796126103898074E-2</v>
      </c>
      <c r="L47" s="19">
        <f t="shared" ca="1" si="14"/>
        <v>4.7587101796465366E-2</v>
      </c>
      <c r="M47" s="19">
        <f t="shared" ca="1" si="14"/>
        <v>4.7583938733969544E-2</v>
      </c>
      <c r="N47" s="19">
        <f t="shared" ca="1" si="14"/>
        <v>4.7580874485276384E-2</v>
      </c>
      <c r="O47" s="19">
        <f t="shared" ca="1" si="14"/>
        <v>4.757790449119801E-2</v>
      </c>
      <c r="P47" s="19">
        <f t="shared" ca="1" si="14"/>
        <v>4.7575024468774582E-2</v>
      </c>
      <c r="Q47" s="19">
        <f t="shared" ca="1" si="14"/>
        <v>4.7572230390666416E-2</v>
      </c>
      <c r="R47" s="19">
        <f t="shared" ca="1" si="14"/>
        <v>4.7707856471320809E-2</v>
      </c>
      <c r="S47" s="19">
        <f t="shared" ca="1" si="14"/>
        <v>4.7840458624482433E-2</v>
      </c>
      <c r="T47" s="19">
        <f t="shared" ca="1" si="14"/>
        <v>4.7970136867664936E-2</v>
      </c>
      <c r="U47" s="19">
        <f t="shared" ca="1" si="14"/>
        <v>4.8096986855660058E-2</v>
      </c>
      <c r="V47" s="19">
        <f t="shared" ca="1" si="14"/>
        <v>4.8221100115846835E-2</v>
      </c>
      <c r="W47" s="19">
        <f t="shared" ca="1" si="14"/>
        <v>4.8304062072240257E-2</v>
      </c>
      <c r="X47" s="19">
        <f t="shared" ca="1" si="14"/>
        <v>4.838527212540053E-2</v>
      </c>
      <c r="Y47" s="19">
        <f t="shared" ca="1" si="14"/>
        <v>4.8464785187807113E-2</v>
      </c>
      <c r="Z47" s="19">
        <f t="shared" ca="1" si="14"/>
        <v>4.8542653900732695E-2</v>
      </c>
      <c r="AA47" s="19">
        <f t="shared" ca="1" si="14"/>
        <v>4.8618928750464106E-2</v>
      </c>
      <c r="AB47" s="19">
        <f t="shared" ca="1" si="14"/>
        <v>4.8529530538226534E-2</v>
      </c>
      <c r="AC47" s="19">
        <f t="shared" ca="1" si="14"/>
        <v>4.844227091759247E-2</v>
      </c>
      <c r="AD47" s="19">
        <f t="shared" ca="1" si="14"/>
        <v>4.8357074056241359E-2</v>
      </c>
      <c r="AE47" s="19">
        <f t="shared" ca="1" si="14"/>
        <v>4.827386766522216E-2</v>
      </c>
      <c r="AF47" s="19">
        <f t="shared" ca="1" si="14"/>
        <v>4.8192582794382315E-2</v>
      </c>
    </row>
    <row r="48" spans="1:32">
      <c r="A48" t="s">
        <v>34</v>
      </c>
      <c r="B48" s="19">
        <f t="shared" ca="1" si="13"/>
        <v>4.8515658182695751E-2</v>
      </c>
      <c r="C48" s="19">
        <f t="shared" ca="1" si="14"/>
        <v>4.9170683268398775E-2</v>
      </c>
      <c r="D48" s="19">
        <f t="shared" ca="1" si="14"/>
        <v>4.8968816008829533E-2</v>
      </c>
      <c r="E48" s="19">
        <f t="shared" ca="1" si="14"/>
        <v>4.9206446606268141E-2</v>
      </c>
      <c r="F48" s="19">
        <f t="shared" ca="1" si="14"/>
        <v>4.9438060171780956E-2</v>
      </c>
      <c r="G48" s="19">
        <f t="shared" ca="1" si="14"/>
        <v>4.9663882383600554E-2</v>
      </c>
      <c r="H48" s="19">
        <f t="shared" ca="1" si="14"/>
        <v>4.9204018534549913E-2</v>
      </c>
      <c r="I48" s="19">
        <f t="shared" ca="1" si="14"/>
        <v>4.8768150359841993E-2</v>
      </c>
      <c r="J48" s="19">
        <f t="shared" ca="1" si="14"/>
        <v>4.8354447474416987E-2</v>
      </c>
      <c r="K48" s="19">
        <f t="shared" ca="1" si="14"/>
        <v>4.796126103898074E-2</v>
      </c>
      <c r="L48" s="19">
        <f t="shared" ca="1" si="14"/>
        <v>4.7587101796465366E-2</v>
      </c>
      <c r="M48" s="19">
        <f t="shared" ca="1" si="14"/>
        <v>4.7583938733969544E-2</v>
      </c>
      <c r="N48" s="19">
        <f t="shared" ca="1" si="14"/>
        <v>4.7580874485276384E-2</v>
      </c>
      <c r="O48" s="19">
        <f t="shared" ca="1" si="14"/>
        <v>4.757790449119801E-2</v>
      </c>
      <c r="P48" s="19">
        <f t="shared" ca="1" si="14"/>
        <v>4.7575024468774582E-2</v>
      </c>
      <c r="Q48" s="19">
        <f t="shared" ca="1" si="14"/>
        <v>4.7572230390666416E-2</v>
      </c>
      <c r="R48" s="19">
        <f t="shared" ref="C48:AF55" ca="1" si="15">R19/R$27</f>
        <v>4.7707856471320809E-2</v>
      </c>
      <c r="S48" s="19">
        <f t="shared" ca="1" si="15"/>
        <v>4.7840458624482433E-2</v>
      </c>
      <c r="T48" s="19">
        <f t="shared" ca="1" si="15"/>
        <v>4.7970136867664936E-2</v>
      </c>
      <c r="U48" s="19">
        <f t="shared" ca="1" si="15"/>
        <v>4.8096986855660058E-2</v>
      </c>
      <c r="V48" s="19">
        <f t="shared" ca="1" si="15"/>
        <v>4.8221100115846835E-2</v>
      </c>
      <c r="W48" s="19">
        <f t="shared" ca="1" si="15"/>
        <v>4.8304062072240257E-2</v>
      </c>
      <c r="X48" s="19">
        <f t="shared" ca="1" si="15"/>
        <v>4.838527212540053E-2</v>
      </c>
      <c r="Y48" s="19">
        <f t="shared" ca="1" si="15"/>
        <v>4.8464785187807113E-2</v>
      </c>
      <c r="Z48" s="19">
        <f t="shared" ca="1" si="15"/>
        <v>4.8542653900732695E-2</v>
      </c>
      <c r="AA48" s="19">
        <f t="shared" ca="1" si="15"/>
        <v>4.8618928750464106E-2</v>
      </c>
      <c r="AB48" s="19">
        <f t="shared" ca="1" si="15"/>
        <v>4.8529530538226534E-2</v>
      </c>
      <c r="AC48" s="19">
        <f t="shared" ca="1" si="15"/>
        <v>4.844227091759247E-2</v>
      </c>
      <c r="AD48" s="19">
        <f t="shared" ca="1" si="15"/>
        <v>4.8357074056241359E-2</v>
      </c>
      <c r="AE48" s="19">
        <f t="shared" ca="1" si="15"/>
        <v>4.827386766522216E-2</v>
      </c>
      <c r="AF48" s="19">
        <f t="shared" ca="1" si="15"/>
        <v>4.8192582794382315E-2</v>
      </c>
    </row>
    <row r="49" spans="1:32">
      <c r="A49" t="s">
        <v>35</v>
      </c>
      <c r="B49" s="19">
        <f t="shared" ca="1" si="13"/>
        <v>4.8515658182695751E-2</v>
      </c>
      <c r="C49" s="19">
        <f t="shared" ca="1" si="15"/>
        <v>4.9170683268398775E-2</v>
      </c>
      <c r="D49" s="19">
        <f t="shared" ca="1" si="15"/>
        <v>4.8968816008829533E-2</v>
      </c>
      <c r="E49" s="19">
        <f t="shared" ca="1" si="15"/>
        <v>4.9206446606268141E-2</v>
      </c>
      <c r="F49" s="19">
        <f t="shared" ca="1" si="15"/>
        <v>4.9438060171780956E-2</v>
      </c>
      <c r="G49" s="19">
        <f t="shared" ca="1" si="15"/>
        <v>4.9663882383600554E-2</v>
      </c>
      <c r="H49" s="19">
        <f t="shared" ca="1" si="15"/>
        <v>4.9204018534549913E-2</v>
      </c>
      <c r="I49" s="19">
        <f t="shared" ca="1" si="15"/>
        <v>4.8768150359841993E-2</v>
      </c>
      <c r="J49" s="19">
        <f t="shared" ca="1" si="15"/>
        <v>4.8354447474416987E-2</v>
      </c>
      <c r="K49" s="19">
        <f t="shared" ca="1" si="15"/>
        <v>4.796126103898074E-2</v>
      </c>
      <c r="L49" s="19">
        <f t="shared" ca="1" si="15"/>
        <v>4.7587101796465366E-2</v>
      </c>
      <c r="M49" s="19">
        <f t="shared" ca="1" si="15"/>
        <v>4.7583938733969544E-2</v>
      </c>
      <c r="N49" s="19">
        <f t="shared" ca="1" si="15"/>
        <v>4.7580874485276384E-2</v>
      </c>
      <c r="O49" s="19">
        <f t="shared" ca="1" si="15"/>
        <v>4.757790449119801E-2</v>
      </c>
      <c r="P49" s="19">
        <f t="shared" ca="1" si="15"/>
        <v>4.7575024468774582E-2</v>
      </c>
      <c r="Q49" s="19">
        <f t="shared" ca="1" si="15"/>
        <v>4.7572230390666416E-2</v>
      </c>
      <c r="R49" s="19">
        <f t="shared" ca="1" si="15"/>
        <v>4.7707856471320809E-2</v>
      </c>
      <c r="S49" s="19">
        <f t="shared" ca="1" si="15"/>
        <v>4.7840458624482433E-2</v>
      </c>
      <c r="T49" s="19">
        <f t="shared" ca="1" si="15"/>
        <v>4.7970136867664936E-2</v>
      </c>
      <c r="U49" s="19">
        <f t="shared" ca="1" si="15"/>
        <v>4.8096986855660058E-2</v>
      </c>
      <c r="V49" s="19">
        <f t="shared" ca="1" si="15"/>
        <v>4.8221100115846835E-2</v>
      </c>
      <c r="W49" s="19">
        <f t="shared" ca="1" si="15"/>
        <v>4.8304062072240257E-2</v>
      </c>
      <c r="X49" s="19">
        <f t="shared" ca="1" si="15"/>
        <v>4.838527212540053E-2</v>
      </c>
      <c r="Y49" s="19">
        <f t="shared" ca="1" si="15"/>
        <v>4.8464785187807113E-2</v>
      </c>
      <c r="Z49" s="19">
        <f t="shared" ca="1" si="15"/>
        <v>4.8542653900732695E-2</v>
      </c>
      <c r="AA49" s="19">
        <f t="shared" ca="1" si="15"/>
        <v>4.8618928750464106E-2</v>
      </c>
      <c r="AB49" s="19">
        <f t="shared" ca="1" si="15"/>
        <v>4.8529530538226534E-2</v>
      </c>
      <c r="AC49" s="19">
        <f t="shared" ca="1" si="15"/>
        <v>4.844227091759247E-2</v>
      </c>
      <c r="AD49" s="19">
        <f t="shared" ca="1" si="15"/>
        <v>4.8357074056241359E-2</v>
      </c>
      <c r="AE49" s="19">
        <f t="shared" ca="1" si="15"/>
        <v>4.827386766522216E-2</v>
      </c>
      <c r="AF49" s="19">
        <f t="shared" ca="1" si="15"/>
        <v>4.8192582794382315E-2</v>
      </c>
    </row>
    <row r="50" spans="1:32">
      <c r="A50" t="s">
        <v>36</v>
      </c>
      <c r="B50" s="19">
        <f t="shared" ca="1" si="13"/>
        <v>4.8515658182695751E-2</v>
      </c>
      <c r="C50" s="19">
        <f t="shared" ca="1" si="15"/>
        <v>4.9170683268398775E-2</v>
      </c>
      <c r="D50" s="19">
        <f t="shared" ca="1" si="15"/>
        <v>4.8968816008829533E-2</v>
      </c>
      <c r="E50" s="19">
        <f t="shared" ca="1" si="15"/>
        <v>4.9206446606268141E-2</v>
      </c>
      <c r="F50" s="19">
        <f t="shared" ca="1" si="15"/>
        <v>4.9438060171780956E-2</v>
      </c>
      <c r="G50" s="19">
        <f t="shared" ca="1" si="15"/>
        <v>4.9663882383600554E-2</v>
      </c>
      <c r="H50" s="19">
        <f t="shared" ca="1" si="15"/>
        <v>4.9204018534549913E-2</v>
      </c>
      <c r="I50" s="19">
        <f t="shared" ca="1" si="15"/>
        <v>4.8768150359841993E-2</v>
      </c>
      <c r="J50" s="19">
        <f t="shared" ca="1" si="15"/>
        <v>4.8354447474416987E-2</v>
      </c>
      <c r="K50" s="19">
        <f t="shared" ca="1" si="15"/>
        <v>4.796126103898074E-2</v>
      </c>
      <c r="L50" s="19">
        <f t="shared" ca="1" si="15"/>
        <v>4.7587101796465366E-2</v>
      </c>
      <c r="M50" s="19">
        <f t="shared" ca="1" si="15"/>
        <v>4.7583938733969544E-2</v>
      </c>
      <c r="N50" s="19">
        <f t="shared" ca="1" si="15"/>
        <v>4.7580874485276384E-2</v>
      </c>
      <c r="O50" s="19">
        <f t="shared" ca="1" si="15"/>
        <v>4.757790449119801E-2</v>
      </c>
      <c r="P50" s="19">
        <f t="shared" ca="1" si="15"/>
        <v>4.7575024468774582E-2</v>
      </c>
      <c r="Q50" s="19">
        <f t="shared" ca="1" si="15"/>
        <v>4.7572230390666416E-2</v>
      </c>
      <c r="R50" s="19">
        <f t="shared" ca="1" si="15"/>
        <v>4.7707856471320809E-2</v>
      </c>
      <c r="S50" s="19">
        <f t="shared" ca="1" si="15"/>
        <v>4.7840458624482433E-2</v>
      </c>
      <c r="T50" s="19">
        <f t="shared" ca="1" si="15"/>
        <v>4.7970136867664936E-2</v>
      </c>
      <c r="U50" s="19">
        <f t="shared" ca="1" si="15"/>
        <v>4.8096986855660058E-2</v>
      </c>
      <c r="V50" s="19">
        <f t="shared" ca="1" si="15"/>
        <v>4.8221100115846835E-2</v>
      </c>
      <c r="W50" s="19">
        <f t="shared" ca="1" si="15"/>
        <v>4.8304062072240257E-2</v>
      </c>
      <c r="X50" s="19">
        <f t="shared" ca="1" si="15"/>
        <v>4.838527212540053E-2</v>
      </c>
      <c r="Y50" s="19">
        <f t="shared" ca="1" si="15"/>
        <v>4.8464785187807113E-2</v>
      </c>
      <c r="Z50" s="19">
        <f t="shared" ca="1" si="15"/>
        <v>4.8542653900732695E-2</v>
      </c>
      <c r="AA50" s="19">
        <f t="shared" ca="1" si="15"/>
        <v>4.8618928750464106E-2</v>
      </c>
      <c r="AB50" s="19">
        <f t="shared" ca="1" si="15"/>
        <v>4.8529530538226534E-2</v>
      </c>
      <c r="AC50" s="19">
        <f t="shared" ca="1" si="15"/>
        <v>4.844227091759247E-2</v>
      </c>
      <c r="AD50" s="19">
        <f t="shared" ca="1" si="15"/>
        <v>4.8357074056241359E-2</v>
      </c>
      <c r="AE50" s="19">
        <f t="shared" ca="1" si="15"/>
        <v>4.827386766522216E-2</v>
      </c>
      <c r="AF50" s="19">
        <f t="shared" ca="1" si="15"/>
        <v>4.8192582794382315E-2</v>
      </c>
    </row>
    <row r="51" spans="1:32">
      <c r="A51" t="s">
        <v>37</v>
      </c>
      <c r="B51" s="19">
        <f t="shared" ca="1" si="13"/>
        <v>4.8515658182695751E-2</v>
      </c>
      <c r="C51" s="19">
        <f t="shared" ca="1" si="15"/>
        <v>4.9170683268398775E-2</v>
      </c>
      <c r="D51" s="19">
        <f t="shared" ca="1" si="15"/>
        <v>4.8968816008829533E-2</v>
      </c>
      <c r="E51" s="19">
        <f t="shared" ca="1" si="15"/>
        <v>4.9206446606268141E-2</v>
      </c>
      <c r="F51" s="19">
        <f t="shared" ca="1" si="15"/>
        <v>4.9438060171780956E-2</v>
      </c>
      <c r="G51" s="19">
        <f t="shared" ca="1" si="15"/>
        <v>4.9663882383600554E-2</v>
      </c>
      <c r="H51" s="19">
        <f t="shared" ca="1" si="15"/>
        <v>4.9204018534549913E-2</v>
      </c>
      <c r="I51" s="19">
        <f t="shared" ca="1" si="15"/>
        <v>4.8768150359841993E-2</v>
      </c>
      <c r="J51" s="19">
        <f t="shared" ca="1" si="15"/>
        <v>4.8354447474416987E-2</v>
      </c>
      <c r="K51" s="19">
        <f t="shared" ca="1" si="15"/>
        <v>4.796126103898074E-2</v>
      </c>
      <c r="L51" s="19">
        <f t="shared" ca="1" si="15"/>
        <v>4.7587101796465366E-2</v>
      </c>
      <c r="M51" s="19">
        <f t="shared" ca="1" si="15"/>
        <v>4.7583938733969544E-2</v>
      </c>
      <c r="N51" s="19">
        <f t="shared" ca="1" si="15"/>
        <v>4.7580874485276384E-2</v>
      </c>
      <c r="O51" s="19">
        <f t="shared" ca="1" si="15"/>
        <v>4.757790449119801E-2</v>
      </c>
      <c r="P51" s="19">
        <f t="shared" ca="1" si="15"/>
        <v>4.7575024468774582E-2</v>
      </c>
      <c r="Q51" s="19">
        <f t="shared" ca="1" si="15"/>
        <v>4.7572230390666416E-2</v>
      </c>
      <c r="R51" s="19">
        <f t="shared" ca="1" si="15"/>
        <v>4.7707856471320809E-2</v>
      </c>
      <c r="S51" s="19">
        <f t="shared" ca="1" si="15"/>
        <v>4.7840458624482433E-2</v>
      </c>
      <c r="T51" s="19">
        <f t="shared" ca="1" si="15"/>
        <v>4.7970136867664936E-2</v>
      </c>
      <c r="U51" s="19">
        <f t="shared" ca="1" si="15"/>
        <v>4.8096986855660058E-2</v>
      </c>
      <c r="V51" s="19">
        <f t="shared" ca="1" si="15"/>
        <v>4.8221100115846835E-2</v>
      </c>
      <c r="W51" s="19">
        <f t="shared" ca="1" si="15"/>
        <v>4.8304062072240257E-2</v>
      </c>
      <c r="X51" s="19">
        <f t="shared" ca="1" si="15"/>
        <v>4.838527212540053E-2</v>
      </c>
      <c r="Y51" s="19">
        <f t="shared" ca="1" si="15"/>
        <v>4.8464785187807113E-2</v>
      </c>
      <c r="Z51" s="19">
        <f t="shared" ca="1" si="15"/>
        <v>4.8542653900732695E-2</v>
      </c>
      <c r="AA51" s="19">
        <f t="shared" ca="1" si="15"/>
        <v>4.8618928750464106E-2</v>
      </c>
      <c r="AB51" s="19">
        <f t="shared" ca="1" si="15"/>
        <v>4.8529530538226534E-2</v>
      </c>
      <c r="AC51" s="19">
        <f t="shared" ca="1" si="15"/>
        <v>4.844227091759247E-2</v>
      </c>
      <c r="AD51" s="19">
        <f t="shared" ca="1" si="15"/>
        <v>4.8357074056241359E-2</v>
      </c>
      <c r="AE51" s="19">
        <f t="shared" ca="1" si="15"/>
        <v>4.827386766522216E-2</v>
      </c>
      <c r="AF51" s="19">
        <f t="shared" ca="1" si="15"/>
        <v>4.8192582794382315E-2</v>
      </c>
    </row>
    <row r="52" spans="1:32">
      <c r="A52" t="s">
        <v>38</v>
      </c>
      <c r="B52" s="19">
        <f t="shared" ca="1" si="13"/>
        <v>4.3638129301896124E-2</v>
      </c>
      <c r="C52" s="19">
        <f t="shared" ca="1" si="15"/>
        <v>4.1780439066003185E-2</v>
      </c>
      <c r="D52" s="19">
        <f t="shared" ca="1" si="15"/>
        <v>4.1694694264579002E-2</v>
      </c>
      <c r="E52" s="19">
        <f t="shared" ca="1" si="15"/>
        <v>4.135076719230818E-2</v>
      </c>
      <c r="F52" s="19">
        <f t="shared" ca="1" si="15"/>
        <v>4.1015548679441349E-2</v>
      </c>
      <c r="G52" s="19">
        <f t="shared" ca="1" si="15"/>
        <v>4.0688712097780695E-2</v>
      </c>
      <c r="H52" s="19">
        <f t="shared" ca="1" si="15"/>
        <v>4.1223567593374678E-2</v>
      </c>
      <c r="I52" s="19">
        <f t="shared" ca="1" si="15"/>
        <v>4.1730514353982937E-2</v>
      </c>
      <c r="J52" s="19">
        <f t="shared" ca="1" si="15"/>
        <v>4.2211681252119139E-2</v>
      </c>
      <c r="K52" s="19">
        <f t="shared" ca="1" si="15"/>
        <v>4.2668986009212415E-2</v>
      </c>
      <c r="L52" s="19">
        <f t="shared" ca="1" si="15"/>
        <v>4.3104160740819991E-2</v>
      </c>
      <c r="M52" s="19">
        <f t="shared" ca="1" si="15"/>
        <v>4.1979748905040019E-2</v>
      </c>
      <c r="N52" s="19">
        <f t="shared" ca="1" si="15"/>
        <v>4.0890463599126445E-2</v>
      </c>
      <c r="O52" s="19">
        <f t="shared" ca="1" si="15"/>
        <v>3.9834684113792755E-2</v>
      </c>
      <c r="P52" s="19">
        <f t="shared" ca="1" si="15"/>
        <v>3.8810887933818032E-2</v>
      </c>
      <c r="Q52" s="19">
        <f t="shared" ca="1" si="15"/>
        <v>3.7817643412390634E-2</v>
      </c>
      <c r="R52" s="19">
        <f t="shared" ca="1" si="15"/>
        <v>3.5235031463582256E-2</v>
      </c>
      <c r="S52" s="19">
        <f t="shared" ca="1" si="15"/>
        <v>3.2710001590709539E-2</v>
      </c>
      <c r="T52" s="19">
        <f t="shared" ca="1" si="15"/>
        <v>3.0240649245440156E-2</v>
      </c>
      <c r="U52" s="19">
        <f t="shared" ca="1" si="15"/>
        <v>2.7825152955038183E-2</v>
      </c>
      <c r="V52" s="19">
        <f t="shared" ca="1" si="15"/>
        <v>2.5461769841573577E-2</v>
      </c>
      <c r="W52" s="19">
        <f t="shared" ca="1" si="15"/>
        <v>2.4492269927603269E-2</v>
      </c>
      <c r="X52" s="19">
        <f t="shared" ca="1" si="15"/>
        <v>2.3543242891897898E-2</v>
      </c>
      <c r="Y52" s="19">
        <f t="shared" ca="1" si="15"/>
        <v>2.2614047022924848E-2</v>
      </c>
      <c r="Z52" s="19">
        <f t="shared" ca="1" si="15"/>
        <v>2.1704067150652869E-2</v>
      </c>
      <c r="AA52" s="19">
        <f t="shared" ca="1" si="15"/>
        <v>2.0812713288383911E-2</v>
      </c>
      <c r="AB52" s="19">
        <f t="shared" ca="1" si="15"/>
        <v>1.9518908455543767E-2</v>
      </c>
      <c r="AC52" s="19">
        <f t="shared" ca="1" si="15"/>
        <v>1.825605413147563E-2</v>
      </c>
      <c r="AD52" s="19">
        <f t="shared" ca="1" si="15"/>
        <v>1.7023052842076065E-2</v>
      </c>
      <c r="AE52" s="19">
        <f t="shared" ca="1" si="15"/>
        <v>1.5818858394230337E-2</v>
      </c>
      <c r="AF52" s="19">
        <f t="shared" ca="1" si="15"/>
        <v>1.4642472915178895E-2</v>
      </c>
    </row>
    <row r="53" spans="1:32">
      <c r="A53" t="s">
        <v>39</v>
      </c>
      <c r="B53" s="19">
        <f t="shared" ca="1" si="13"/>
        <v>0</v>
      </c>
      <c r="C53" s="19">
        <f t="shared" ca="1" si="15"/>
        <v>0</v>
      </c>
      <c r="D53" s="19">
        <f t="shared" ca="1" si="15"/>
        <v>0</v>
      </c>
      <c r="E53" s="19">
        <f t="shared" ca="1" si="15"/>
        <v>0</v>
      </c>
      <c r="F53" s="19">
        <f t="shared" ca="1" si="15"/>
        <v>0</v>
      </c>
      <c r="G53" s="19">
        <f t="shared" ca="1" si="15"/>
        <v>0</v>
      </c>
      <c r="H53" s="19">
        <f t="shared" ca="1" si="15"/>
        <v>0</v>
      </c>
      <c r="I53" s="19">
        <f t="shared" ca="1" si="15"/>
        <v>0</v>
      </c>
      <c r="J53" s="19">
        <f t="shared" ca="1" si="15"/>
        <v>0</v>
      </c>
      <c r="K53" s="19">
        <f t="shared" ca="1" si="15"/>
        <v>0</v>
      </c>
      <c r="L53" s="19">
        <f t="shared" ca="1" si="15"/>
        <v>0</v>
      </c>
      <c r="M53" s="19">
        <f t="shared" ca="1" si="15"/>
        <v>0</v>
      </c>
      <c r="N53" s="19">
        <f t="shared" ca="1" si="15"/>
        <v>0</v>
      </c>
      <c r="O53" s="19">
        <f t="shared" ca="1" si="15"/>
        <v>0</v>
      </c>
      <c r="P53" s="19">
        <f t="shared" ca="1" si="15"/>
        <v>0</v>
      </c>
      <c r="Q53" s="19">
        <f t="shared" ca="1" si="15"/>
        <v>0</v>
      </c>
      <c r="R53" s="19">
        <f t="shared" ca="1" si="15"/>
        <v>0</v>
      </c>
      <c r="S53" s="19">
        <f t="shared" ca="1" si="15"/>
        <v>0</v>
      </c>
      <c r="T53" s="19">
        <f t="shared" ca="1" si="15"/>
        <v>0</v>
      </c>
      <c r="U53" s="19">
        <f t="shared" ca="1" si="15"/>
        <v>0</v>
      </c>
      <c r="V53" s="19">
        <f t="shared" ca="1" si="15"/>
        <v>0</v>
      </c>
      <c r="W53" s="19">
        <f t="shared" ca="1" si="15"/>
        <v>0</v>
      </c>
      <c r="X53" s="19">
        <f t="shared" ca="1" si="15"/>
        <v>0</v>
      </c>
      <c r="Y53" s="19">
        <f t="shared" ca="1" si="15"/>
        <v>0</v>
      </c>
      <c r="Z53" s="19">
        <f t="shared" ca="1" si="15"/>
        <v>0</v>
      </c>
      <c r="AA53" s="19">
        <f t="shared" ca="1" si="15"/>
        <v>0</v>
      </c>
      <c r="AB53" s="19">
        <f t="shared" ca="1" si="15"/>
        <v>0</v>
      </c>
      <c r="AC53" s="19">
        <f t="shared" ca="1" si="15"/>
        <v>0</v>
      </c>
      <c r="AD53" s="19">
        <f t="shared" ca="1" si="15"/>
        <v>0</v>
      </c>
      <c r="AE53" s="19">
        <f t="shared" ca="1" si="15"/>
        <v>0</v>
      </c>
      <c r="AF53" s="19">
        <f t="shared" ca="1" si="15"/>
        <v>0</v>
      </c>
    </row>
    <row r="54" spans="1:32">
      <c r="A54" t="s">
        <v>40</v>
      </c>
      <c r="B54" s="19">
        <f t="shared" ca="1" si="13"/>
        <v>0</v>
      </c>
      <c r="C54" s="19">
        <f t="shared" ca="1" si="15"/>
        <v>0</v>
      </c>
      <c r="D54" s="19">
        <f t="shared" ca="1" si="15"/>
        <v>0</v>
      </c>
      <c r="E54" s="19">
        <f t="shared" ca="1" si="15"/>
        <v>0</v>
      </c>
      <c r="F54" s="19">
        <f t="shared" ca="1" si="15"/>
        <v>0</v>
      </c>
      <c r="G54" s="19">
        <f t="shared" ca="1" si="15"/>
        <v>0</v>
      </c>
      <c r="H54" s="19">
        <f t="shared" ca="1" si="15"/>
        <v>0</v>
      </c>
      <c r="I54" s="19">
        <f t="shared" ca="1" si="15"/>
        <v>0</v>
      </c>
      <c r="J54" s="19">
        <f t="shared" ca="1" si="15"/>
        <v>0</v>
      </c>
      <c r="K54" s="19">
        <f t="shared" ca="1" si="15"/>
        <v>0</v>
      </c>
      <c r="L54" s="19">
        <f t="shared" ca="1" si="15"/>
        <v>0</v>
      </c>
      <c r="M54" s="19">
        <f t="shared" ca="1" si="15"/>
        <v>0</v>
      </c>
      <c r="N54" s="19">
        <f t="shared" ca="1" si="15"/>
        <v>0</v>
      </c>
      <c r="O54" s="19">
        <f t="shared" ca="1" si="15"/>
        <v>0</v>
      </c>
      <c r="P54" s="19">
        <f t="shared" ca="1" si="15"/>
        <v>0</v>
      </c>
      <c r="Q54" s="19">
        <f t="shared" ca="1" si="15"/>
        <v>0</v>
      </c>
      <c r="R54" s="19">
        <f t="shared" ca="1" si="15"/>
        <v>0</v>
      </c>
      <c r="S54" s="19">
        <f t="shared" ca="1" si="15"/>
        <v>0</v>
      </c>
      <c r="T54" s="19">
        <f t="shared" ca="1" si="15"/>
        <v>0</v>
      </c>
      <c r="U54" s="19">
        <f t="shared" ca="1" si="15"/>
        <v>0</v>
      </c>
      <c r="V54" s="19">
        <f t="shared" ca="1" si="15"/>
        <v>0</v>
      </c>
      <c r="W54" s="19">
        <f t="shared" ca="1" si="15"/>
        <v>0</v>
      </c>
      <c r="X54" s="19">
        <f t="shared" ca="1" si="15"/>
        <v>0</v>
      </c>
      <c r="Y54" s="19">
        <f t="shared" ca="1" si="15"/>
        <v>0</v>
      </c>
      <c r="Z54" s="19">
        <f t="shared" ca="1" si="15"/>
        <v>0</v>
      </c>
      <c r="AA54" s="19">
        <f t="shared" ca="1" si="15"/>
        <v>0</v>
      </c>
      <c r="AB54" s="19">
        <f t="shared" ca="1" si="15"/>
        <v>0</v>
      </c>
      <c r="AC54" s="19">
        <f t="shared" ca="1" si="15"/>
        <v>0</v>
      </c>
      <c r="AD54" s="19">
        <f t="shared" ca="1" si="15"/>
        <v>0</v>
      </c>
      <c r="AE54" s="19">
        <f t="shared" ca="1" si="15"/>
        <v>0</v>
      </c>
      <c r="AF54" s="19">
        <f t="shared" ca="1" si="15"/>
        <v>0</v>
      </c>
    </row>
    <row r="55" spans="1:32">
      <c r="A55" t="s">
        <v>41</v>
      </c>
      <c r="B55" s="19">
        <f t="shared" ca="1" si="13"/>
        <v>4.3638129301896124E-2</v>
      </c>
      <c r="C55" s="19">
        <f t="shared" ca="1" si="15"/>
        <v>4.1780439066003185E-2</v>
      </c>
      <c r="D55" s="19">
        <f t="shared" ca="1" si="15"/>
        <v>4.1694694264579002E-2</v>
      </c>
      <c r="E55" s="19">
        <f t="shared" ca="1" si="15"/>
        <v>4.135076719230818E-2</v>
      </c>
      <c r="F55" s="19">
        <f t="shared" ca="1" si="15"/>
        <v>4.1015548679441349E-2</v>
      </c>
      <c r="G55" s="19">
        <f t="shared" ca="1" si="15"/>
        <v>4.0688712097780695E-2</v>
      </c>
      <c r="H55" s="19">
        <f t="shared" ca="1" si="15"/>
        <v>4.1223567593374678E-2</v>
      </c>
      <c r="I55" s="19">
        <f t="shared" ca="1" si="15"/>
        <v>4.1730514353982937E-2</v>
      </c>
      <c r="J55" s="19">
        <f t="shared" ca="1" si="15"/>
        <v>4.2211681252119139E-2</v>
      </c>
      <c r="K55" s="19">
        <f t="shared" ca="1" si="15"/>
        <v>4.2668986009212415E-2</v>
      </c>
      <c r="L55" s="19">
        <f t="shared" ca="1" si="15"/>
        <v>4.3104160740819991E-2</v>
      </c>
      <c r="M55" s="19">
        <f t="shared" ca="1" si="15"/>
        <v>4.1979748905040019E-2</v>
      </c>
      <c r="N55" s="19">
        <f t="shared" ca="1" si="15"/>
        <v>4.0890463599126445E-2</v>
      </c>
      <c r="O55" s="19">
        <f t="shared" ca="1" si="15"/>
        <v>3.9834684113792755E-2</v>
      </c>
      <c r="P55" s="19">
        <f t="shared" ca="1" si="15"/>
        <v>3.8810887933818032E-2</v>
      </c>
      <c r="Q55" s="19">
        <f t="shared" ca="1" si="15"/>
        <v>3.7817643412390634E-2</v>
      </c>
      <c r="R55" s="19">
        <f t="shared" ca="1" si="15"/>
        <v>3.5235031463582256E-2</v>
      </c>
      <c r="S55" s="19">
        <f t="shared" ca="1" si="15"/>
        <v>3.2710001590709539E-2</v>
      </c>
      <c r="T55" s="19">
        <f t="shared" ca="1" si="15"/>
        <v>3.0240649245440156E-2</v>
      </c>
      <c r="U55" s="19">
        <f t="shared" ca="1" si="15"/>
        <v>2.7825152955038183E-2</v>
      </c>
      <c r="V55" s="19">
        <f t="shared" ca="1" si="15"/>
        <v>2.5461769841573577E-2</v>
      </c>
      <c r="W55" s="19">
        <f t="shared" ca="1" si="15"/>
        <v>2.4492269927603269E-2</v>
      </c>
      <c r="X55" s="19">
        <f t="shared" ca="1" si="15"/>
        <v>2.3543242891897898E-2</v>
      </c>
      <c r="Y55" s="19">
        <f t="shared" ca="1" si="15"/>
        <v>2.2614047022924848E-2</v>
      </c>
      <c r="Z55" s="19">
        <f t="shared" ca="1" si="15"/>
        <v>2.1704067150652869E-2</v>
      </c>
      <c r="AA55" s="19">
        <f t="shared" ca="1" si="15"/>
        <v>2.0812713288383911E-2</v>
      </c>
      <c r="AB55" s="19">
        <f t="shared" ca="1" si="15"/>
        <v>1.9518908455543767E-2</v>
      </c>
      <c r="AC55" s="19">
        <f t="shared" ca="1" si="15"/>
        <v>1.825605413147563E-2</v>
      </c>
      <c r="AD55" s="19">
        <f t="shared" ca="1" si="15"/>
        <v>1.7023052842076065E-2</v>
      </c>
      <c r="AE55" s="19">
        <f t="shared" ca="1" si="15"/>
        <v>1.5818858394230337E-2</v>
      </c>
      <c r="AF55" s="19">
        <f t="shared" ca="1" si="15"/>
        <v>1.4642472915178895E-2</v>
      </c>
    </row>
    <row r="56" spans="1:32">
      <c r="A56" t="s">
        <v>52</v>
      </c>
      <c r="B56" s="19">
        <f ca="1">SUM(B31:B55)</f>
        <v>1</v>
      </c>
      <c r="C56" s="19">
        <f t="shared" ref="C56:AF56" ca="1" si="16">SUM(C31:C55)</f>
        <v>0.99999999999999967</v>
      </c>
      <c r="D56" s="19">
        <f t="shared" ca="1" si="16"/>
        <v>1</v>
      </c>
      <c r="E56" s="19">
        <f t="shared" ca="1" si="16"/>
        <v>1</v>
      </c>
      <c r="F56" s="19">
        <f t="shared" ca="1" si="16"/>
        <v>0.99999999999999967</v>
      </c>
      <c r="G56" s="19">
        <f t="shared" ca="1" si="16"/>
        <v>0.99999999999999989</v>
      </c>
      <c r="H56" s="19">
        <f t="shared" ca="1" si="16"/>
        <v>0.99999999999999978</v>
      </c>
      <c r="I56" s="19">
        <f t="shared" ca="1" si="16"/>
        <v>0.99999999999999967</v>
      </c>
      <c r="J56" s="19">
        <f t="shared" ca="1" si="16"/>
        <v>1</v>
      </c>
      <c r="K56" s="19">
        <f t="shared" ca="1" si="16"/>
        <v>1.0000000000000002</v>
      </c>
      <c r="L56" s="19">
        <f t="shared" ca="1" si="16"/>
        <v>1.0000000000000002</v>
      </c>
      <c r="M56" s="19">
        <f t="shared" ca="1" si="16"/>
        <v>1</v>
      </c>
      <c r="N56" s="19">
        <f t="shared" ca="1" si="16"/>
        <v>0.99999999999999978</v>
      </c>
      <c r="O56" s="19">
        <f t="shared" ca="1" si="16"/>
        <v>0.99999999999999989</v>
      </c>
      <c r="P56" s="19">
        <f t="shared" ca="1" si="16"/>
        <v>1</v>
      </c>
      <c r="Q56" s="19">
        <f t="shared" ca="1" si="16"/>
        <v>0.99999999999999956</v>
      </c>
      <c r="R56" s="19">
        <f t="shared" ca="1" si="16"/>
        <v>1.0000000000000002</v>
      </c>
      <c r="S56" s="19">
        <f t="shared" ca="1" si="16"/>
        <v>1</v>
      </c>
      <c r="T56" s="19">
        <f t="shared" ca="1" si="16"/>
        <v>1.0000000000000002</v>
      </c>
      <c r="U56" s="19">
        <f t="shared" ca="1" si="16"/>
        <v>1.0000000000000007</v>
      </c>
      <c r="V56" s="19">
        <f t="shared" ca="1" si="16"/>
        <v>1</v>
      </c>
      <c r="W56" s="19">
        <f t="shared" ca="1" si="16"/>
        <v>0.99999999999999967</v>
      </c>
      <c r="X56" s="19">
        <f t="shared" ca="1" si="16"/>
        <v>1.0000000000000002</v>
      </c>
      <c r="Y56" s="19">
        <f t="shared" ca="1" si="16"/>
        <v>0.99999999999999978</v>
      </c>
      <c r="Z56" s="19">
        <f t="shared" ca="1" si="16"/>
        <v>0.99999999999999967</v>
      </c>
      <c r="AA56" s="19">
        <f t="shared" ca="1" si="16"/>
        <v>1.0000000000000004</v>
      </c>
      <c r="AB56" s="19">
        <f t="shared" ca="1" si="16"/>
        <v>0.99999999999999933</v>
      </c>
      <c r="AC56" s="19">
        <f t="shared" ca="1" si="16"/>
        <v>0.99999999999999956</v>
      </c>
      <c r="AD56" s="19">
        <f t="shared" ca="1" si="16"/>
        <v>1.0000000000000004</v>
      </c>
      <c r="AE56" s="19">
        <f t="shared" ca="1" si="16"/>
        <v>0.99999999999999978</v>
      </c>
      <c r="AF56" s="19">
        <f t="shared" ca="1" si="16"/>
        <v>1.0000000000000004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topLeftCell="A24" workbookViewId="0">
      <selection activeCell="A29" sqref="A29:A56"/>
    </sheetView>
  </sheetViews>
  <sheetFormatPr baseColWidth="10" defaultRowHeight="15"/>
  <cols>
    <col min="1" max="1" width="40.7109375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9" cm="1">
        <f t="array" aca="1" ref="B2" ca="1">SUM(
VALUE(INDIRECT(ADDRESS(About!$A129,About!$A$148,1,1,CONCATENATE("BEN",B$1)),TRUE)),
VALUE(INDIRECT(ADDRESS(About!$A129,About!$A$149,1,1,CONCATENATE("BEN",B$1)),TRUE)),
VALUE(INDIRECT(ADDRESS(About!$A129,About!$A$151,1,1,CONCATENATE("BEN",B$1)),TRUE)),
VALUE(INDIRECT(ADDRESS(About!$A129,About!$A$162,1,1,CONCATENATE("BEN",B$1)),TRUE)),
VALUE(INDIRECT(ADDRESS(About!$A129,About!$A$163,1,1,CONCATENATE("BEN",B$1)),TRUE))
)*toe_to_BTU</f>
        <v>156790815559.03641</v>
      </c>
      <c r="C2" s="19" cm="1">
        <f t="array" aca="1" ref="C2" ca="1">SUM(
VALUE(INDIRECT(ADDRESS(About!$A129,About!$A$148,1,1,CONCATENATE("BEN",C$1)),TRUE)),
VALUE(INDIRECT(ADDRESS(About!$A129,About!$A$149,1,1,CONCATENATE("BEN",C$1)),TRUE)),
VALUE(INDIRECT(ADDRESS(About!$A129,About!$A$151,1,1,CONCATENATE("BEN",C$1)),TRUE)),
VALUE(INDIRECT(ADDRESS(About!$A129,About!$A$162,1,1,CONCATENATE("BEN",C$1)),TRUE)),
VALUE(INDIRECT(ADDRESS(About!$A129,About!$A$163,1,1,CONCATENATE("BEN",C$1)),TRUE))
)*toe_to_BTU</f>
        <v>154657685611.6384</v>
      </c>
      <c r="D2" s="19" cm="1">
        <f t="array" aca="1" ref="D2" ca="1">SUM(
VALUE(INDIRECT(ADDRESS(About!$A129,About!$A$148,1,1,CONCATENATE("BEN",D$1)),TRUE)),
VALUE(INDIRECT(ADDRESS(About!$A129,About!$A$149,1,1,CONCATENATE("BEN",D$1)),TRUE)),
VALUE(INDIRECT(ADDRESS(About!$A129,About!$A$151,1,1,CONCATENATE("BEN",D$1)),TRUE)),
VALUE(INDIRECT(ADDRESS(About!$A129,About!$A$162,1,1,CONCATENATE("BEN",D$1)),TRUE)),
VALUE(INDIRECT(ADDRESS(About!$A129,About!$A$163,1,1,CONCATENATE("BEN",D$1)),TRUE))
)*toe_to_BTU</f>
        <v>151085774985.95767</v>
      </c>
      <c r="E2" s="19">
        <f ca="1">IF(mop!N106=0,0,D2*mop!O106/mop!N106)</f>
        <v>154433608894.66635</v>
      </c>
      <c r="F2" s="19">
        <f ca="1">IF(mop!O106=0,0,E2*mop!P106/mop!O106)</f>
        <v>157781442803.37506</v>
      </c>
      <c r="G2" s="19">
        <f ca="1">IF(mop!P106=0,0,F2*mop!Q106/mop!P106)</f>
        <v>161129276712.08374</v>
      </c>
      <c r="H2" s="19">
        <f ca="1">IF(mop!Q106=0,0,G2*mop!R106/mop!Q106)</f>
        <v>164477110620.79242</v>
      </c>
      <c r="I2" s="19">
        <f ca="1">IF(mop!R106=0,0,H2*mop!S106/mop!R106)</f>
        <v>167824944529.5011</v>
      </c>
      <c r="J2" s="19">
        <f ca="1">IF(mop!S106=0,0,I2*mop!T106/mop!S106)</f>
        <v>171172778438.20975</v>
      </c>
      <c r="K2" s="19">
        <f ca="1">IF(mop!T106=0,0,J2*mop!U106/mop!T106)</f>
        <v>174520612346.91843</v>
      </c>
      <c r="L2" s="19">
        <f ca="1">IF(mop!U106=0,0,K2*mop!V106/mop!U106)</f>
        <v>177868446255.62711</v>
      </c>
      <c r="M2" s="19">
        <f ca="1">IF(mop!V106=0,0,L2*mop!W106/mop!V106)</f>
        <v>181216280164.33578</v>
      </c>
      <c r="N2" s="19">
        <f ca="1">IF(mop!W106=0,0,M2*mop!X106/mop!W106)</f>
        <v>184564114073.04446</v>
      </c>
      <c r="O2" s="19">
        <f ca="1">IF(mop!X106=0,0,N2*mop!Y106/mop!X106)</f>
        <v>187911947981.75311</v>
      </c>
      <c r="P2" s="19">
        <f ca="1">IF(mop!Y106=0,0,O2*mop!Z106/mop!Y106)</f>
        <v>191259781890.46179</v>
      </c>
      <c r="Q2" s="19">
        <f ca="1">IF(mop!Z106=0,0,P2*mop!AA106/mop!Z106)</f>
        <v>194607615799.17047</v>
      </c>
      <c r="R2" s="19">
        <f ca="1">IF(mop!AA106=0,0,Q2*mop!AB106/mop!AA106)</f>
        <v>197955449707.87915</v>
      </c>
      <c r="S2" s="19">
        <f ca="1">IF(mop!AB106=0,0,R2*mop!AC106/mop!AB106)</f>
        <v>201303283616.58783</v>
      </c>
      <c r="T2" s="19">
        <f ca="1">IF(mop!AC106=0,0,S2*mop!AD106/mop!AC106)</f>
        <v>204651117525.29651</v>
      </c>
      <c r="U2" s="19">
        <f ca="1">IF(mop!AD106=0,0,T2*mop!AE106/mop!AD106)</f>
        <v>207998951434.00519</v>
      </c>
      <c r="V2" s="19">
        <f ca="1">IF(mop!AE106=0,0,U2*mop!AF106/mop!AE106)</f>
        <v>211346785342.71387</v>
      </c>
      <c r="W2" s="19">
        <f ca="1">IF(mop!AF106=0,0,V2*mop!AG106/mop!AF106)</f>
        <v>214694619251.42255</v>
      </c>
      <c r="X2" s="19">
        <f ca="1">IF(mop!AG106=0,0,W2*mop!AH106/mop!AG106)</f>
        <v>218042453160.13123</v>
      </c>
      <c r="Y2" s="19">
        <f ca="1">IF(mop!AH106=0,0,X2*mop!AI106/mop!AH106)</f>
        <v>221390287068.83994</v>
      </c>
      <c r="Z2" s="19">
        <f ca="1">IF(mop!AI106=0,0,Y2*mop!AJ106/mop!AI106)</f>
        <v>224738120977.54861</v>
      </c>
      <c r="AA2" s="19">
        <f ca="1">IF(mop!AJ106=0,0,Z2*mop!AK106/mop!AJ106)</f>
        <v>228085954886.25729</v>
      </c>
      <c r="AB2" s="19">
        <f ca="1">IF(mop!AK106=0,0,AA2*mop!AL106/mop!AK106)</f>
        <v>231433788794.96597</v>
      </c>
      <c r="AC2" s="19">
        <f ca="1">IF(mop!AL106=0,0,AB2*mop!AM106/mop!AL106)</f>
        <v>234781622703.67462</v>
      </c>
      <c r="AD2" s="19">
        <f ca="1">IF(mop!AM106=0,0,AC2*mop!AN106/mop!AM106)</f>
        <v>238129456612.38327</v>
      </c>
      <c r="AE2" s="19">
        <f ca="1">IF(mop!AN106=0,0,AD2*mop!AO106/mop!AN106)</f>
        <v>241477290521.09198</v>
      </c>
      <c r="AF2" s="19">
        <f ca="1">IF(mop!AO106=0,0,AE2*mop!AP106/mop!AO106)</f>
        <v>244825124429.80066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VALUE(INDIRECT(ADDRESS(About!$A133,About!$A$148,1,1,CONCATENATE("BEN",B$1)),TRUE)),
VALUE(INDIRECT(ADDRESS(About!$A133,About!$A$149,1,1,CONCATENATE("BEN",B$1)),TRUE)),
VALUE(INDIRECT(ADDRESS(About!$A133,About!$A$151,1,1,CONCATENATE("BEN",B$1)),TRUE)),
VALUE(INDIRECT(ADDRESS(About!$A133,About!$A$162,1,1,CONCATENATE("BEN",B$1)),TRUE)),
VALUE(INDIRECT(ADDRESS(About!$A133,About!$A$163,1,1,CONCATENATE("BEN",B$1)),TRUE))
)*toe_to_BTU</f>
        <v>1586745168.2956111</v>
      </c>
      <c r="C5" s="19" cm="1">
        <f t="array" aca="1" ref="C5" ca="1">SUM(
VALUE(INDIRECT(ADDRESS(About!$A133,About!$A$148,1,1,CONCATENATE("BEN",C$1)),TRUE)),
VALUE(INDIRECT(ADDRESS(About!$A133,About!$A$149,1,1,CONCATENATE("BEN",C$1)),TRUE)),
VALUE(INDIRECT(ADDRESS(About!$A133,About!$A$151,1,1,CONCATENATE("BEN",C$1)),TRUE)),
VALUE(INDIRECT(ADDRESS(About!$A133,About!$A$162,1,1,CONCATENATE("BEN",C$1)),TRUE)),
VALUE(INDIRECT(ADDRESS(About!$A133,About!$A$163,1,1,CONCATENATE("BEN",C$1)),TRUE))
)*toe_to_BTU</f>
        <v>1802673129.3219516</v>
      </c>
      <c r="D5" s="19" cm="1">
        <f t="array" aca="1" ref="D5" ca="1">SUM(
VALUE(INDIRECT(ADDRESS(About!$A133,About!$A$148,1,1,CONCATENATE("BEN",D$1)),TRUE)),
VALUE(INDIRECT(ADDRESS(About!$A133,About!$A$149,1,1,CONCATENATE("BEN",D$1)),TRUE)),
VALUE(INDIRECT(ADDRESS(About!$A133,About!$A$151,1,1,CONCATENATE("BEN",D$1)),TRUE)),
VALUE(INDIRECT(ADDRESS(About!$A133,About!$A$162,1,1,CONCATENATE("BEN",D$1)),TRUE)),
VALUE(INDIRECT(ADDRESS(About!$A133,About!$A$163,1,1,CONCATENATE("BEN",D$1)),TRUE))
)*toe_to_BTU</f>
        <v>1745653397.8076971</v>
      </c>
      <c r="E5" s="19">
        <f ca="1">IF(mop!N296=0,0,D5*mop!O296/mop!N296)</f>
        <v>1751531018.6757362</v>
      </c>
      <c r="F5" s="19">
        <f ca="1">IF(mop!O296=0,0,E5*mop!P296/mop!O296)</f>
        <v>1757408639.5437758</v>
      </c>
      <c r="G5" s="19">
        <f ca="1">IF(mop!P296=0,0,F5*mop!Q296/mop!P296)</f>
        <v>1763286260.4118152</v>
      </c>
      <c r="H5" s="19">
        <f ca="1">IF(mop!Q296=0,0,G5*mop!R296/mop!Q296)</f>
        <v>1763286260.4118152</v>
      </c>
      <c r="I5" s="19">
        <f ca="1">IF(mop!R296=0,0,H5*mop!S296/mop!R296)</f>
        <v>1763286260.4118152</v>
      </c>
      <c r="J5" s="19">
        <f ca="1">IF(mop!S296=0,0,I5*mop!T296/mop!S296)</f>
        <v>1763286260.4118152</v>
      </c>
      <c r="K5" s="19">
        <f ca="1">IF(mop!T296=0,0,J5*mop!U296/mop!T296)</f>
        <v>1763286260.4118152</v>
      </c>
      <c r="L5" s="19">
        <f ca="1">IF(mop!U296=0,0,K5*mop!V296/mop!U296)</f>
        <v>1763286260.4118152</v>
      </c>
      <c r="M5" s="19">
        <f ca="1">IF(mop!V296=0,0,L5*mop!W296/mop!V296)</f>
        <v>1810307227.3561301</v>
      </c>
      <c r="N5" s="19">
        <f ca="1">IF(mop!W296=0,0,M5*mop!X296/mop!W296)</f>
        <v>1857328194.3004451</v>
      </c>
      <c r="O5" s="19">
        <f ca="1">IF(mop!X296=0,0,N5*mop!Y296/mop!X296)</f>
        <v>1904349161.24476</v>
      </c>
      <c r="P5" s="19">
        <f ca="1">IF(mop!Y296=0,0,O5*mop!Z296/mop!Y296)</f>
        <v>1951370128.1890755</v>
      </c>
      <c r="Q5" s="19">
        <f ca="1">IF(mop!Z296=0,0,P5*mop!AA296/mop!Z296)</f>
        <v>1998391095.1333904</v>
      </c>
      <c r="R5" s="19">
        <f ca="1">IF(mop!AA296=0,0,Q5*mop!AB296/mop!AA296)</f>
        <v>2030718009.9076066</v>
      </c>
      <c r="S5" s="19">
        <f ca="1">IF(mop!AB296=0,0,R5*mop!AC296/mop!AB296)</f>
        <v>2063044924.6818233</v>
      </c>
      <c r="T5" s="19">
        <f ca="1">IF(mop!AC296=0,0,S5*mop!AD296/mop!AC296)</f>
        <v>2095371839.4560397</v>
      </c>
      <c r="U5" s="19">
        <f ca="1">IF(mop!AD296=0,0,T5*mop!AE296/mop!AD296)</f>
        <v>2127698754.2302566</v>
      </c>
      <c r="V5" s="19">
        <f ca="1">IF(mop!AE296=0,0,U5*mop!AF296/mop!AE296)</f>
        <v>2160025669.0044732</v>
      </c>
      <c r="W5" s="19">
        <f ca="1">IF(mop!AF296=0,0,V5*mop!AG296/mop!AF296)</f>
        <v>2195291394.2127094</v>
      </c>
      <c r="X5" s="19">
        <f ca="1">IF(mop!AG296=0,0,W5*mop!AH296/mop!AG296)</f>
        <v>2230557119.4209456</v>
      </c>
      <c r="Y5" s="19">
        <f ca="1">IF(mop!AH296=0,0,X5*mop!AI296/mop!AH296)</f>
        <v>2265822844.6291814</v>
      </c>
      <c r="Z5" s="19">
        <f ca="1">IF(mop!AI296=0,0,Y5*mop!AJ296/mop!AI296)</f>
        <v>2301088569.8374181</v>
      </c>
      <c r="AA5" s="19">
        <f ca="1">IF(mop!AJ296=0,0,Z5*mop!AK296/mop!AJ296)</f>
        <v>2336354295.0456543</v>
      </c>
      <c r="AB5" s="19">
        <f ca="1">IF(mop!AK296=0,0,AA5*mop!AL296/mop!AK296)</f>
        <v>2374558830.6879106</v>
      </c>
      <c r="AC5" s="19">
        <f ca="1">IF(mop!AL296=0,0,AB5*mop!AM296/mop!AL296)</f>
        <v>2412763366.3301663</v>
      </c>
      <c r="AD5" s="19">
        <f ca="1">IF(mop!AM296=0,0,AC5*mop!AN296/mop!AM296)</f>
        <v>2450967901.9724226</v>
      </c>
      <c r="AE5" s="19">
        <f ca="1">IF(mop!AN296=0,0,AD5*mop!AO296/mop!AN296)</f>
        <v>2489172437.6146784</v>
      </c>
      <c r="AF5" s="19">
        <f ca="1">IF(mop!AO296=0,0,AE5*mop!AP296/mop!AO296)</f>
        <v>2527376973.2569342</v>
      </c>
    </row>
    <row r="6" spans="1:32">
      <c r="A6" t="s">
        <v>21</v>
      </c>
      <c r="B6" s="19" cm="1">
        <f t="array" aca="1" ref="B6" ca="1">SUM(
VALUE(INDIRECT(ADDRESS(About!$A136,About!$A$148,1,1,CONCATENATE("BEN",B$1)),TRUE)),
VALUE(INDIRECT(ADDRESS(About!$A136,About!$A$149,1,1,CONCATENATE("BEN",B$1)),TRUE)),
VALUE(INDIRECT(ADDRESS(About!$A136,About!$A$151,1,1,CONCATENATE("BEN",B$1)),TRUE)),
VALUE(INDIRECT(ADDRESS(About!$A136,About!$A$162,1,1,CONCATENATE("BEN",B$1)),TRUE)),
VALUE(INDIRECT(ADDRESS(About!$A136,About!$A$163,1,1,CONCATENATE("BEN",B$1)),TRUE))
)*toe_to_BTU</f>
        <v>810582781318.87354</v>
      </c>
      <c r="C6" s="19" cm="1">
        <f t="array" aca="1" ref="C6" ca="1">SUM(
VALUE(INDIRECT(ADDRESS(About!$A136,About!$A$148,1,1,CONCATENATE("BEN",C$1)),TRUE)),
VALUE(INDIRECT(ADDRESS(About!$A136,About!$A$149,1,1,CONCATENATE("BEN",C$1)),TRUE)),
VALUE(INDIRECT(ADDRESS(About!$A136,About!$A$151,1,1,CONCATENATE("BEN",C$1)),TRUE)),
VALUE(INDIRECT(ADDRESS(About!$A136,About!$A$162,1,1,CONCATENATE("BEN",C$1)),TRUE)),
VALUE(INDIRECT(ADDRESS(About!$A136,About!$A$163,1,1,CONCATENATE("BEN",C$1)),TRUE))
)*toe_to_BTU</f>
        <v>707915815282.44946</v>
      </c>
      <c r="D6" s="19" cm="1">
        <f t="array" aca="1" ref="D6" ca="1">SUM(
VALUE(INDIRECT(ADDRESS(About!$A136,About!$A$148,1,1,CONCATENATE("BEN",D$1)),TRUE)),
VALUE(INDIRECT(ADDRESS(About!$A136,About!$A$149,1,1,CONCATENATE("BEN",D$1)),TRUE)),
VALUE(INDIRECT(ADDRESS(About!$A136,About!$A$151,1,1,CONCATENATE("BEN",D$1)),TRUE)),
VALUE(INDIRECT(ADDRESS(About!$A136,About!$A$162,1,1,CONCATENATE("BEN",D$1)),TRUE)),
VALUE(INDIRECT(ADDRESS(About!$A136,About!$A$163,1,1,CONCATENATE("BEN",D$1)),TRUE))
)*toe_to_BTU</f>
        <v>732541324555.79468</v>
      </c>
      <c r="E6" s="19">
        <f ca="1">IF(mop!N239=0,0,D6*mop!O239/mop!N239)</f>
        <v>729930398654.27563</v>
      </c>
      <c r="F6" s="19">
        <f ca="1">IF(mop!O239=0,0,E6*mop!P239/mop!O239)</f>
        <v>727319472752.75647</v>
      </c>
      <c r="G6" s="19">
        <f ca="1">IF(mop!P239=0,0,F6*mop!Q239/mop!P239)</f>
        <v>724708546851.2373</v>
      </c>
      <c r="H6" s="19">
        <f ca="1">IF(mop!Q239=0,0,G6*mop!R239/mop!Q239)</f>
        <v>722125405807.22729</v>
      </c>
      <c r="I6" s="19">
        <f ca="1">IF(mop!R239=0,0,H6*mop!S239/mop!R239)</f>
        <v>719542264763.21729</v>
      </c>
      <c r="J6" s="19">
        <f ca="1">IF(mop!S239=0,0,I6*mop!T239/mop!S239)</f>
        <v>716959123719.20728</v>
      </c>
      <c r="K6" s="19">
        <f ca="1">IF(mop!T239=0,0,J6*mop!U239/mop!T239)</f>
        <v>714375982675.19739</v>
      </c>
      <c r="L6" s="19">
        <f ca="1">IF(mop!U239=0,0,K6*mop!V239/mop!U239)</f>
        <v>711792841631.1875</v>
      </c>
      <c r="M6" s="19">
        <f ca="1">IF(mop!V239=0,0,L6*mop!W239/mop!V239)</f>
        <v>709674311264.74158</v>
      </c>
      <c r="N6" s="19">
        <f ca="1">IF(mop!W239=0,0,M6*mop!X239/mop!W239)</f>
        <v>707555780898.29565</v>
      </c>
      <c r="O6" s="19">
        <f ca="1">IF(mop!X239=0,0,N6*mop!Y239/mop!X239)</f>
        <v>705437250531.84961</v>
      </c>
      <c r="P6" s="19">
        <f ca="1">IF(mop!Y239=0,0,O6*mop!Z239/mop!Y239)</f>
        <v>703318720165.40369</v>
      </c>
      <c r="Q6" s="19">
        <f ca="1">IF(mop!Z239=0,0,P6*mop!AA239/mop!Z239)</f>
        <v>701200189798.95776</v>
      </c>
      <c r="R6" s="19">
        <f ca="1">IF(mop!AA239=0,0,Q6*mop!AB239/mop!AA239)</f>
        <v>699689741856.0481</v>
      </c>
      <c r="S6" s="19">
        <f ca="1">IF(mop!AB239=0,0,R6*mop!AC239/mop!AB239)</f>
        <v>698179293913.13855</v>
      </c>
      <c r="T6" s="19">
        <f ca="1">IF(mop!AC239=0,0,S6*mop!AD239/mop!AC239)</f>
        <v>696668845970.22888</v>
      </c>
      <c r="U6" s="19">
        <f ca="1">IF(mop!AD239=0,0,T6*mop!AE239/mop!AD239)</f>
        <v>695158398027.31934</v>
      </c>
      <c r="V6" s="19">
        <f ca="1">IF(mop!AE239=0,0,U6*mop!AF239/mop!AE239)</f>
        <v>693647950084.40967</v>
      </c>
      <c r="W6" s="19">
        <f ca="1">IF(mop!AF239=0,0,V6*mop!AG239/mop!AF239)</f>
        <v>693562820607.78296</v>
      </c>
      <c r="X6" s="19">
        <f ca="1">IF(mop!AG239=0,0,W6*mop!AH239/mop!AG239)</f>
        <v>693477691131.15625</v>
      </c>
      <c r="Y6" s="19">
        <f ca="1">IF(mop!AH239=0,0,X6*mop!AI239/mop!AH239)</f>
        <v>693392561654.52954</v>
      </c>
      <c r="Z6" s="19">
        <f ca="1">IF(mop!AI239=0,0,Y6*mop!AJ239/mop!AI239)</f>
        <v>693307432177.90271</v>
      </c>
      <c r="AA6" s="19">
        <f ca="1">IF(mop!AJ239=0,0,Z6*mop!AK239/mop!AJ239)</f>
        <v>693222302701.276</v>
      </c>
      <c r="AB6" s="19">
        <f ca="1">IF(mop!AK239=0,0,AA6*mop!AL239/mop!AK239)</f>
        <v>695271992773.26489</v>
      </c>
      <c r="AC6" s="19">
        <f ca="1">IF(mop!AL239=0,0,AB6*mop!AM239/mop!AL239)</f>
        <v>697321682845.25391</v>
      </c>
      <c r="AD6" s="19">
        <f ca="1">IF(mop!AM239=0,0,AC6*mop!AN239/mop!AM239)</f>
        <v>699371372917.24292</v>
      </c>
      <c r="AE6" s="19">
        <f ca="1">IF(mop!AN239=0,0,AD6*mop!AO239/mop!AN239)</f>
        <v>701421062989.23206</v>
      </c>
      <c r="AF6" s="19">
        <f ca="1">IF(mop!AO239=0,0,AE6*mop!AP239/mop!AO239)</f>
        <v>703470753061.22107</v>
      </c>
    </row>
    <row r="7" spans="1:32">
      <c r="A7" t="s">
        <v>22</v>
      </c>
      <c r="B7" s="86" cm="1">
        <f t="array" aca="1" ref="B7" ca="1">SUM(
VALUE(INDIRECT(ADDRESS(About!$A137,About!$A$148,1,1,CONCATENATE("BEN",B$1)),TRUE)),
VALUE(INDIRECT(ADDRESS(About!$A137,About!$A$149,1,1,CONCATENATE("BEN",B$1)),TRUE)),
VALUE(INDIRECT(ADDRESS(About!$A137,About!$A$151,1,1,CONCATENATE("BEN",B$1)),TRUE)),
VALUE(INDIRECT(ADDRESS(About!$A137,About!$A$162,1,1,CONCATENATE("BEN",B$1)),TRUE)),
VALUE(INDIRECT(ADDRESS(About!$A137,About!$A$163,1,1,CONCATENATE("BEN",B$1)),TRUE))
)*toe_to_BTU</f>
        <v>2111619261.5016086</v>
      </c>
      <c r="C7" s="86" cm="1">
        <f t="array" aca="1" ref="C7" ca="1">SUM(
VALUE(INDIRECT(ADDRESS(About!$A137,About!$A$148,1,1,CONCATENATE("BEN",C$1)),TRUE)),
VALUE(INDIRECT(ADDRESS(About!$A137,About!$A$149,1,1,CONCATENATE("BEN",C$1)),TRUE)),
VALUE(INDIRECT(ADDRESS(About!$A137,About!$A$151,1,1,CONCATENATE("BEN",C$1)),TRUE)),
VALUE(INDIRECT(ADDRESS(About!$A137,About!$A$162,1,1,CONCATENATE("BEN",C$1)),TRUE)),
VALUE(INDIRECT(ADDRESS(About!$A137,About!$A$163,1,1,CONCATENATE("BEN",C$1)),TRUE))
)*toe_to_BTU</f>
        <v>2477951125.546793</v>
      </c>
      <c r="D7" s="86" cm="1">
        <f t="array" aca="1" ref="D7" ca="1">SUM(
VALUE(INDIRECT(ADDRESS(About!$A137,About!$A$148,1,1,CONCATENATE("BEN",D$1)),TRUE)),
VALUE(INDIRECT(ADDRESS(About!$A137,About!$A$149,1,1,CONCATENATE("BEN",D$1)),TRUE)),
VALUE(INDIRECT(ADDRESS(About!$A137,About!$A$151,1,1,CONCATENATE("BEN",D$1)),TRUE)),
VALUE(INDIRECT(ADDRESS(About!$A137,About!$A$162,1,1,CONCATENATE("BEN",D$1)),TRUE)),
VALUE(INDIRECT(ADDRESS(About!$A137,About!$A$163,1,1,CONCATENATE("BEN",D$1)),TRUE))
)*toe_to_BTU</f>
        <v>2329928373.550487</v>
      </c>
      <c r="E7" s="19">
        <f ca="1">IF(mop!N267=0,0,D7*mop!O267/mop!N267)</f>
        <v>2313915120.124023</v>
      </c>
      <c r="F7" s="19">
        <f ca="1">IF(mop!O267=0,0,E7*mop!P267/mop!O267)</f>
        <v>2297901866.6975594</v>
      </c>
      <c r="G7" s="19">
        <f ca="1">IF(mop!P267=0,0,F7*mop!Q267/mop!P267)</f>
        <v>2281888613.2710958</v>
      </c>
      <c r="H7" s="19">
        <f ca="1">IF(mop!Q267=0,0,G7*mop!R267/mop!Q267)</f>
        <v>2265875359.8446321</v>
      </c>
      <c r="I7" s="19">
        <f ca="1">IF(mop!R267=0,0,H7*mop!S267/mop!R267)</f>
        <v>2249862106.4181681</v>
      </c>
      <c r="J7" s="19">
        <f ca="1">IF(mop!S267=0,0,I7*mop!T267/mop!S267)</f>
        <v>2233848852.991704</v>
      </c>
      <c r="K7" s="19">
        <f ca="1">IF(mop!T267=0,0,J7*mop!U267/mop!T267)</f>
        <v>2217835599.5652404</v>
      </c>
      <c r="L7" s="19">
        <f ca="1">IF(mop!U267=0,0,K7*mop!V267/mop!U267)</f>
        <v>2201822346.1387768</v>
      </c>
      <c r="M7" s="19">
        <f ca="1">IF(mop!V267=0,0,L7*mop!W267/mop!V267)</f>
        <v>2193815719.4255447</v>
      </c>
      <c r="N7" s="19">
        <f ca="1">IF(mop!W267=0,0,M7*mop!X267/mop!W267)</f>
        <v>2185809092.7123132</v>
      </c>
      <c r="O7" s="19">
        <f ca="1">IF(mop!X267=0,0,N7*mop!Y267/mop!X267)</f>
        <v>2177802465.9990811</v>
      </c>
      <c r="P7" s="19">
        <f ca="1">IF(mop!Y267=0,0,O7*mop!Z267/mop!Y267)</f>
        <v>2169795839.2858496</v>
      </c>
      <c r="Q7" s="19">
        <f ca="1">IF(mop!Z267=0,0,P7*mop!AA267/mop!Z267)</f>
        <v>2161789212.5726175</v>
      </c>
      <c r="R7" s="19">
        <f ca="1">IF(mop!AA267=0,0,Q7*mop!AB267/mop!AA267)</f>
        <v>2153782585.8593855</v>
      </c>
      <c r="S7" s="19">
        <f ca="1">IF(mop!AB267=0,0,R7*mop!AC267/mop!AB267)</f>
        <v>2145775959.1461537</v>
      </c>
      <c r="T7" s="19">
        <f ca="1">IF(mop!AC267=0,0,S7*mop!AD267/mop!AC267)</f>
        <v>2137769332.4329216</v>
      </c>
      <c r="U7" s="19">
        <f ca="1">IF(mop!AD267=0,0,T7*mop!AE267/mop!AD267)</f>
        <v>2129762705.7196901</v>
      </c>
      <c r="V7" s="19">
        <f ca="1">IF(mop!AE267=0,0,U7*mop!AF267/mop!AE267)</f>
        <v>2121756079.006458</v>
      </c>
      <c r="W7" s="19">
        <f ca="1">IF(mop!AF267=0,0,V7*mop!AG267/mop!AF267)</f>
        <v>2113749452.2932262</v>
      </c>
      <c r="X7" s="19">
        <f ca="1">IF(mop!AG267=0,0,W7*mop!AH267/mop!AG267)</f>
        <v>2105742825.5799944</v>
      </c>
      <c r="Y7" s="19">
        <f ca="1">IF(mop!AH267=0,0,X7*mop!AI267/mop!AH267)</f>
        <v>2097736198.8667624</v>
      </c>
      <c r="Z7" s="19">
        <f ca="1">IF(mop!AI267=0,0,Y7*mop!AJ267/mop!AI267)</f>
        <v>2089729572.1535306</v>
      </c>
      <c r="AA7" s="19">
        <f ca="1">IF(mop!AJ267=0,0,Z7*mop!AK267/mop!AJ267)</f>
        <v>2081722945.4402986</v>
      </c>
      <c r="AB7" s="19">
        <f ca="1">IF(mop!AK267=0,0,AA7*mop!AL267/mop!AK267)</f>
        <v>2081722945.4402986</v>
      </c>
      <c r="AC7" s="19">
        <f ca="1">IF(mop!AL267=0,0,AB7*mop!AM267/mop!AL267)</f>
        <v>2081722945.4402986</v>
      </c>
      <c r="AD7" s="19">
        <f ca="1">IF(mop!AM267=0,0,AC7*mop!AN267/mop!AM267)</f>
        <v>2081722945.4402986</v>
      </c>
      <c r="AE7" s="19">
        <f ca="1">IF(mop!AN267=0,0,AD7*mop!AO267/mop!AN267)</f>
        <v>2081722945.4402986</v>
      </c>
      <c r="AF7" s="19">
        <f ca="1">IF(mop!AO267=0,0,AE7*mop!AP267/mop!AO267)</f>
        <v>2081722945.4402986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VALUE(INDIRECT(ADDRESS(About!$A138,About!$A$148,1,1,CONCATENATE("BEN",B$1)),TRUE)),
VALUE(INDIRECT(ADDRESS(About!$A138,About!$A$149,1,1,CONCATENATE("BEN",B$1)),TRUE)),
VALUE(INDIRECT(ADDRESS(About!$A138,About!$A$151,1,1,CONCATENATE("BEN",B$1)),TRUE)),
VALUE(INDIRECT(ADDRESS(About!$A138,About!$A$162,1,1,CONCATENATE("BEN",B$1)),TRUE)),
VALUE(INDIRECT(ADDRESS(About!$A138,About!$A$163,1,1,CONCATENATE("BEN",B$1)),TRUE))
)*toe_to_BTU</f>
        <v>80638088622.069107</v>
      </c>
      <c r="C9" s="86" cm="1">
        <f t="array" aca="1" ref="C9" ca="1">SUM(
VALUE(INDIRECT(ADDRESS(About!$A138,About!$A$148,1,1,CONCATENATE("BEN",C$1)),TRUE)),
VALUE(INDIRECT(ADDRESS(About!$A138,About!$A$149,1,1,CONCATENATE("BEN",C$1)),TRUE)),
VALUE(INDIRECT(ADDRESS(About!$A138,About!$A$151,1,1,CONCATENATE("BEN",C$1)),TRUE)),
VALUE(INDIRECT(ADDRESS(About!$A138,About!$A$162,1,1,CONCATENATE("BEN",C$1)),TRUE)),
VALUE(INDIRECT(ADDRESS(About!$A138,About!$A$163,1,1,CONCATENATE("BEN",C$1)),TRUE))
)*toe_to_BTU</f>
        <v>83052689027.796829</v>
      </c>
      <c r="D9" s="86" cm="1">
        <f t="array" aca="1" ref="D9" ca="1">SUM(
VALUE(INDIRECT(ADDRESS(About!$A138,About!$A$148,1,1,CONCATENATE("BEN",D$1)),TRUE)),
VALUE(INDIRECT(ADDRESS(About!$A138,About!$A$149,1,1,CONCATENATE("BEN",D$1)),TRUE)),
VALUE(INDIRECT(ADDRESS(About!$A138,About!$A$151,1,1,CONCATENATE("BEN",D$1)),TRUE)),
VALUE(INDIRECT(ADDRESS(About!$A138,About!$A$162,1,1,CONCATENATE("BEN",D$1)),TRUE)),
VALUE(INDIRECT(ADDRESS(About!$A138,About!$A$163,1,1,CONCATENATE("BEN",D$1)),TRUE))
)*toe_to_BTU</f>
        <v>87374361414.02301</v>
      </c>
      <c r="E9" s="19">
        <f ca="1">IF(mop!N223=0,0,D9*mop!O223/mop!N223)</f>
        <v>88809326252.631287</v>
      </c>
      <c r="F9" s="19">
        <f ca="1">IF(mop!O223=0,0,E9*mop!P223/mop!O223)</f>
        <v>90244291091.239548</v>
      </c>
      <c r="G9" s="19">
        <f ca="1">IF(mop!P223=0,0,F9*mop!Q223/mop!P223)</f>
        <v>91679255929.847809</v>
      </c>
      <c r="H9" s="19">
        <f ca="1">IF(mop!Q223=0,0,G9*mop!R223/mop!Q223)</f>
        <v>93161939314.15802</v>
      </c>
      <c r="I9" s="19">
        <f ca="1">IF(mop!R223=0,0,H9*mop!S223/mop!R223)</f>
        <v>94644622698.468231</v>
      </c>
      <c r="J9" s="19">
        <f ca="1">IF(mop!S223=0,0,I9*mop!T223/mop!S223)</f>
        <v>96127306082.778442</v>
      </c>
      <c r="K9" s="19">
        <f ca="1">IF(mop!T223=0,0,J9*mop!U223/mop!T223)</f>
        <v>97609989467.088638</v>
      </c>
      <c r="L9" s="19">
        <f ca="1">IF(mop!U223=0,0,K9*mop!V223/mop!U223)</f>
        <v>99092672851.398849</v>
      </c>
      <c r="M9" s="19">
        <f ca="1">IF(mop!V223=0,0,L9*mop!W223/mop!V223)</f>
        <v>100532750391.33234</v>
      </c>
      <c r="N9" s="19">
        <f ca="1">IF(mop!W223=0,0,M9*mop!X223/mop!W223)</f>
        <v>101972827931.26581</v>
      </c>
      <c r="O9" s="19">
        <f ca="1">IF(mop!X223=0,0,N9*mop!Y223/mop!X223)</f>
        <v>103412905471.19928</v>
      </c>
      <c r="P9" s="19">
        <f ca="1">IF(mop!Y223=0,0,O9*mop!Z223/mop!Y223)</f>
        <v>104852983011.13277</v>
      </c>
      <c r="Q9" s="19">
        <f ca="1">IF(mop!Z223=0,0,P9*mop!AA223/mop!Z223)</f>
        <v>106293060551.06625</v>
      </c>
      <c r="R9" s="19">
        <f ca="1">IF(mop!AA223=0,0,Q9*mop!AB223/mop!AA223)</f>
        <v>107642813700.92105</v>
      </c>
      <c r="S9" s="19">
        <f ca="1">IF(mop!AB223=0,0,R9*mop!AC223/mop!AB223)</f>
        <v>108992566850.77586</v>
      </c>
      <c r="T9" s="19">
        <f ca="1">IF(mop!AC223=0,0,S9*mop!AD223/mop!AC223)</f>
        <v>110342320000.63069</v>
      </c>
      <c r="U9" s="19">
        <f ca="1">IF(mop!AD223=0,0,T9*mop!AE223/mop!AD223)</f>
        <v>111692073150.4855</v>
      </c>
      <c r="V9" s="19">
        <f ca="1">IF(mop!AE223=0,0,U9*mop!AF223/mop!AE223)</f>
        <v>113041826300.34032</v>
      </c>
      <c r="W9" s="19">
        <f ca="1">IF(mop!AF223=0,0,V9*mop!AG223/mop!AF223)</f>
        <v>114267170384.61507</v>
      </c>
      <c r="X9" s="19">
        <f ca="1">IF(mop!AG223=0,0,W9*mop!AH223/mop!AG223)</f>
        <v>115492514468.88983</v>
      </c>
      <c r="Y9" s="19">
        <f ca="1">IF(mop!AH223=0,0,X9*mop!AI223/mop!AH223)</f>
        <v>116717858553.16458</v>
      </c>
      <c r="Z9" s="19">
        <f ca="1">IF(mop!AI223=0,0,Y9*mop!AJ223/mop!AI223)</f>
        <v>117943202637.43935</v>
      </c>
      <c r="AA9" s="19">
        <f ca="1">IF(mop!AJ223=0,0,Z9*mop!AK223/mop!AJ223)</f>
        <v>119168546721.7141</v>
      </c>
      <c r="AB9" s="19">
        <f ca="1">IF(mop!AK223=0,0,AA9*mop!AL223/mop!AK223)</f>
        <v>120235397064.90742</v>
      </c>
      <c r="AC9" s="19">
        <f ca="1">IF(mop!AL223=0,0,AB9*mop!AM223/mop!AL223)</f>
        <v>121302247408.10072</v>
      </c>
      <c r="AD9" s="19">
        <f ca="1">IF(mop!AM223=0,0,AC9*mop!AN223/mop!AM223)</f>
        <v>122369097751.29405</v>
      </c>
      <c r="AE9" s="19">
        <f ca="1">IF(mop!AN223=0,0,AD9*mop!AO223/mop!AN223)</f>
        <v>123435948094.48737</v>
      </c>
      <c r="AF9" s="19">
        <f ca="1">IF(mop!AO223=0,0,AE9*mop!AP223/mop!AO223)</f>
        <v>124502798437.68069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IF((mop!N24+mop!N67)=0,0,D10*(mop!O24+mop!O67)/(mop!N24+mop!N67))</f>
        <v>0</v>
      </c>
      <c r="F10" s="19">
        <f>IF((mop!O24+mop!O67)=0,0,E10*(mop!P24+mop!P67)/(mop!O24+mop!O67))</f>
        <v>0</v>
      </c>
      <c r="G10" s="19">
        <f>IF((mop!P24+mop!P67)=0,0,F10*(mop!Q24+mop!Q67)/(mop!P24+mop!P67))</f>
        <v>0</v>
      </c>
      <c r="H10" s="19">
        <f>IF((mop!Q24+mop!Q67)=0,0,G10*(mop!R24+mop!R67)/(mop!Q24+mop!Q67))</f>
        <v>0</v>
      </c>
      <c r="I10" s="19">
        <f>IF((mop!R24+mop!R67)=0,0,H10*(mop!S24+mop!S67)/(mop!R24+mop!R67))</f>
        <v>0</v>
      </c>
      <c r="J10" s="19">
        <f>IF((mop!S24+mop!S67)=0,0,I10*(mop!T24+mop!T67)/(mop!S24+mop!S67))</f>
        <v>0</v>
      </c>
      <c r="K10" s="19">
        <f>IF((mop!T24+mop!T67)=0,0,J10*(mop!U24+mop!U67)/(mop!T24+mop!T67))</f>
        <v>0</v>
      </c>
      <c r="L10" s="19">
        <f>IF((mop!U24+mop!U67)=0,0,K10*(mop!V24+mop!V67)/(mop!U24+mop!U67))</f>
        <v>0</v>
      </c>
      <c r="M10" s="19">
        <f>IF((mop!V24+mop!V67)=0,0,L10*(mop!W24+mop!W67)/(mop!V24+mop!V67))</f>
        <v>0</v>
      </c>
      <c r="N10" s="19">
        <f>IF((mop!W24+mop!W67)=0,0,M10*(mop!X24+mop!X67)/(mop!W24+mop!W67))</f>
        <v>0</v>
      </c>
      <c r="O10" s="19">
        <f>IF((mop!X24+mop!X67)=0,0,N10*(mop!Y24+mop!Y67)/(mop!X24+mop!X67))</f>
        <v>0</v>
      </c>
      <c r="P10" s="19">
        <f>IF((mop!Y24+mop!Y67)=0,0,O10*(mop!Z24+mop!Z67)/(mop!Y24+mop!Y67))</f>
        <v>0</v>
      </c>
      <c r="Q10" s="19">
        <f>IF((mop!Z24+mop!Z67)=0,0,P10*(mop!AA24+mop!AA67)/(mop!Z24+mop!Z67))</f>
        <v>0</v>
      </c>
      <c r="R10" s="19">
        <f>IF((mop!AA24+mop!AA67)=0,0,Q10*(mop!AB24+mop!AB67)/(mop!AA24+mop!AA67))</f>
        <v>0</v>
      </c>
      <c r="S10" s="19">
        <f>IF((mop!AB24+mop!AB67)=0,0,R10*(mop!AC24+mop!AC67)/(mop!AB24+mop!AB67))</f>
        <v>0</v>
      </c>
      <c r="T10" s="19">
        <f>IF((mop!AC24+mop!AC67)=0,0,S10*(mop!AD24+mop!AD67)/(mop!AC24+mop!AC67))</f>
        <v>0</v>
      </c>
      <c r="U10" s="19">
        <f>IF((mop!AD24+mop!AD67)=0,0,T10*(mop!AE24+mop!AE67)/(mop!AD24+mop!AD67))</f>
        <v>0</v>
      </c>
      <c r="V10" s="19">
        <f>IF((mop!AE24+mop!AE67)=0,0,U10*(mop!AF24+mop!AF67)/(mop!AE24+mop!AE67))</f>
        <v>0</v>
      </c>
      <c r="W10" s="19">
        <f>IF((mop!AF24+mop!AF67)=0,0,V10*(mop!AG24+mop!AG67)/(mop!AF24+mop!AF67))</f>
        <v>0</v>
      </c>
      <c r="X10" s="19">
        <f>IF((mop!AG24+mop!AG67)=0,0,W10*(mop!AH24+mop!AH67)/(mop!AG24+mop!AG67))</f>
        <v>0</v>
      </c>
      <c r="Y10" s="19">
        <f>IF((mop!AH24+mop!AH67)=0,0,X10*(mop!AI24+mop!AI67)/(mop!AH24+mop!AH67))</f>
        <v>0</v>
      </c>
      <c r="Z10" s="19">
        <f>IF((mop!AI24+mop!AI67)=0,0,Y10*(mop!AJ24+mop!AJ67)/(mop!AI24+mop!AI67))</f>
        <v>0</v>
      </c>
      <c r="AA10" s="19">
        <f>IF((mop!AJ24+mop!AJ67)=0,0,Z10*(mop!AK24+mop!AK67)/(mop!AJ24+mop!AJ67))</f>
        <v>0</v>
      </c>
      <c r="AB10" s="19">
        <f>IF((mop!AK24+mop!AK67)=0,0,AA10*(mop!AL24+mop!AL67)/(mop!AK24+mop!AK67))</f>
        <v>0</v>
      </c>
      <c r="AC10" s="19">
        <f>IF((mop!AL24+mop!AL67)=0,0,AB10*(mop!AM24+mop!AM67)/(mop!AL24+mop!AL67))</f>
        <v>0</v>
      </c>
      <c r="AD10" s="19">
        <f>IF((mop!AM24+mop!AM67)=0,0,AC10*(mop!AN24+mop!AN67)/(mop!AM24+mop!AM67))</f>
        <v>0</v>
      </c>
      <c r="AE10" s="19">
        <f>IF((mop!AN24+mop!AN67)=0,0,AD10*(mop!AO24+mop!AO67)/(mop!AN24+mop!AN67))</f>
        <v>0</v>
      </c>
      <c r="AF10" s="19">
        <f>IF((mop!AO24+mop!AO67)=0,0,AE10*(mop!AP24+mop!AP67)/(mop!AO24+mop!AO67))</f>
        <v>0</v>
      </c>
    </row>
    <row r="11" spans="1:32">
      <c r="A11" t="s">
        <v>26</v>
      </c>
      <c r="B11" s="86" cm="1">
        <f t="array" aca="1" ref="B11" ca="1">SUM(
VALUE(INDIRECT(ADDRESS(About!$A135,About!$A$148,1,1,CONCATENATE("BEN",B$1)),TRUE)),
VALUE(INDIRECT(ADDRESS(About!$A135,About!$A$149,1,1,CONCATENATE("BEN",B$1)),TRUE)),
VALUE(INDIRECT(ADDRESS(About!$A135,About!$A$151,1,1,CONCATENATE("BEN",B$1)),TRUE)),
VALUE(INDIRECT(ADDRESS(About!$A135,About!$A$162,1,1,CONCATENATE("BEN",B$1)),TRUE)),
VALUE(INDIRECT(ADDRESS(About!$A135,About!$A$163,1,1,CONCATENATE("BEN",B$1)),TRUE))
)*toe_to_BTU</f>
        <v>2584455200.5347104</v>
      </c>
      <c r="C11" s="86" cm="1">
        <f t="array" aca="1" ref="C11" ca="1">SUM(
VALUE(INDIRECT(ADDRESS(About!$A135,About!$A$148,1,1,CONCATENATE("BEN",C$1)),TRUE)),
VALUE(INDIRECT(ADDRESS(About!$A135,About!$A$149,1,1,CONCATENATE("BEN",C$1)),TRUE)),
VALUE(INDIRECT(ADDRESS(About!$A135,About!$A$151,1,1,CONCATENATE("BEN",C$1)),TRUE)),
VALUE(INDIRECT(ADDRESS(About!$A135,About!$A$162,1,1,CONCATENATE("BEN",C$1)),TRUE)),
VALUE(INDIRECT(ADDRESS(About!$A135,About!$A$163,1,1,CONCATENATE("BEN",C$1)),TRUE))
)*toe_to_BTU</f>
        <v>2727824740.8303246</v>
      </c>
      <c r="D11" s="86" cm="1">
        <f t="array" aca="1" ref="D11" ca="1">SUM(
VALUE(INDIRECT(ADDRESS(About!$A135,About!$A$148,1,1,CONCATENATE("BEN",D$1)),TRUE)),
VALUE(INDIRECT(ADDRESS(About!$A135,About!$A$149,1,1,CONCATENATE("BEN",D$1)),TRUE)),
VALUE(INDIRECT(ADDRESS(About!$A135,About!$A$151,1,1,CONCATENATE("BEN",D$1)),TRUE)),
VALUE(INDIRECT(ADDRESS(About!$A135,About!$A$162,1,1,CONCATENATE("BEN",D$1)),TRUE)),
VALUE(INDIRECT(ADDRESS(About!$A135,About!$A$163,1,1,CONCATENATE("BEN",D$1)),TRUE))
)*toe_to_BTU</f>
        <v>2744809357.2201848</v>
      </c>
      <c r="E11" s="19">
        <f ca="1">IF(mop!N52=0,0,D11*mop!O52/mop!N52)</f>
        <v>2906268731.1743131</v>
      </c>
      <c r="F11" s="19">
        <f ca="1">IF(mop!O52=0,0,E11*mop!P52/mop!O52)</f>
        <v>3067728105.1284418</v>
      </c>
      <c r="G11" s="19">
        <f ca="1">IF(mop!P52=0,0,F11*mop!Q52/mop!P52)</f>
        <v>3229187479.0825701</v>
      </c>
      <c r="H11" s="19">
        <f ca="1">IF(mop!Q52=0,0,G11*mop!R52/mop!Q52)</f>
        <v>3229187479.0825701</v>
      </c>
      <c r="I11" s="19">
        <f ca="1">IF(mop!R52=0,0,H11*mop!S52/mop!R52)</f>
        <v>3229187479.0825701</v>
      </c>
      <c r="J11" s="19">
        <f ca="1">IF(mop!S52=0,0,I11*mop!T52/mop!S52)</f>
        <v>3229187479.0825701</v>
      </c>
      <c r="K11" s="19">
        <f ca="1">IF(mop!T52=0,0,J11*mop!U52/mop!T52)</f>
        <v>3229187479.0825701</v>
      </c>
      <c r="L11" s="19">
        <f ca="1">IF(mop!U52=0,0,K11*mop!V52/mop!U52)</f>
        <v>3229187479.0825701</v>
      </c>
      <c r="M11" s="19">
        <f ca="1">IF(mop!V52=0,0,L11*mop!W52/mop!V52)</f>
        <v>3390646853.0366988</v>
      </c>
      <c r="N11" s="19">
        <f ca="1">IF(mop!W52=0,0,M11*mop!X52/mop!W52)</f>
        <v>3552106226.9908271</v>
      </c>
      <c r="O11" s="19">
        <f ca="1">IF(mop!X52=0,0,N11*mop!Y52/mop!X52)</f>
        <v>3713565600.9449558</v>
      </c>
      <c r="P11" s="19">
        <f ca="1">IF(mop!Y52=0,0,O11*mop!Z52/mop!Y52)</f>
        <v>3875024974.8990846</v>
      </c>
      <c r="Q11" s="19">
        <f ca="1">IF(mop!Z52=0,0,P11*mop!AA52/mop!Z52)</f>
        <v>4036484348.8532128</v>
      </c>
      <c r="R11" s="19">
        <f ca="1">IF(mop!AA52=0,0,Q11*mop!AB52/mop!AA52)</f>
        <v>4036484348.8532128</v>
      </c>
      <c r="S11" s="19">
        <f ca="1">IF(mop!AB52=0,0,R11*mop!AC52/mop!AB52)</f>
        <v>4036484348.8532128</v>
      </c>
      <c r="T11" s="19">
        <f ca="1">IF(mop!AC52=0,0,S11*mop!AD52/mop!AC52)</f>
        <v>4036484348.8532128</v>
      </c>
      <c r="U11" s="19">
        <f ca="1">IF(mop!AD52=0,0,T11*mop!AE52/mop!AD52)</f>
        <v>4036484348.8532128</v>
      </c>
      <c r="V11" s="19">
        <f ca="1">IF(mop!AE52=0,0,U11*mop!AF52/mop!AE52)</f>
        <v>4036484348.8532128</v>
      </c>
      <c r="W11" s="19">
        <f ca="1">IF(mop!AF52=0,0,V11*mop!AG52/mop!AF52)</f>
        <v>4036484348.8532128</v>
      </c>
      <c r="X11" s="19">
        <f ca="1">IF(mop!AG52=0,0,W11*mop!AH52/mop!AG52)</f>
        <v>4036484348.8532128</v>
      </c>
      <c r="Y11" s="19">
        <f ca="1">IF(mop!AH52=0,0,X11*mop!AI52/mop!AH52)</f>
        <v>4036484348.8532128</v>
      </c>
      <c r="Z11" s="19">
        <f ca="1">IF(mop!AI52=0,0,Y11*mop!AJ52/mop!AI52)</f>
        <v>4036484348.8532128</v>
      </c>
      <c r="AA11" s="19">
        <f ca="1">IF(mop!AJ52=0,0,Z11*mop!AK52/mop!AJ52)</f>
        <v>4036484348.8532128</v>
      </c>
      <c r="AB11" s="19">
        <f ca="1">IF(mop!AK52=0,0,AA11*mop!AL52/mop!AK52)</f>
        <v>4359403096.7614698</v>
      </c>
      <c r="AC11" s="19">
        <f ca="1">IF(mop!AL52=0,0,AB11*mop!AM52/mop!AL52)</f>
        <v>4682321844.6697264</v>
      </c>
      <c r="AD11" s="19">
        <f ca="1">IF(mop!AM52=0,0,AC11*mop!AN52/mop!AM52)</f>
        <v>5005240592.5779839</v>
      </c>
      <c r="AE11" s="19">
        <f ca="1">IF(mop!AN52=0,0,AD11*mop!AO52/mop!AN52)</f>
        <v>5328159340.4862404</v>
      </c>
      <c r="AF11" s="19">
        <f ca="1">IF(mop!AO52=0,0,AE11*mop!AP52/mop!AO52)</f>
        <v>5651078088.3944969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VALUE(INDIRECT(ADDRESS(About!$A130,About!$A$148,1,1,CONCATENATE("BEN",B$1)),TRUE)),
VALUE(INDIRECT(ADDRESS(About!$A134,About!$A$148,1,1,CONCATENATE("BEN",B$1)),TRUE)),
VALUE(INDIRECT(ADDRESS(About!$A139,About!$A$148,1,1,CONCATENATE("BEN",B$1)),TRUE)),
VALUE(INDIRECT(ADDRESS(About!$A130,About!$A$149,1,1,CONCATENATE("BEN",B$1)),TRUE)),
VALUE(INDIRECT(ADDRESS(About!$A134,About!$A$149,1,1,CONCATENATE("BEN",B$1)),TRUE)),
VALUE(INDIRECT(ADDRESS(About!$A139,About!$A$149,1,1,CONCATENATE("BEN",B$1)),TRUE)),
VALUE(INDIRECT(ADDRESS(About!$A130,About!$A$151,1,1,CONCATENATE("BEN",B$1)),TRUE)),
VALUE(INDIRECT(ADDRESS(About!$A134,About!$A$151,1,1,CONCATENATE("BEN",B$1)),TRUE)),
VALUE(INDIRECT(ADDRESS(About!$A139,About!$A$151,1,1,CONCATENATE("BEN",B$1)),TRUE)),
VALUE(INDIRECT(ADDRESS(About!$A130,About!$A$162,1,1,CONCATENATE("BEN",B$1)),TRUE)),
VALUE(INDIRECT(ADDRESS(About!$A134,About!$A$162,1,1,CONCATENATE("BEN",B$1)),TRUE)),
VALUE(INDIRECT(ADDRESS(About!$A139,About!$A$162,1,1,CONCATENATE("BEN",B$1)),TRUE)),
VALUE(INDIRECT(ADDRESS(About!$A130,About!$A$163,1,1,CONCATENATE("BEN",B$1)),TRUE)),
VALUE(INDIRECT(ADDRESS(About!$A134,About!$A$163,1,1,CONCATENATE("BEN",B$1)),TRUE)),
VALUE(INDIRECT(ADDRESS(About!$A139,About!$A$163,1,1,CONCATENATE("BEN",B$1)),TRUE))
)*toe_to_BTU</f>
        <v>81002369337.219803</v>
      </c>
      <c r="C14" s="86" cm="1">
        <f t="array" aca="1" ref="C14" ca="1">SUM(
VALUE(INDIRECT(ADDRESS(About!$A130,About!$A$148,1,1,CONCATENATE("BEN",C$1)),TRUE)),
VALUE(INDIRECT(ADDRESS(About!$A134,About!$A$148,1,1,CONCATENATE("BEN",C$1)),TRUE)),
VALUE(INDIRECT(ADDRESS(About!$A139,About!$A$148,1,1,CONCATENATE("BEN",C$1)),TRUE)),
VALUE(INDIRECT(ADDRESS(About!$A130,About!$A$149,1,1,CONCATENATE("BEN",C$1)),TRUE)),
VALUE(INDIRECT(ADDRESS(About!$A134,About!$A$149,1,1,CONCATENATE("BEN",C$1)),TRUE)),
VALUE(INDIRECT(ADDRESS(About!$A139,About!$A$149,1,1,CONCATENATE("BEN",C$1)),TRUE)),
VALUE(INDIRECT(ADDRESS(About!$A130,About!$A$151,1,1,CONCATENATE("BEN",C$1)),TRUE)),
VALUE(INDIRECT(ADDRESS(About!$A134,About!$A$151,1,1,CONCATENATE("BEN",C$1)),TRUE)),
VALUE(INDIRECT(ADDRESS(About!$A139,About!$A$151,1,1,CONCATENATE("BEN",C$1)),TRUE)),
VALUE(INDIRECT(ADDRESS(About!$A130,About!$A$162,1,1,CONCATENATE("BEN",C$1)),TRUE)),
VALUE(INDIRECT(ADDRESS(About!$A134,About!$A$162,1,1,CONCATENATE("BEN",C$1)),TRUE)),
VALUE(INDIRECT(ADDRESS(About!$A139,About!$A$162,1,1,CONCATENATE("BEN",C$1)),TRUE)),
VALUE(INDIRECT(ADDRESS(About!$A130,About!$A$163,1,1,CONCATENATE("BEN",C$1)),TRUE)),
VALUE(INDIRECT(ADDRESS(About!$A134,About!$A$163,1,1,CONCATENATE("BEN",C$1)),TRUE)),
VALUE(INDIRECT(ADDRESS(About!$A139,About!$A$163,1,1,CONCATENATE("BEN",C$1)),TRUE))
)*toe_to_BTU</f>
        <v>86076268957.823166</v>
      </c>
      <c r="D14" s="86" cm="1">
        <f t="array" aca="1" ref="D14" ca="1">SUM(
VALUE(INDIRECT(ADDRESS(About!$A130,About!$A$148,1,1,CONCATENATE("BEN",D$1)),TRUE)),
VALUE(INDIRECT(ADDRESS(About!$A134,About!$A$148,1,1,CONCATENATE("BEN",D$1)),TRUE)),
VALUE(INDIRECT(ADDRESS(About!$A139,About!$A$148,1,1,CONCATENATE("BEN",D$1)),TRUE)),
VALUE(INDIRECT(ADDRESS(About!$A130,About!$A$149,1,1,CONCATENATE("BEN",D$1)),TRUE)),
VALUE(INDIRECT(ADDRESS(About!$A134,About!$A$149,1,1,CONCATENATE("BEN",D$1)),TRUE)),
VALUE(INDIRECT(ADDRESS(About!$A139,About!$A$149,1,1,CONCATENATE("BEN",D$1)),TRUE)),
VALUE(INDIRECT(ADDRESS(About!$A130,About!$A$151,1,1,CONCATENATE("BEN",D$1)),TRUE)),
VALUE(INDIRECT(ADDRESS(About!$A134,About!$A$151,1,1,CONCATENATE("BEN",D$1)),TRUE)),
VALUE(INDIRECT(ADDRESS(About!$A139,About!$A$151,1,1,CONCATENATE("BEN",D$1)),TRUE)),
VALUE(INDIRECT(ADDRESS(About!$A130,About!$A$162,1,1,CONCATENATE("BEN",D$1)),TRUE)),
VALUE(INDIRECT(ADDRESS(About!$A134,About!$A$162,1,1,CONCATENATE("BEN",D$1)),TRUE)),
VALUE(INDIRECT(ADDRESS(About!$A139,About!$A$162,1,1,CONCATENATE("BEN",D$1)),TRUE)),
VALUE(INDIRECT(ADDRESS(About!$A130,About!$A$163,1,1,CONCATENATE("BEN",D$1)),TRUE)),
VALUE(INDIRECT(ADDRESS(About!$A134,About!$A$163,1,1,CONCATENATE("BEN",D$1)),TRUE)),
VALUE(INDIRECT(ADDRESS(About!$A139,About!$A$163,1,1,CONCATENATE("BEN",D$1)),TRUE))
)*toe_to_BTU</f>
        <v>83817299589.243637</v>
      </c>
      <c r="E14" s="19">
        <f ca="1">IF((mop!N7+mop!N174+mop!N207)=0,0,D14*(mop!O7+mop!O174+mop!O207)/(mop!N7+mop!N174+mop!N207))</f>
        <v>85434368239.880707</v>
      </c>
      <c r="F14" s="19">
        <f ca="1">IF((mop!O7+mop!O174+mop!O207)=0,0,E14*(mop!P7+mop!P174+mop!P207)/(mop!O7+mop!O174+mop!O207))</f>
        <v>87051436890.517792</v>
      </c>
      <c r="G14" s="19">
        <f ca="1">IF((mop!P7+mop!P174+mop!P207)=0,0,F14*(mop!Q7+mop!Q174+mop!Q207)/(mop!P7+mop!P174+mop!P207))</f>
        <v>88668505541.154877</v>
      </c>
      <c r="H14" s="19">
        <f ca="1">IF((mop!Q7+mop!Q174+mop!Q207)=0,0,G14*(mop!R7+mop!R174+mop!R207)/(mop!Q7+mop!Q174+mop!Q207))</f>
        <v>90376355267.602402</v>
      </c>
      <c r="I14" s="19">
        <f ca="1">IF((mop!R7+mop!R174+mop!R207)=0,0,H14*(mop!S7+mop!S174+mop!S207)/(mop!R7+mop!R174+mop!R207))</f>
        <v>92084204994.049942</v>
      </c>
      <c r="J14" s="19">
        <f ca="1">IF((mop!S7+mop!S174+mop!S207)=0,0,I14*(mop!T7+mop!T174+mop!T207)/(mop!S7+mop!S174+mop!S207))</f>
        <v>93792054720.497467</v>
      </c>
      <c r="K14" s="19">
        <f ca="1">IF((mop!T7+mop!T174+mop!T207)=0,0,J14*(mop!U7+mop!U174+mop!U207)/(mop!T7+mop!T174+mop!T207))</f>
        <v>95499904446.944977</v>
      </c>
      <c r="L14" s="19">
        <f ca="1">IF((mop!U7+mop!U174+mop!U207)=0,0,K14*(mop!V7+mop!V174+mop!V207)/(mop!U7+mop!U174+mop!U207))</f>
        <v>97207754173.392517</v>
      </c>
      <c r="M14" s="19">
        <f ca="1">IF((mop!V7+mop!V174+mop!V207)=0,0,L14*(mop!W7+mop!W174+mop!W207)/(mop!V7+mop!V174+mop!V207))</f>
        <v>99119169305.096985</v>
      </c>
      <c r="N14" s="19">
        <f ca="1">IF((mop!W7+mop!W174+mop!W207)=0,0,M14*(mop!X7+mop!X174+mop!X207)/(mop!W7+mop!W174+mop!W207))</f>
        <v>101030584436.80145</v>
      </c>
      <c r="O14" s="19">
        <f ca="1">IF((mop!X7+mop!X174+mop!X207)=0,0,N14*(mop!Y7+mop!Y174+mop!Y207)/(mop!X7+mop!X174+mop!X207))</f>
        <v>102941999568.50592</v>
      </c>
      <c r="P14" s="19">
        <f ca="1">IF((mop!Y7+mop!Y174+mop!Y207)=0,0,O14*(mop!Z7+mop!Z174+mop!Z207)/(mop!Y7+mop!Y174+mop!Y207))</f>
        <v>104853414700.21039</v>
      </c>
      <c r="Q14" s="19">
        <f ca="1">IF((mop!Z7+mop!Z174+mop!Z207)=0,0,P14*(mop!AA7+mop!AA174+mop!AA207)/(mop!Z7+mop!Z174+mop!Z207))</f>
        <v>106764829831.91486</v>
      </c>
      <c r="R14" s="19">
        <f ca="1">IF((mop!AA7+mop!AA174+mop!AA207)=0,0,Q14*(mop!AB7+mop!AB174+mop!AB207)/(mop!AA7+mop!AA174+mop!AA207))</f>
        <v>108212824467.54482</v>
      </c>
      <c r="S14" s="19">
        <f ca="1">IF((mop!AB7+mop!AB174+mop!AB207)=0,0,R14*(mop!AC7+mop!AC174+mop!AC207)/(mop!AB7+mop!AB174+mop!AB207))</f>
        <v>109660819103.17479</v>
      </c>
      <c r="T14" s="19">
        <f ca="1">IF((mop!AC7+mop!AC174+mop!AC207)=0,0,S14*(mop!AD7+mop!AD174+mop!AD207)/(mop!AC7+mop!AC174+mop!AC207))</f>
        <v>111108813738.80478</v>
      </c>
      <c r="U14" s="19">
        <f ca="1">IF((mop!AD7+mop!AD174+mop!AD207)=0,0,T14*(mop!AE7+mop!AE174+mop!AE207)/(mop!AD7+mop!AD174+mop!AD207))</f>
        <v>112556808374.43472</v>
      </c>
      <c r="V14" s="19">
        <f ca="1">IF((mop!AE7+mop!AE174+mop!AE207)=0,0,U14*(mop!AF7+mop!AF174+mop!AF207)/(mop!AE7+mop!AE174+mop!AE207))</f>
        <v>114004803010.06471</v>
      </c>
      <c r="W14" s="19">
        <f ca="1">IF((mop!AF7+mop!AF174+mop!AF207)=0,0,V14*(mop!AG7+mop!AG174+mop!AG207)/(mop!AF7+mop!AF174+mop!AF207))</f>
        <v>115937878946.83603</v>
      </c>
      <c r="X14" s="19">
        <f ca="1">IF((mop!AG7+mop!AG174+mop!AG207)=0,0,W14*(mop!AH7+mop!AH174+mop!AH207)/(mop!AG7+mop!AG174+mop!AG207))</f>
        <v>117870954883.60736</v>
      </c>
      <c r="Y14" s="19">
        <f ca="1">IF((mop!AH7+mop!AH174+mop!AH207)=0,0,X14*(mop!AI7+mop!AI174+mop!AI207)/(mop!AH7+mop!AH174+mop!AH207))</f>
        <v>119804030820.37871</v>
      </c>
      <c r="Z14" s="19">
        <f ca="1">IF((mop!AI7+mop!AI174+mop!AI207)=0,0,Y14*(mop!AJ7+mop!AJ174+mop!AJ207)/(mop!AI7+mop!AI174+mop!AI207))</f>
        <v>121737106757.15004</v>
      </c>
      <c r="AA14" s="19">
        <f ca="1">IF((mop!AJ7+mop!AJ174+mop!AJ207)=0,0,Z14*(mop!AK7+mop!AK174+mop!AK207)/(mop!AJ7+mop!AJ174+mop!AJ207))</f>
        <v>123670182693.92136</v>
      </c>
      <c r="AB14" s="19">
        <f ca="1">IF((mop!AK7+mop!AK174+mop!AK207)=0,0,AA14*(mop!AL7+mop!AL174+mop!AL207)/(mop!AK7+mop!AK174+mop!AK207))</f>
        <v>125712149526.71068</v>
      </c>
      <c r="AC14" s="19">
        <f ca="1">IF((mop!AL7+mop!AL174+mop!AL207)=0,0,AB14*(mop!AM7+mop!AM174+mop!AM207)/(mop!AL7+mop!AL174+mop!AL207))</f>
        <v>127754116359.5</v>
      </c>
      <c r="AD14" s="19">
        <f ca="1">IF((mop!AM7+mop!AM174+mop!AM207)=0,0,AC14*(mop!AN7+mop!AN174+mop!AN207)/(mop!AM7+mop!AM174+mop!AM207))</f>
        <v>129796083192.28929</v>
      </c>
      <c r="AE14" s="19">
        <f ca="1">IF((mop!AN7+mop!AN174+mop!AN207)=0,0,AD14*(mop!AO7+mop!AO174+mop!AO207)/(mop!AN7+mop!AN174+mop!AN207))</f>
        <v>131838050025.07863</v>
      </c>
      <c r="AF14" s="19">
        <f ca="1">IF((mop!AO7+mop!AO174+mop!AO207)=0,0,AE14*(mop!AP7+mop!AP174+mop!AP207)/(mop!AO7+mop!AO174+mop!AO207))</f>
        <v>133880016857.86792</v>
      </c>
    </row>
    <row r="15" spans="1:32">
      <c r="A15" s="88" t="s">
        <v>30</v>
      </c>
      <c r="B15" s="86" cm="1">
        <f t="array" aca="1" ref="B15" ca="1">SUM(
VALUE(INDIRECT(ADDRESS(About!$A131,About!$A$148,1,1,CONCATENATE("BEN",B$1)),TRUE)),
VALUE(INDIRECT(ADDRESS(About!$A132,About!$A$148,1,1,CONCATENATE("BEN",B$1)),TRUE)),
VALUE(INDIRECT(ADDRESS(About!$A131,About!$A$149,1,1,CONCATENATE("BEN",B$1)),TRUE)),
VALUE(INDIRECT(ADDRESS(About!$A132,About!$A$149,1,1,CONCATENATE("BEN",B$1)),TRUE)),
VALUE(INDIRECT(ADDRESS(About!$A131,About!$A$151,1,1,CONCATENATE("BEN",B$1)),TRUE)),
VALUE(INDIRECT(ADDRESS(About!$A132,About!$A$151,1,1,CONCATENATE("BEN",B$1)),TRUE)),
VALUE(INDIRECT(ADDRESS(About!$A131,About!$A$162,1,1,CONCATENATE("BEN",B$1)),TRUE)),
VALUE(INDIRECT(ADDRESS(About!$A132,About!$A$162,1,1,CONCATENATE("BEN",B$1)),TRUE)),
VALUE(INDIRECT(ADDRESS(About!$A131,About!$A$163,1,1,CONCATENATE("BEN",B$1)),TRUE)),
VALUE(INDIRECT(ADDRESS(About!$A132,About!$A$163,1,1,CONCATENATE("BEN",B$1)),TRUE))
)*toe_to_BTU</f>
        <v>150653239297.96213</v>
      </c>
      <c r="C15" s="86" cm="1">
        <f t="array" aca="1" ref="C15" ca="1">SUM(
VALUE(INDIRECT(ADDRESS(About!$A131,About!$A$148,1,1,CONCATENATE("BEN",C$1)),TRUE)),
VALUE(INDIRECT(ADDRESS(About!$A132,About!$A$148,1,1,CONCATENATE("BEN",C$1)),TRUE)),
VALUE(INDIRECT(ADDRESS(About!$A131,About!$A$149,1,1,CONCATENATE("BEN",C$1)),TRUE)),
VALUE(INDIRECT(ADDRESS(About!$A132,About!$A$149,1,1,CONCATENATE("BEN",C$1)),TRUE)),
VALUE(INDIRECT(ADDRESS(About!$A131,About!$A$151,1,1,CONCATENATE("BEN",C$1)),TRUE)),
VALUE(INDIRECT(ADDRESS(About!$A132,About!$A$151,1,1,CONCATENATE("BEN",C$1)),TRUE)),
VALUE(INDIRECT(ADDRESS(About!$A131,About!$A$162,1,1,CONCATENATE("BEN",C$1)),TRUE)),
VALUE(INDIRECT(ADDRESS(About!$A132,About!$A$162,1,1,CONCATENATE("BEN",C$1)),TRUE)),
VALUE(INDIRECT(ADDRESS(About!$A131,About!$A$163,1,1,CONCATENATE("BEN",C$1)),TRUE)),
VALUE(INDIRECT(ADDRESS(About!$A132,About!$A$163,1,1,CONCATENATE("BEN",C$1)),TRUE))
)*toe_to_BTU</f>
        <v>158673299659.86609</v>
      </c>
      <c r="D15" s="86" cm="1">
        <f t="array" aca="1" ref="D15" ca="1">SUM(
VALUE(INDIRECT(ADDRESS(About!$A131,About!$A$148,1,1,CONCATENATE("BEN",D$1)),TRUE)),
VALUE(INDIRECT(ADDRESS(About!$A132,About!$A$148,1,1,CONCATENATE("BEN",D$1)),TRUE)),
VALUE(INDIRECT(ADDRESS(About!$A131,About!$A$149,1,1,CONCATENATE("BEN",D$1)),TRUE)),
VALUE(INDIRECT(ADDRESS(About!$A132,About!$A$149,1,1,CONCATENATE("BEN",D$1)),TRUE)),
VALUE(INDIRECT(ADDRESS(About!$A131,About!$A$151,1,1,CONCATENATE("BEN",D$1)),TRUE)),
VALUE(INDIRECT(ADDRESS(About!$A132,About!$A$151,1,1,CONCATENATE("BEN",D$1)),TRUE)),
VALUE(INDIRECT(ADDRESS(About!$A131,About!$A$162,1,1,CONCATENATE("BEN",D$1)),TRUE)),
VALUE(INDIRECT(ADDRESS(About!$A132,About!$A$162,1,1,CONCATENATE("BEN",D$1)),TRUE)),
VALUE(INDIRECT(ADDRESS(About!$A131,About!$A$163,1,1,CONCATENATE("BEN",D$1)),TRUE)),
VALUE(INDIRECT(ADDRESS(About!$A132,About!$A$163,1,1,CONCATENATE("BEN",D$1)),TRUE))
)*toe_to_BTU</f>
        <v>153438874323.44901</v>
      </c>
      <c r="E15" s="19">
        <f ca="1">IF((mop!N37+mop!N189)=0,0,D15*(mop!O37+mop!O189)/(mop!N37+mop!N189))</f>
        <v>156583947893.07498</v>
      </c>
      <c r="F15" s="19">
        <f ca="1">IF((mop!O37+mop!O189)=0,0,E15*(mop!P37+mop!P189)/(mop!O37+mop!O189))</f>
        <v>159729021462.70093</v>
      </c>
      <c r="G15" s="19">
        <f ca="1">IF((mop!P37+mop!P189)=0,0,F15*(mop!Q37+mop!Q189)/(mop!P37+mop!P189))</f>
        <v>162874095032.3269</v>
      </c>
      <c r="H15" s="19">
        <f ca="1">IF((mop!Q37+mop!Q189)=0,0,G15*(mop!R37+mop!R189)/(mop!Q37+mop!Q189))</f>
        <v>165989268414.83322</v>
      </c>
      <c r="I15" s="19">
        <f ca="1">IF((mop!R37+mop!R189)=0,0,H15*(mop!S37+mop!S189)/(mop!R37+mop!R189))</f>
        <v>169104441797.33954</v>
      </c>
      <c r="J15" s="19">
        <f ca="1">IF((mop!S37+mop!S189)=0,0,I15*(mop!T37+mop!T189)/(mop!S37+mop!S189))</f>
        <v>172219615179.84586</v>
      </c>
      <c r="K15" s="19">
        <f ca="1">IF((mop!T37+mop!T189)=0,0,J15*(mop!U37+mop!U189)/(mop!T37+mop!T189))</f>
        <v>175334788562.35217</v>
      </c>
      <c r="L15" s="19">
        <f ca="1">IF((mop!U37+mop!U189)=0,0,K15*(mop!V37+mop!V189)/(mop!U37+mop!U189))</f>
        <v>178449961944.85849</v>
      </c>
      <c r="M15" s="19">
        <f ca="1">IF((mop!V37+mop!V189)=0,0,L15*(mop!W37+mop!W189)/(mop!V37+mop!V189))</f>
        <v>181477288029.45895</v>
      </c>
      <c r="N15" s="19">
        <f ca="1">IF((mop!W37+mop!W189)=0,0,M15*(mop!X37+mop!X189)/(mop!W37+mop!W189))</f>
        <v>184504614114.05939</v>
      </c>
      <c r="O15" s="19">
        <f ca="1">IF((mop!X37+mop!X189)=0,0,N15*(mop!Y37+mop!Y189)/(mop!X37+mop!X189))</f>
        <v>187531940198.65982</v>
      </c>
      <c r="P15" s="19">
        <f ca="1">IF((mop!Y37+mop!Y189)=0,0,O15*(mop!Z37+mop!Z189)/(mop!Y37+mop!Y189))</f>
        <v>190559266283.26025</v>
      </c>
      <c r="Q15" s="19">
        <f ca="1">IF((mop!Z37+mop!Z189)=0,0,P15*(mop!AA37+mop!AA189)/(mop!Z37+mop!Z189))</f>
        <v>193586592367.86072</v>
      </c>
      <c r="R15" s="19">
        <f ca="1">IF((mop!AA37+mop!AA189)=0,0,Q15*(mop!AB37+mop!AB189)/(mop!AA37+mop!AA189))</f>
        <v>196599960246.38324</v>
      </c>
      <c r="S15" s="19">
        <f ca="1">IF((mop!AB37+mop!AB189)=0,0,R15*(mop!AC37+mop!AC189)/(mop!AB37+mop!AB189))</f>
        <v>199613328124.90576</v>
      </c>
      <c r="T15" s="19">
        <f ca="1">IF((mop!AC37+mop!AC189)=0,0,S15*(mop!AD37+mop!AD189)/(mop!AC37+mop!AC189))</f>
        <v>202626696003.42825</v>
      </c>
      <c r="U15" s="19">
        <f ca="1">IF((mop!AD37+mop!AD189)=0,0,T15*(mop!AE37+mop!AE189)/(mop!AD37+mop!AD189))</f>
        <v>205640063881.95074</v>
      </c>
      <c r="V15" s="19">
        <f ca="1">IF((mop!AE37+mop!AE189)=0,0,U15*(mop!AF37+mop!AF189)/(mop!AE37+mop!AE189))</f>
        <v>208653431760.4733</v>
      </c>
      <c r="W15" s="19">
        <f ca="1">IF((mop!AF37+mop!AF189)=0,0,V15*(mop!AG37+mop!AG189)/(mop!AF37+mop!AF189))</f>
        <v>211943418786.09363</v>
      </c>
      <c r="X15" s="19">
        <f ca="1">IF((mop!AG37+mop!AG189)=0,0,W15*(mop!AH37+mop!AH189)/(mop!AG37+mop!AG189))</f>
        <v>215233405811.71399</v>
      </c>
      <c r="Y15" s="19">
        <f ca="1">IF((mop!AH37+mop!AH189)=0,0,X15*(mop!AI37+mop!AI189)/(mop!AH37+mop!AH189))</f>
        <v>218523392837.33435</v>
      </c>
      <c r="Z15" s="19">
        <f ca="1">IF((mop!AI37+mop!AI189)=0,0,Y15*(mop!AJ37+mop!AJ189)/(mop!AI37+mop!AI189))</f>
        <v>221813379862.95468</v>
      </c>
      <c r="AA15" s="19">
        <f ca="1">IF((mop!AJ37+mop!AJ189)=0,0,Z15*(mop!AK37+mop!AK189)/(mop!AJ37+mop!AJ189))</f>
        <v>225103366888.57501</v>
      </c>
      <c r="AB15" s="19">
        <f ca="1">IF((mop!AK37+mop!AK189)=0,0,AA15*(mop!AL37+mop!AL189)/(mop!AK37+mop!AK189))</f>
        <v>228297395325.89447</v>
      </c>
      <c r="AC15" s="19">
        <f ca="1">IF((mop!AL37+mop!AL189)=0,0,AB15*(mop!AM37+mop!AM189)/(mop!AL37+mop!AL189))</f>
        <v>231491423763.21399</v>
      </c>
      <c r="AD15" s="19">
        <f ca="1">IF((mop!AM37+mop!AM189)=0,0,AC15*(mop!AN37+mop!AN189)/(mop!AM37+mop!AM189))</f>
        <v>234685452200.53351</v>
      </c>
      <c r="AE15" s="19">
        <f ca="1">IF((mop!AN37+mop!AN189)=0,0,AD15*(mop!AO37+mop!AO189)/(mop!AN37+mop!AN189))</f>
        <v>237879480637.853</v>
      </c>
      <c r="AF15" s="19">
        <f ca="1">IF((mop!AO37+mop!AO189)=0,0,AE15*(mop!AP37+mop!AP189)/(mop!AO37+mop!AO189))</f>
        <v>241073509075.17242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2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2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2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2">
      <c r="A20" t="s">
        <v>35</v>
      </c>
      <c r="B20" s="87">
        <v>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</row>
    <row r="21" spans="1:32">
      <c r="A21" t="s">
        <v>36</v>
      </c>
      <c r="B21" s="87">
        <v>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</row>
    <row r="22" spans="1:32">
      <c r="A22" t="s">
        <v>37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</row>
    <row r="23" spans="1:32">
      <c r="A23" t="s">
        <v>38</v>
      </c>
      <c r="B23" s="87">
        <v>0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</row>
    <row r="24" spans="1:32">
      <c r="A24" t="s">
        <v>39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</row>
    <row r="25" spans="1:32">
      <c r="A25" t="s">
        <v>40</v>
      </c>
      <c r="B25" s="87">
        <v>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</row>
    <row r="26" spans="1:32">
      <c r="A26" t="s">
        <v>41</v>
      </c>
      <c r="B26" s="87">
        <v>0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</row>
    <row r="27" spans="1:32">
      <c r="A27" t="s">
        <v>52</v>
      </c>
      <c r="B27" s="19">
        <f ca="1">SUM(B2:B26)</f>
        <v>1285950113765.4929</v>
      </c>
      <c r="C27" s="19">
        <f t="shared" ref="C27:AF27" ca="1" si="0">SUM(C2:C26)</f>
        <v>1197384207535.2729</v>
      </c>
      <c r="D27" s="19">
        <f t="shared" ca="1" si="0"/>
        <v>1215078025997.0464</v>
      </c>
      <c r="E27" s="19">
        <f t="shared" ca="1" si="0"/>
        <v>1222163364804.5032</v>
      </c>
      <c r="F27" s="19">
        <f t="shared" ca="1" si="0"/>
        <v>1229248703611.9595</v>
      </c>
      <c r="G27" s="19">
        <f t="shared" ca="1" si="0"/>
        <v>1236334042419.416</v>
      </c>
      <c r="H27" s="19">
        <f t="shared" ca="1" si="0"/>
        <v>1243388428523.9521</v>
      </c>
      <c r="I27" s="19">
        <f t="shared" ca="1" si="0"/>
        <v>1250442814628.4885</v>
      </c>
      <c r="J27" s="19">
        <f t="shared" ca="1" si="0"/>
        <v>1257497200733.0249</v>
      </c>
      <c r="K27" s="19">
        <f t="shared" ca="1" si="0"/>
        <v>1264551586837.561</v>
      </c>
      <c r="L27" s="19">
        <f t="shared" ca="1" si="0"/>
        <v>1271605972942.0974</v>
      </c>
      <c r="M27" s="19">
        <f t="shared" ca="1" si="0"/>
        <v>1279414568954.7842</v>
      </c>
      <c r="N27" s="19">
        <f t="shared" ca="1" si="0"/>
        <v>1287223164967.4702</v>
      </c>
      <c r="O27" s="19">
        <f t="shared" ca="1" si="0"/>
        <v>1295031760980.1565</v>
      </c>
      <c r="P27" s="19">
        <f t="shared" ca="1" si="0"/>
        <v>1302840356992.843</v>
      </c>
      <c r="Q27" s="19">
        <f t="shared" ca="1" si="0"/>
        <v>1310648953005.5293</v>
      </c>
      <c r="R27" s="19">
        <f t="shared" ca="1" si="0"/>
        <v>1318321774923.3967</v>
      </c>
      <c r="S27" s="19">
        <f t="shared" ca="1" si="0"/>
        <v>1325994596841.2639</v>
      </c>
      <c r="T27" s="19">
        <f t="shared" ca="1" si="0"/>
        <v>1333667418759.1313</v>
      </c>
      <c r="U27" s="19">
        <f t="shared" ca="1" si="0"/>
        <v>1341340240676.9988</v>
      </c>
      <c r="V27" s="19">
        <f t="shared" ca="1" si="0"/>
        <v>1349013062594.8662</v>
      </c>
      <c r="W27" s="19">
        <f t="shared" ca="1" si="0"/>
        <v>1358751433172.1094</v>
      </c>
      <c r="X27" s="19">
        <f t="shared" ca="1" si="0"/>
        <v>1368489803749.353</v>
      </c>
      <c r="Y27" s="19">
        <f t="shared" ca="1" si="0"/>
        <v>1378228174326.5962</v>
      </c>
      <c r="Z27" s="19">
        <f t="shared" ca="1" si="0"/>
        <v>1387966544903.8396</v>
      </c>
      <c r="AA27" s="19">
        <f t="shared" ca="1" si="0"/>
        <v>1397704915481.083</v>
      </c>
      <c r="AB27" s="19">
        <f t="shared" ca="1" si="0"/>
        <v>1409766408358.6331</v>
      </c>
      <c r="AC27" s="19">
        <f t="shared" ca="1" si="0"/>
        <v>1421827901236.1831</v>
      </c>
      <c r="AD27" s="19">
        <f t="shared" ca="1" si="0"/>
        <v>1433889394113.7336</v>
      </c>
      <c r="AE27" s="19">
        <f t="shared" ca="1" si="0"/>
        <v>1445950886991.2844</v>
      </c>
      <c r="AF27" s="19">
        <f t="shared" ca="1" si="0"/>
        <v>1458012379868.8345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0.12192604820409769</v>
      </c>
      <c r="C31" s="19">
        <f t="shared" ref="C31:AF39" ca="1" si="1">C2/C$27</f>
        <v>0.12916295758567739</v>
      </c>
      <c r="D31" s="19">
        <f t="shared" ca="1" si="1"/>
        <v>0.12434244694860849</v>
      </c>
      <c r="E31" s="19">
        <f t="shared" ca="1" si="1"/>
        <v>0.12636085595592164</v>
      </c>
      <c r="F31" s="19">
        <f t="shared" ca="1" si="1"/>
        <v>0.12835599691076216</v>
      </c>
      <c r="G31" s="19">
        <f t="shared" ca="1" si="1"/>
        <v>0.13032826985558485</v>
      </c>
      <c r="H31" s="19">
        <f t="shared" ca="1" si="1"/>
        <v>0.13228135862261967</v>
      </c>
      <c r="I31" s="19">
        <f t="shared" ca="1" si="1"/>
        <v>0.13421241064859296</v>
      </c>
      <c r="J31" s="19">
        <f t="shared" ca="1" si="1"/>
        <v>0.1361217968027516</v>
      </c>
      <c r="K31" s="19">
        <f t="shared" ca="1" si="1"/>
        <v>0.13800987967866638</v>
      </c>
      <c r="L31" s="19">
        <f t="shared" ca="1" si="1"/>
        <v>0.13987701382378326</v>
      </c>
      <c r="M31" s="19">
        <f t="shared" ca="1" si="1"/>
        <v>0.14164000048270528</v>
      </c>
      <c r="N31" s="19">
        <f t="shared" ca="1" si="1"/>
        <v>0.1433815977649133</v>
      </c>
      <c r="O31" s="19">
        <f t="shared" ca="1" si="1"/>
        <v>0.14510219258215742</v>
      </c>
      <c r="P31" s="19">
        <f t="shared" ca="1" si="1"/>
        <v>0.14680216257033896</v>
      </c>
      <c r="Q31" s="19">
        <f t="shared" ca="1" si="1"/>
        <v>0.14848187636582919</v>
      </c>
      <c r="R31" s="19">
        <f t="shared" ca="1" si="1"/>
        <v>0.15015715698042056</v>
      </c>
      <c r="S31" s="19">
        <f t="shared" ca="1" si="1"/>
        <v>0.15181304968823039</v>
      </c>
      <c r="T31" s="19">
        <f t="shared" ca="1" si="1"/>
        <v>0.15344988911531457</v>
      </c>
      <c r="U31" s="19">
        <f t="shared" ca="1" si="1"/>
        <v>0.15506800223112993</v>
      </c>
      <c r="V31" s="19">
        <f t="shared" ca="1" si="1"/>
        <v>0.15666770856627743</v>
      </c>
      <c r="W31" s="19">
        <f t="shared" ca="1" si="1"/>
        <v>0.15800875274898626</v>
      </c>
      <c r="X31" s="19">
        <f t="shared" ca="1" si="1"/>
        <v>0.15933071080452638</v>
      </c>
      <c r="Y31" s="19">
        <f t="shared" ca="1" si="1"/>
        <v>0.16063398731274048</v>
      </c>
      <c r="Z31" s="19">
        <f t="shared" ca="1" si="1"/>
        <v>0.16191897549887904</v>
      </c>
      <c r="AA31" s="19">
        <f t="shared" ca="1" si="1"/>
        <v>0.16318605762916077</v>
      </c>
      <c r="AB31" s="19">
        <f t="shared" ca="1" si="1"/>
        <v>0.16416463566075487</v>
      </c>
      <c r="AC31" s="19">
        <f t="shared" ca="1" si="1"/>
        <v>0.16512661096293574</v>
      </c>
      <c r="AD31" s="19">
        <f t="shared" ca="1" si="1"/>
        <v>0.16607240250881949</v>
      </c>
      <c r="AE31" s="19">
        <f t="shared" ca="1" si="1"/>
        <v>0.16700241529195695</v>
      </c>
      <c r="AF31" s="19">
        <f t="shared" ca="1" si="1"/>
        <v>0.16791704090456736</v>
      </c>
    </row>
    <row r="32" spans="1:32">
      <c r="A32" t="s">
        <v>18</v>
      </c>
      <c r="B32" s="19">
        <f t="shared" ref="B32:Q55" ca="1" si="2">B3/B$27</f>
        <v>0</v>
      </c>
      <c r="C32" s="19">
        <f t="shared" ca="1" si="2"/>
        <v>0</v>
      </c>
      <c r="D32" s="19">
        <f t="shared" ca="1" si="2"/>
        <v>0</v>
      </c>
      <c r="E32" s="19">
        <f t="shared" ca="1" si="2"/>
        <v>0</v>
      </c>
      <c r="F32" s="19">
        <f t="shared" ca="1" si="2"/>
        <v>0</v>
      </c>
      <c r="G32" s="19">
        <f t="shared" ca="1" si="2"/>
        <v>0</v>
      </c>
      <c r="H32" s="19">
        <f t="shared" ca="1" si="2"/>
        <v>0</v>
      </c>
      <c r="I32" s="19">
        <f t="shared" ca="1" si="2"/>
        <v>0</v>
      </c>
      <c r="J32" s="19">
        <f t="shared" ca="1" si="2"/>
        <v>0</v>
      </c>
      <c r="K32" s="19">
        <f t="shared" ca="1" si="2"/>
        <v>0</v>
      </c>
      <c r="L32" s="19">
        <f t="shared" ca="1" si="2"/>
        <v>0</v>
      </c>
      <c r="M32" s="19">
        <f t="shared" ca="1" si="2"/>
        <v>0</v>
      </c>
      <c r="N32" s="19">
        <f t="shared" ca="1" si="2"/>
        <v>0</v>
      </c>
      <c r="O32" s="19">
        <f t="shared" ca="1" si="2"/>
        <v>0</v>
      </c>
      <c r="P32" s="19">
        <f t="shared" ca="1" si="2"/>
        <v>0</v>
      </c>
      <c r="Q32" s="19">
        <f t="shared" ca="1" si="2"/>
        <v>0</v>
      </c>
      <c r="R32" s="19">
        <f t="shared" ca="1" si="1"/>
        <v>0</v>
      </c>
      <c r="S32" s="19">
        <f t="shared" ca="1" si="1"/>
        <v>0</v>
      </c>
      <c r="T32" s="19">
        <f t="shared" ca="1" si="1"/>
        <v>0</v>
      </c>
      <c r="U32" s="19">
        <f t="shared" ca="1" si="1"/>
        <v>0</v>
      </c>
      <c r="V32" s="19">
        <f t="shared" ca="1" si="1"/>
        <v>0</v>
      </c>
      <c r="W32" s="19">
        <f t="shared" ca="1" si="1"/>
        <v>0</v>
      </c>
      <c r="X32" s="19">
        <f t="shared" ca="1" si="1"/>
        <v>0</v>
      </c>
      <c r="Y32" s="19">
        <f t="shared" ca="1" si="1"/>
        <v>0</v>
      </c>
      <c r="Z32" s="19">
        <f t="shared" ca="1" si="1"/>
        <v>0</v>
      </c>
      <c r="AA32" s="19">
        <f t="shared" ca="1" si="1"/>
        <v>0</v>
      </c>
      <c r="AB32" s="19">
        <f t="shared" ca="1" si="1"/>
        <v>0</v>
      </c>
      <c r="AC32" s="19">
        <f t="shared" ca="1" si="1"/>
        <v>0</v>
      </c>
      <c r="AD32" s="19">
        <f t="shared" ca="1" si="1"/>
        <v>0</v>
      </c>
      <c r="AE32" s="19">
        <f t="shared" ca="1" si="1"/>
        <v>0</v>
      </c>
      <c r="AF32" s="19">
        <f t="shared" ca="1" si="1"/>
        <v>0</v>
      </c>
    </row>
    <row r="33" spans="1:32">
      <c r="A33" t="s">
        <v>19</v>
      </c>
      <c r="B33" s="19">
        <f t="shared" ca="1" si="2"/>
        <v>0</v>
      </c>
      <c r="C33" s="19">
        <f t="shared" ca="1" si="1"/>
        <v>0</v>
      </c>
      <c r="D33" s="19">
        <f t="shared" ca="1" si="1"/>
        <v>0</v>
      </c>
      <c r="E33" s="19">
        <f t="shared" ca="1" si="1"/>
        <v>0</v>
      </c>
      <c r="F33" s="19">
        <f t="shared" ca="1" si="1"/>
        <v>0</v>
      </c>
      <c r="G33" s="19">
        <f t="shared" ca="1" si="1"/>
        <v>0</v>
      </c>
      <c r="H33" s="19">
        <f t="shared" ca="1" si="1"/>
        <v>0</v>
      </c>
      <c r="I33" s="19">
        <f t="shared" ca="1" si="1"/>
        <v>0</v>
      </c>
      <c r="J33" s="19">
        <f t="shared" ca="1" si="1"/>
        <v>0</v>
      </c>
      <c r="K33" s="19">
        <f t="shared" ca="1" si="1"/>
        <v>0</v>
      </c>
      <c r="L33" s="19">
        <f t="shared" ca="1" si="1"/>
        <v>0</v>
      </c>
      <c r="M33" s="19">
        <f t="shared" ca="1" si="1"/>
        <v>0</v>
      </c>
      <c r="N33" s="19">
        <f t="shared" ca="1" si="1"/>
        <v>0</v>
      </c>
      <c r="O33" s="19">
        <f t="shared" ca="1" si="1"/>
        <v>0</v>
      </c>
      <c r="P33" s="19">
        <f t="shared" ca="1" si="1"/>
        <v>0</v>
      </c>
      <c r="Q33" s="19">
        <f t="shared" ca="1" si="1"/>
        <v>0</v>
      </c>
      <c r="R33" s="19">
        <f t="shared" ca="1" si="1"/>
        <v>0</v>
      </c>
      <c r="S33" s="19">
        <f t="shared" ca="1" si="1"/>
        <v>0</v>
      </c>
      <c r="T33" s="19">
        <f t="shared" ca="1" si="1"/>
        <v>0</v>
      </c>
      <c r="U33" s="19">
        <f t="shared" ca="1" si="1"/>
        <v>0</v>
      </c>
      <c r="V33" s="19">
        <f t="shared" ca="1" si="1"/>
        <v>0</v>
      </c>
      <c r="W33" s="19">
        <f t="shared" ca="1" si="1"/>
        <v>0</v>
      </c>
      <c r="X33" s="19">
        <f t="shared" ca="1" si="1"/>
        <v>0</v>
      </c>
      <c r="Y33" s="19">
        <f t="shared" ca="1" si="1"/>
        <v>0</v>
      </c>
      <c r="Z33" s="19">
        <f t="shared" ca="1" si="1"/>
        <v>0</v>
      </c>
      <c r="AA33" s="19">
        <f t="shared" ca="1" si="1"/>
        <v>0</v>
      </c>
      <c r="AB33" s="19">
        <f t="shared" ca="1" si="1"/>
        <v>0</v>
      </c>
      <c r="AC33" s="19">
        <f t="shared" ca="1" si="1"/>
        <v>0</v>
      </c>
      <c r="AD33" s="19">
        <f t="shared" ca="1" si="1"/>
        <v>0</v>
      </c>
      <c r="AE33" s="19">
        <f t="shared" ca="1" si="1"/>
        <v>0</v>
      </c>
      <c r="AF33" s="19">
        <f t="shared" ca="1" si="1"/>
        <v>0</v>
      </c>
    </row>
    <row r="34" spans="1:32">
      <c r="A34" t="s">
        <v>20</v>
      </c>
      <c r="B34" s="19">
        <f t="shared" ca="1" si="2"/>
        <v>1.2339088051007952E-3</v>
      </c>
      <c r="C34" s="19">
        <f t="shared" ca="1" si="1"/>
        <v>1.5055093577963762E-3</v>
      </c>
      <c r="D34" s="19">
        <f t="shared" ca="1" si="1"/>
        <v>1.4366595070100794E-3</v>
      </c>
      <c r="E34" s="19">
        <f t="shared" ca="1" si="1"/>
        <v>1.4331398478434267E-3</v>
      </c>
      <c r="F34" s="19">
        <f t="shared" ca="1" si="1"/>
        <v>1.4296607630171984E-3</v>
      </c>
      <c r="G34" s="19">
        <f t="shared" ca="1" si="1"/>
        <v>1.426221554945775E-3</v>
      </c>
      <c r="H34" s="19">
        <f t="shared" ca="1" si="1"/>
        <v>1.4181298618847875E-3</v>
      </c>
      <c r="I34" s="19">
        <f t="shared" ca="1" si="1"/>
        <v>1.4101294675644119E-3</v>
      </c>
      <c r="J34" s="19">
        <f t="shared" ca="1" si="1"/>
        <v>1.4022188354645671E-3</v>
      </c>
      <c r="K34" s="19">
        <f t="shared" ca="1" si="1"/>
        <v>1.3943964633514943E-3</v>
      </c>
      <c r="L34" s="19">
        <f t="shared" ca="1" si="1"/>
        <v>1.3866608823267193E-3</v>
      </c>
      <c r="M34" s="19">
        <f t="shared" ca="1" si="1"/>
        <v>1.414949674080277E-3</v>
      </c>
      <c r="N34" s="19">
        <f t="shared" ca="1" si="1"/>
        <v>1.4428952530133982E-3</v>
      </c>
      <c r="O34" s="19">
        <f t="shared" ca="1" si="1"/>
        <v>1.4705038274917953E-3</v>
      </c>
      <c r="P34" s="19">
        <f t="shared" ca="1" si="1"/>
        <v>1.4977814570413979E-3</v>
      </c>
      <c r="Q34" s="19">
        <f t="shared" ca="1" si="1"/>
        <v>1.5247340567821441E-3</v>
      </c>
      <c r="R34" s="19">
        <f t="shared" ca="1" si="1"/>
        <v>1.5403811486202636E-3</v>
      </c>
      <c r="S34" s="19">
        <f t="shared" ca="1" si="1"/>
        <v>1.5558471577458413E-3</v>
      </c>
      <c r="T34" s="19">
        <f t="shared" ca="1" si="1"/>
        <v>1.5711352095604256E-3</v>
      </c>
      <c r="U34" s="19">
        <f t="shared" ca="1" si="1"/>
        <v>1.5862483579530636E-3</v>
      </c>
      <c r="V34" s="19">
        <f t="shared" ca="1" si="1"/>
        <v>1.6011895873340176E-3</v>
      </c>
      <c r="W34" s="19">
        <f t="shared" ca="1" si="1"/>
        <v>1.6156681351846918E-3</v>
      </c>
      <c r="X34" s="19">
        <f t="shared" ca="1" si="1"/>
        <v>1.6299406201710257E-3</v>
      </c>
      <c r="Y34" s="19">
        <f t="shared" ca="1" si="1"/>
        <v>1.6440114103285291E-3</v>
      </c>
      <c r="Z34" s="19">
        <f t="shared" ca="1" si="1"/>
        <v>1.6578847511031622E-3</v>
      </c>
      <c r="AA34" s="19">
        <f t="shared" ca="1" si="1"/>
        <v>1.6715647696219863E-3</v>
      </c>
      <c r="AB34" s="19">
        <f t="shared" ca="1" si="1"/>
        <v>1.6843633219013701E-3</v>
      </c>
      <c r="AC34" s="19">
        <f t="shared" ca="1" si="1"/>
        <v>1.6969447316601623E-3</v>
      </c>
      <c r="AD34" s="19">
        <f t="shared" ca="1" si="1"/>
        <v>1.7093144785322375E-3</v>
      </c>
      <c r="AE34" s="19">
        <f t="shared" ca="1" si="1"/>
        <v>1.7214778593165883E-3</v>
      </c>
      <c r="AF34" s="19">
        <f t="shared" ca="1" si="1"/>
        <v>1.7334399955398882E-3</v>
      </c>
    </row>
    <row r="35" spans="1:32">
      <c r="A35" t="s">
        <v>21</v>
      </c>
      <c r="B35" s="19">
        <f t="shared" ca="1" si="2"/>
        <v>0.63033765668043029</v>
      </c>
      <c r="C35" s="19">
        <f t="shared" ca="1" si="1"/>
        <v>0.59121860036858342</v>
      </c>
      <c r="D35" s="19">
        <f t="shared" ca="1" si="1"/>
        <v>0.60287595436902042</v>
      </c>
      <c r="E35" s="19">
        <f t="shared" ca="1" si="1"/>
        <v>0.59724454166651852</v>
      </c>
      <c r="F35" s="19">
        <f t="shared" ca="1" si="1"/>
        <v>0.59167804742493468</v>
      </c>
      <c r="G35" s="19">
        <f t="shared" ca="1" si="1"/>
        <v>0.58617535551559774</v>
      </c>
      <c r="H35" s="19">
        <f t="shared" ca="1" si="1"/>
        <v>0.5807721780590116</v>
      </c>
      <c r="I35" s="19">
        <f t="shared" ca="1" si="1"/>
        <v>0.57542996476571873</v>
      </c>
      <c r="J35" s="19">
        <f t="shared" ca="1" si="1"/>
        <v>0.57014768963404039</v>
      </c>
      <c r="K35" s="19">
        <f t="shared" ca="1" si="1"/>
        <v>0.5649243495567754</v>
      </c>
      <c r="L35" s="19">
        <f t="shared" ca="1" si="1"/>
        <v>0.55975896368615041</v>
      </c>
      <c r="M35" s="19">
        <f t="shared" ca="1" si="1"/>
        <v>0.55468675164806736</v>
      </c>
      <c r="N35" s="19">
        <f t="shared" ca="1" si="1"/>
        <v>0.54967607805300533</v>
      </c>
      <c r="O35" s="19">
        <f t="shared" ca="1" si="1"/>
        <v>0.54472582973403916</v>
      </c>
      <c r="P35" s="19">
        <f t="shared" ca="1" si="1"/>
        <v>0.53983492021138491</v>
      </c>
      <c r="Q35" s="19">
        <f t="shared" ca="1" si="1"/>
        <v>0.5350022888974143</v>
      </c>
      <c r="R35" s="19">
        <f t="shared" ca="1" si="1"/>
        <v>0.53074276338696202</v>
      </c>
      <c r="S35" s="19">
        <f t="shared" ca="1" si="1"/>
        <v>0.52653253307088566</v>
      </c>
      <c r="T35" s="19">
        <f t="shared" ca="1" si="1"/>
        <v>0.52237074713756027</v>
      </c>
      <c r="U35" s="19">
        <f t="shared" ca="1" si="1"/>
        <v>0.51825657424283367</v>
      </c>
      <c r="V35" s="19">
        <f t="shared" ca="1" si="1"/>
        <v>0.51418920195639728</v>
      </c>
      <c r="W35" s="19">
        <f t="shared" ca="1" si="1"/>
        <v>0.51044127989518095</v>
      </c>
      <c r="X35" s="19">
        <f t="shared" ca="1" si="1"/>
        <v>0.5067466993405314</v>
      </c>
      <c r="Y35" s="19">
        <f t="shared" ca="1" si="1"/>
        <v>0.50310432958121898</v>
      </c>
      <c r="Z35" s="19">
        <f t="shared" ca="1" si="1"/>
        <v>0.49951307163958775</v>
      </c>
      <c r="AA35" s="19">
        <f t="shared" ca="1" si="1"/>
        <v>0.49597185716605452</v>
      </c>
      <c r="AB35" s="19">
        <f t="shared" ca="1" si="1"/>
        <v>0.49318240855430667</v>
      </c>
      <c r="AC35" s="19">
        <f t="shared" ca="1" si="1"/>
        <v>0.49044028622520341</v>
      </c>
      <c r="AD35" s="19">
        <f t="shared" ca="1" si="1"/>
        <v>0.48774429589076795</v>
      </c>
      <c r="AE35" s="19">
        <f t="shared" ca="1" si="1"/>
        <v>0.48509328311194566</v>
      </c>
      <c r="AF35" s="19">
        <f t="shared" ca="1" si="1"/>
        <v>0.48248613165034071</v>
      </c>
    </row>
    <row r="36" spans="1:32">
      <c r="A36" t="s">
        <v>22</v>
      </c>
      <c r="B36" s="19">
        <f t="shared" ca="1" si="2"/>
        <v>1.6420693453795094E-3</v>
      </c>
      <c r="C36" s="19">
        <f t="shared" ca="1" si="1"/>
        <v>2.0694703587643541E-3</v>
      </c>
      <c r="D36" s="19">
        <f t="shared" ca="1" si="1"/>
        <v>1.9175133807877377E-3</v>
      </c>
      <c r="E36" s="19">
        <f t="shared" ca="1" si="1"/>
        <v>1.8932944537199052E-3</v>
      </c>
      <c r="F36" s="19">
        <f t="shared" ca="1" si="1"/>
        <v>1.8693547204447121E-3</v>
      </c>
      <c r="G36" s="19">
        <f t="shared" ca="1" si="1"/>
        <v>1.8456893808453298E-3</v>
      </c>
      <c r="H36" s="19">
        <f t="shared" ca="1" si="1"/>
        <v>1.8223391080890883E-3</v>
      </c>
      <c r="I36" s="19">
        <f t="shared" ca="1" si="1"/>
        <v>1.7992522969445916E-3</v>
      </c>
      <c r="J36" s="19">
        <f t="shared" ca="1" si="1"/>
        <v>1.776424513461772E-3</v>
      </c>
      <c r="K36" s="19">
        <f t="shared" ca="1" si="1"/>
        <v>1.7538514226309173E-3</v>
      </c>
      <c r="L36" s="19">
        <f t="shared" ca="1" si="1"/>
        <v>1.731528785638251E-3</v>
      </c>
      <c r="M36" s="19">
        <f t="shared" ca="1" si="1"/>
        <v>1.7147027809897297E-3</v>
      </c>
      <c r="N36" s="19">
        <f t="shared" ca="1" si="1"/>
        <v>1.6980809172802227E-3</v>
      </c>
      <c r="O36" s="19">
        <f t="shared" ca="1" si="1"/>
        <v>1.6816595018108217E-3</v>
      </c>
      <c r="P36" s="19">
        <f t="shared" ca="1" si="1"/>
        <v>1.6654349304116383E-3</v>
      </c>
      <c r="Q36" s="19">
        <f t="shared" ca="1" si="1"/>
        <v>1.649403684804605E-3</v>
      </c>
      <c r="R36" s="19">
        <f t="shared" ca="1" si="1"/>
        <v>1.6337305708119209E-3</v>
      </c>
      <c r="S36" s="19">
        <f t="shared" ca="1" si="1"/>
        <v>1.6182388406843762E-3</v>
      </c>
      <c r="T36" s="19">
        <f t="shared" ca="1" si="1"/>
        <v>1.60292536382267E-3</v>
      </c>
      <c r="U36" s="19">
        <f t="shared" ca="1" si="1"/>
        <v>1.5877870812589356E-3</v>
      </c>
      <c r="V36" s="19">
        <f t="shared" ca="1" si="1"/>
        <v>1.5728210036196372E-3</v>
      </c>
      <c r="W36" s="19">
        <f t="shared" ca="1" si="1"/>
        <v>1.5556557297301363E-3</v>
      </c>
      <c r="X36" s="19">
        <f t="shared" ca="1" si="1"/>
        <v>1.5387347569640159E-3</v>
      </c>
      <c r="Y36" s="19">
        <f t="shared" ca="1" si="1"/>
        <v>1.5220529067269421E-3</v>
      </c>
      <c r="Z36" s="19">
        <f t="shared" ca="1" si="1"/>
        <v>1.5056051457625805E-3</v>
      </c>
      <c r="AA36" s="19">
        <f t="shared" ca="1" si="1"/>
        <v>1.4893865810894568E-3</v>
      </c>
      <c r="AB36" s="19">
        <f t="shared" ca="1" si="1"/>
        <v>1.4766438844744591E-3</v>
      </c>
      <c r="AC36" s="19">
        <f t="shared" ca="1" si="1"/>
        <v>1.4641173827228888E-3</v>
      </c>
      <c r="AD36" s="19">
        <f t="shared" ca="1" si="1"/>
        <v>1.4518016201151844E-3</v>
      </c>
      <c r="AE36" s="19">
        <f t="shared" ca="1" si="1"/>
        <v>1.4396913229687354E-3</v>
      </c>
      <c r="AF36" s="19">
        <f t="shared" ca="1" si="1"/>
        <v>1.4277813921083264E-3</v>
      </c>
    </row>
    <row r="37" spans="1:32">
      <c r="A37" t="s">
        <v>23</v>
      </c>
      <c r="B37" s="19">
        <f t="shared" ca="1" si="2"/>
        <v>0</v>
      </c>
      <c r="C37" s="19">
        <f t="shared" ca="1" si="1"/>
        <v>0</v>
      </c>
      <c r="D37" s="19">
        <f t="shared" ca="1" si="1"/>
        <v>0</v>
      </c>
      <c r="E37" s="19">
        <f t="shared" ca="1" si="1"/>
        <v>0</v>
      </c>
      <c r="F37" s="19">
        <f t="shared" ca="1" si="1"/>
        <v>0</v>
      </c>
      <c r="G37" s="19">
        <f t="shared" ca="1" si="1"/>
        <v>0</v>
      </c>
      <c r="H37" s="19">
        <f t="shared" ca="1" si="1"/>
        <v>0</v>
      </c>
      <c r="I37" s="19">
        <f t="shared" ca="1" si="1"/>
        <v>0</v>
      </c>
      <c r="J37" s="19">
        <f t="shared" ca="1" si="1"/>
        <v>0</v>
      </c>
      <c r="K37" s="19">
        <f t="shared" ca="1" si="1"/>
        <v>0</v>
      </c>
      <c r="L37" s="19">
        <f t="shared" ca="1" si="1"/>
        <v>0</v>
      </c>
      <c r="M37" s="19">
        <f t="shared" ca="1" si="1"/>
        <v>0</v>
      </c>
      <c r="N37" s="19">
        <f t="shared" ca="1" si="1"/>
        <v>0</v>
      </c>
      <c r="O37" s="19">
        <f t="shared" ca="1" si="1"/>
        <v>0</v>
      </c>
      <c r="P37" s="19">
        <f t="shared" ca="1" si="1"/>
        <v>0</v>
      </c>
      <c r="Q37" s="19">
        <f t="shared" ca="1" si="1"/>
        <v>0</v>
      </c>
      <c r="R37" s="19">
        <f t="shared" ca="1" si="1"/>
        <v>0</v>
      </c>
      <c r="S37" s="19">
        <f t="shared" ca="1" si="1"/>
        <v>0</v>
      </c>
      <c r="T37" s="19">
        <f t="shared" ca="1" si="1"/>
        <v>0</v>
      </c>
      <c r="U37" s="19">
        <f t="shared" ca="1" si="1"/>
        <v>0</v>
      </c>
      <c r="V37" s="19">
        <f t="shared" ca="1" si="1"/>
        <v>0</v>
      </c>
      <c r="W37" s="19">
        <f t="shared" ca="1" si="1"/>
        <v>0</v>
      </c>
      <c r="X37" s="19">
        <f t="shared" ca="1" si="1"/>
        <v>0</v>
      </c>
      <c r="Y37" s="19">
        <f t="shared" ca="1" si="1"/>
        <v>0</v>
      </c>
      <c r="Z37" s="19">
        <f t="shared" ca="1" si="1"/>
        <v>0</v>
      </c>
      <c r="AA37" s="19">
        <f t="shared" ca="1" si="1"/>
        <v>0</v>
      </c>
      <c r="AB37" s="19">
        <f t="shared" ca="1" si="1"/>
        <v>0</v>
      </c>
      <c r="AC37" s="19">
        <f t="shared" ca="1" si="1"/>
        <v>0</v>
      </c>
      <c r="AD37" s="19">
        <f t="shared" ca="1" si="1"/>
        <v>0</v>
      </c>
      <c r="AE37" s="19">
        <f t="shared" ca="1" si="1"/>
        <v>0</v>
      </c>
      <c r="AF37" s="19">
        <f t="shared" ca="1" si="1"/>
        <v>0</v>
      </c>
    </row>
    <row r="38" spans="1:32">
      <c r="A38" t="s">
        <v>24</v>
      </c>
      <c r="B38" s="19">
        <f t="shared" ca="1" si="2"/>
        <v>6.2707011538687379E-2</v>
      </c>
      <c r="C38" s="19">
        <f t="shared" ca="1" si="1"/>
        <v>6.9361770854448349E-2</v>
      </c>
      <c r="D38" s="19">
        <f t="shared" ca="1" si="1"/>
        <v>7.190843677905126E-2</v>
      </c>
      <c r="E38" s="19">
        <f t="shared" ca="1" si="1"/>
        <v>7.2665675318157805E-2</v>
      </c>
      <c r="F38" s="19">
        <f t="shared" ca="1" si="1"/>
        <v>7.3414184473874558E-2</v>
      </c>
      <c r="G38" s="19">
        <f t="shared" ca="1" si="1"/>
        <v>7.4154114328550041E-2</v>
      </c>
      <c r="H38" s="19">
        <f t="shared" ca="1" si="1"/>
        <v>7.4925853560300668E-2</v>
      </c>
      <c r="I38" s="19">
        <f t="shared" ca="1" si="1"/>
        <v>7.5688885242295167E-2</v>
      </c>
      <c r="J38" s="19">
        <f t="shared" ca="1" si="1"/>
        <v>7.6443355918998118E-2</v>
      </c>
      <c r="K38" s="19">
        <f t="shared" ca="1" si="1"/>
        <v>7.7189408864841519E-2</v>
      </c>
      <c r="L38" s="19">
        <f t="shared" ca="1" si="1"/>
        <v>7.7927184174929193E-2</v>
      </c>
      <c r="M38" s="19">
        <f t="shared" ca="1" si="1"/>
        <v>7.857714991745203E-2</v>
      </c>
      <c r="N38" s="19">
        <f t="shared" ca="1" si="1"/>
        <v>7.9219229972327915E-2</v>
      </c>
      <c r="O38" s="19">
        <f t="shared" ca="1" si="1"/>
        <v>7.9853566983508026E-2</v>
      </c>
      <c r="P38" s="19">
        <f t="shared" ca="1" si="1"/>
        <v>8.0480300175187744E-2</v>
      </c>
      <c r="Q38" s="19">
        <f t="shared" ca="1" si="1"/>
        <v>8.1099565453677844E-2</v>
      </c>
      <c r="R38" s="19">
        <f t="shared" ca="1" si="1"/>
        <v>8.1651396304347479E-2</v>
      </c>
      <c r="S38" s="19">
        <f t="shared" ca="1" si="1"/>
        <v>8.2196840854716902E-2</v>
      </c>
      <c r="T38" s="19">
        <f t="shared" ca="1" si="1"/>
        <v>8.2736009329293814E-2</v>
      </c>
      <c r="U38" s="19">
        <f t="shared" ca="1" si="1"/>
        <v>8.3269009430532323E-2</v>
      </c>
      <c r="V38" s="19">
        <f t="shared" ca="1" si="1"/>
        <v>8.3795946410556654E-2</v>
      </c>
      <c r="W38" s="19">
        <f t="shared" ca="1" si="1"/>
        <v>8.4097184808739886E-2</v>
      </c>
      <c r="X38" s="19">
        <f t="shared" ca="1" si="1"/>
        <v>8.4394135895252145E-2</v>
      </c>
      <c r="Y38" s="19">
        <f t="shared" ca="1" si="1"/>
        <v>8.46868905507559E-2</v>
      </c>
      <c r="Z38" s="19">
        <f t="shared" ca="1" si="1"/>
        <v>8.4975537105334648E-2</v>
      </c>
      <c r="AA38" s="19">
        <f t="shared" ca="1" si="1"/>
        <v>8.5260161427347408E-2</v>
      </c>
      <c r="AB38" s="19">
        <f t="shared" ca="1" si="1"/>
        <v>8.5287460640302418E-2</v>
      </c>
      <c r="AC38" s="19">
        <f t="shared" ca="1" si="1"/>
        <v>8.5314296689941616E-2</v>
      </c>
      <c r="AD38" s="19">
        <f t="shared" ca="1" si="1"/>
        <v>8.534068126428164E-2</v>
      </c>
      <c r="AE38" s="19">
        <f t="shared" ca="1" si="1"/>
        <v>8.5366625661353723E-2</v>
      </c>
      <c r="AF38" s="19">
        <f t="shared" ca="1" si="1"/>
        <v>8.5392140805334721E-2</v>
      </c>
    </row>
    <row r="39" spans="1:32">
      <c r="A39" s="88" t="s">
        <v>25</v>
      </c>
      <c r="B39" s="19">
        <f t="shared" ca="1" si="2"/>
        <v>0</v>
      </c>
      <c r="C39" s="19">
        <f t="shared" ca="1" si="1"/>
        <v>0</v>
      </c>
      <c r="D39" s="19">
        <f t="shared" ca="1" si="1"/>
        <v>0</v>
      </c>
      <c r="E39" s="19">
        <f t="shared" ca="1" si="1"/>
        <v>0</v>
      </c>
      <c r="F39" s="19">
        <f t="shared" ca="1" si="1"/>
        <v>0</v>
      </c>
      <c r="G39" s="19">
        <f t="shared" ca="1" si="1"/>
        <v>0</v>
      </c>
      <c r="H39" s="19">
        <f t="shared" ca="1" si="1"/>
        <v>0</v>
      </c>
      <c r="I39" s="19">
        <f t="shared" ca="1" si="1"/>
        <v>0</v>
      </c>
      <c r="J39" s="19">
        <f t="shared" ca="1" si="1"/>
        <v>0</v>
      </c>
      <c r="K39" s="19">
        <f t="shared" ca="1" si="1"/>
        <v>0</v>
      </c>
      <c r="L39" s="19">
        <f t="shared" ca="1" si="1"/>
        <v>0</v>
      </c>
      <c r="M39" s="19">
        <f t="shared" ca="1" si="1"/>
        <v>0</v>
      </c>
      <c r="N39" s="19">
        <f t="shared" ca="1" si="1"/>
        <v>0</v>
      </c>
      <c r="O39" s="19">
        <f t="shared" ca="1" si="1"/>
        <v>0</v>
      </c>
      <c r="P39" s="19">
        <f t="shared" ca="1" si="1"/>
        <v>0</v>
      </c>
      <c r="Q39" s="19">
        <f t="shared" ca="1" si="1"/>
        <v>0</v>
      </c>
      <c r="R39" s="19">
        <f t="shared" ca="1" si="1"/>
        <v>0</v>
      </c>
      <c r="S39" s="19">
        <f t="shared" ca="1" si="1"/>
        <v>0</v>
      </c>
      <c r="T39" s="19">
        <f t="shared" ca="1" si="1"/>
        <v>0</v>
      </c>
      <c r="U39" s="19">
        <f t="shared" ca="1" si="1"/>
        <v>0</v>
      </c>
      <c r="V39" s="19">
        <f t="shared" ca="1" si="1"/>
        <v>0</v>
      </c>
      <c r="W39" s="19">
        <f t="shared" ca="1" si="1"/>
        <v>0</v>
      </c>
      <c r="X39" s="19">
        <f t="shared" ca="1" si="1"/>
        <v>0</v>
      </c>
      <c r="Y39" s="19">
        <f t="shared" ca="1" si="1"/>
        <v>0</v>
      </c>
      <c r="Z39" s="19">
        <f t="shared" ca="1" si="1"/>
        <v>0</v>
      </c>
      <c r="AA39" s="19">
        <f t="shared" ca="1" si="1"/>
        <v>0</v>
      </c>
      <c r="AB39" s="19">
        <f t="shared" ca="1" si="1"/>
        <v>0</v>
      </c>
      <c r="AC39" s="19">
        <f t="shared" ca="1" si="1"/>
        <v>0</v>
      </c>
      <c r="AD39" s="19">
        <f t="shared" ca="1" si="1"/>
        <v>0</v>
      </c>
      <c r="AE39" s="19">
        <f t="shared" ca="1" si="1"/>
        <v>0</v>
      </c>
      <c r="AF39" s="19">
        <f t="shared" ca="1" si="1"/>
        <v>0</v>
      </c>
    </row>
    <row r="40" spans="1:32">
      <c r="A40" t="s">
        <v>26</v>
      </c>
      <c r="B40" s="19">
        <f t="shared" ca="1" si="2"/>
        <v>2.0097631882211677E-3</v>
      </c>
      <c r="C40" s="19">
        <f t="shared" ref="C40:AF48" ca="1" si="3">C11/C$27</f>
        <v>2.2781532641434703E-3</v>
      </c>
      <c r="D40" s="19">
        <f t="shared" ca="1" si="3"/>
        <v>2.2589572838072679E-3</v>
      </c>
      <c r="E40" s="19">
        <f t="shared" ca="1" si="3"/>
        <v>2.3779707483207032E-3</v>
      </c>
      <c r="F40" s="19">
        <f t="shared" ca="1" si="3"/>
        <v>2.4956122354364836E-3</v>
      </c>
      <c r="G40" s="19">
        <f t="shared" ca="1" si="3"/>
        <v>2.6119053332570902E-3</v>
      </c>
      <c r="H40" s="19">
        <f t="shared" ca="1" si="3"/>
        <v>2.597086642438835E-3</v>
      </c>
      <c r="I40" s="19">
        <f t="shared" ca="1" si="3"/>
        <v>2.5824351512163907E-3</v>
      </c>
      <c r="J40" s="19">
        <f t="shared" ca="1" si="3"/>
        <v>2.5679480456896448E-3</v>
      </c>
      <c r="K40" s="19">
        <f t="shared" ca="1" si="3"/>
        <v>2.5536225747486074E-3</v>
      </c>
      <c r="L40" s="19">
        <f t="shared" ca="1" si="3"/>
        <v>2.5394560483317351E-3</v>
      </c>
      <c r="M40" s="19">
        <f t="shared" ca="1" si="3"/>
        <v>2.6501549500148984E-3</v>
      </c>
      <c r="N40" s="19">
        <f t="shared" ca="1" si="3"/>
        <v>2.7595108009733442E-3</v>
      </c>
      <c r="O40" s="19">
        <f t="shared" ca="1" si="3"/>
        <v>2.8675478956086066E-3</v>
      </c>
      <c r="P40" s="19">
        <f t="shared" ca="1" si="3"/>
        <v>2.9742899458865715E-3</v>
      </c>
      <c r="Q40" s="19">
        <f t="shared" ca="1" si="3"/>
        <v>3.0797600986876795E-3</v>
      </c>
      <c r="R40" s="19">
        <f t="shared" ca="1" si="3"/>
        <v>3.0618354529475624E-3</v>
      </c>
      <c r="S40" s="19">
        <f t="shared" ca="1" si="3"/>
        <v>3.0441182478939048E-3</v>
      </c>
      <c r="T40" s="19">
        <f t="shared" ca="1" si="3"/>
        <v>3.0266049031990538E-3</v>
      </c>
      <c r="U40" s="19">
        <f t="shared" ca="1" si="3"/>
        <v>3.0092919204570542E-3</v>
      </c>
      <c r="V40" s="19">
        <f t="shared" ca="1" si="3"/>
        <v>2.9921758808539012E-3</v>
      </c>
      <c r="W40" s="19">
        <f t="shared" ca="1" si="3"/>
        <v>2.9707305179651079E-3</v>
      </c>
      <c r="X40" s="19">
        <f t="shared" ca="1" si="3"/>
        <v>2.9495903716594434E-3</v>
      </c>
      <c r="Y40" s="19">
        <f t="shared" ca="1" si="3"/>
        <v>2.9287489720818132E-3</v>
      </c>
      <c r="Z40" s="19">
        <f t="shared" ca="1" si="3"/>
        <v>2.9082000309545403E-3</v>
      </c>
      <c r="AA40" s="19">
        <f t="shared" ca="1" si="3"/>
        <v>2.8879374352517571E-3</v>
      </c>
      <c r="AB40" s="19">
        <f t="shared" ca="1" si="3"/>
        <v>3.0922875384986996E-3</v>
      </c>
      <c r="AC40" s="19">
        <f t="shared" ca="1" si="3"/>
        <v>3.2931706014481532E-3</v>
      </c>
      <c r="AD40" s="19">
        <f t="shared" ca="1" si="3"/>
        <v>3.4906741155384937E-3</v>
      </c>
      <c r="AE40" s="19">
        <f t="shared" ca="1" si="3"/>
        <v>3.6848826529461208E-3</v>
      </c>
      <c r="AF40" s="19">
        <f t="shared" ca="1" si="3"/>
        <v>3.8758779873342905E-3</v>
      </c>
    </row>
    <row r="41" spans="1:32">
      <c r="A41" t="s">
        <v>27</v>
      </c>
      <c r="B41" s="19">
        <f t="shared" ca="1" si="2"/>
        <v>0</v>
      </c>
      <c r="C41" s="19">
        <f t="shared" ca="1" si="3"/>
        <v>0</v>
      </c>
      <c r="D41" s="19">
        <f t="shared" ca="1" si="3"/>
        <v>0</v>
      </c>
      <c r="E41" s="19">
        <f t="shared" ca="1" si="3"/>
        <v>0</v>
      </c>
      <c r="F41" s="19">
        <f t="shared" ca="1" si="3"/>
        <v>0</v>
      </c>
      <c r="G41" s="19">
        <f t="shared" ca="1" si="3"/>
        <v>0</v>
      </c>
      <c r="H41" s="19">
        <f t="shared" ca="1" si="3"/>
        <v>0</v>
      </c>
      <c r="I41" s="19">
        <f t="shared" ca="1" si="3"/>
        <v>0</v>
      </c>
      <c r="J41" s="19">
        <f t="shared" ca="1" si="3"/>
        <v>0</v>
      </c>
      <c r="K41" s="19">
        <f t="shared" ca="1" si="3"/>
        <v>0</v>
      </c>
      <c r="L41" s="19">
        <f t="shared" ca="1" si="3"/>
        <v>0</v>
      </c>
      <c r="M41" s="19">
        <f t="shared" ca="1" si="3"/>
        <v>0</v>
      </c>
      <c r="N41" s="19">
        <f t="shared" ca="1" si="3"/>
        <v>0</v>
      </c>
      <c r="O41" s="19">
        <f t="shared" ca="1" si="3"/>
        <v>0</v>
      </c>
      <c r="P41" s="19">
        <f t="shared" ca="1" si="3"/>
        <v>0</v>
      </c>
      <c r="Q41" s="19">
        <f t="shared" ca="1" si="3"/>
        <v>0</v>
      </c>
      <c r="R41" s="19">
        <f t="shared" ca="1" si="3"/>
        <v>0</v>
      </c>
      <c r="S41" s="19">
        <f t="shared" ca="1" si="3"/>
        <v>0</v>
      </c>
      <c r="T41" s="19">
        <f t="shared" ca="1" si="3"/>
        <v>0</v>
      </c>
      <c r="U41" s="19">
        <f t="shared" ca="1" si="3"/>
        <v>0</v>
      </c>
      <c r="V41" s="19">
        <f t="shared" ca="1" si="3"/>
        <v>0</v>
      </c>
      <c r="W41" s="19">
        <f t="shared" ca="1" si="3"/>
        <v>0</v>
      </c>
      <c r="X41" s="19">
        <f t="shared" ca="1" si="3"/>
        <v>0</v>
      </c>
      <c r="Y41" s="19">
        <f t="shared" ca="1" si="3"/>
        <v>0</v>
      </c>
      <c r="Z41" s="19">
        <f t="shared" ca="1" si="3"/>
        <v>0</v>
      </c>
      <c r="AA41" s="19">
        <f t="shared" ca="1" si="3"/>
        <v>0</v>
      </c>
      <c r="AB41" s="19">
        <f t="shared" ca="1" si="3"/>
        <v>0</v>
      </c>
      <c r="AC41" s="19">
        <f t="shared" ca="1" si="3"/>
        <v>0</v>
      </c>
      <c r="AD41" s="19">
        <f t="shared" ca="1" si="3"/>
        <v>0</v>
      </c>
      <c r="AE41" s="19">
        <f t="shared" ca="1" si="3"/>
        <v>0</v>
      </c>
      <c r="AF41" s="19">
        <f t="shared" ca="1" si="3"/>
        <v>0</v>
      </c>
    </row>
    <row r="42" spans="1:32">
      <c r="A42" t="s">
        <v>28</v>
      </c>
      <c r="B42" s="19">
        <f t="shared" ca="1" si="2"/>
        <v>0</v>
      </c>
      <c r="C42" s="19">
        <f t="shared" ca="1" si="3"/>
        <v>0</v>
      </c>
      <c r="D42" s="19">
        <f t="shared" ca="1" si="3"/>
        <v>0</v>
      </c>
      <c r="E42" s="19">
        <f t="shared" ca="1" si="3"/>
        <v>0</v>
      </c>
      <c r="F42" s="19">
        <f t="shared" ca="1" si="3"/>
        <v>0</v>
      </c>
      <c r="G42" s="19">
        <f t="shared" ca="1" si="3"/>
        <v>0</v>
      </c>
      <c r="H42" s="19">
        <f t="shared" ca="1" si="3"/>
        <v>0</v>
      </c>
      <c r="I42" s="19">
        <f t="shared" ca="1" si="3"/>
        <v>0</v>
      </c>
      <c r="J42" s="19">
        <f t="shared" ca="1" si="3"/>
        <v>0</v>
      </c>
      <c r="K42" s="19">
        <f t="shared" ca="1" si="3"/>
        <v>0</v>
      </c>
      <c r="L42" s="19">
        <f t="shared" ca="1" si="3"/>
        <v>0</v>
      </c>
      <c r="M42" s="19">
        <f t="shared" ca="1" si="3"/>
        <v>0</v>
      </c>
      <c r="N42" s="19">
        <f t="shared" ca="1" si="3"/>
        <v>0</v>
      </c>
      <c r="O42" s="19">
        <f t="shared" ca="1" si="3"/>
        <v>0</v>
      </c>
      <c r="P42" s="19">
        <f t="shared" ca="1" si="3"/>
        <v>0</v>
      </c>
      <c r="Q42" s="19">
        <f t="shared" ca="1" si="3"/>
        <v>0</v>
      </c>
      <c r="R42" s="19">
        <f t="shared" ca="1" si="3"/>
        <v>0</v>
      </c>
      <c r="S42" s="19">
        <f t="shared" ca="1" si="3"/>
        <v>0</v>
      </c>
      <c r="T42" s="19">
        <f t="shared" ca="1" si="3"/>
        <v>0</v>
      </c>
      <c r="U42" s="19">
        <f t="shared" ca="1" si="3"/>
        <v>0</v>
      </c>
      <c r="V42" s="19">
        <f t="shared" ca="1" si="3"/>
        <v>0</v>
      </c>
      <c r="W42" s="19">
        <f t="shared" ca="1" si="3"/>
        <v>0</v>
      </c>
      <c r="X42" s="19">
        <f t="shared" ca="1" si="3"/>
        <v>0</v>
      </c>
      <c r="Y42" s="19">
        <f t="shared" ca="1" si="3"/>
        <v>0</v>
      </c>
      <c r="Z42" s="19">
        <f t="shared" ca="1" si="3"/>
        <v>0</v>
      </c>
      <c r="AA42" s="19">
        <f t="shared" ca="1" si="3"/>
        <v>0</v>
      </c>
      <c r="AB42" s="19">
        <f t="shared" ca="1" si="3"/>
        <v>0</v>
      </c>
      <c r="AC42" s="19">
        <f t="shared" ca="1" si="3"/>
        <v>0</v>
      </c>
      <c r="AD42" s="19">
        <f t="shared" ca="1" si="3"/>
        <v>0</v>
      </c>
      <c r="AE42" s="19">
        <f t="shared" ca="1" si="3"/>
        <v>0</v>
      </c>
      <c r="AF42" s="19">
        <f t="shared" ca="1" si="3"/>
        <v>0</v>
      </c>
    </row>
    <row r="43" spans="1:32">
      <c r="A43" s="88" t="s">
        <v>29</v>
      </c>
      <c r="B43" s="19">
        <f t="shared" ca="1" si="2"/>
        <v>6.2990289024533241E-2</v>
      </c>
      <c r="C43" s="19">
        <f t="shared" ca="1" si="3"/>
        <v>7.1886925195885798E-2</v>
      </c>
      <c r="D43" s="19">
        <f t="shared" ca="1" si="3"/>
        <v>6.8981001874728484E-2</v>
      </c>
      <c r="E43" s="19">
        <f t="shared" ca="1" si="3"/>
        <v>6.990421305383078E-2</v>
      </c>
      <c r="F43" s="19">
        <f t="shared" ca="1" si="3"/>
        <v>7.081678153064587E-2</v>
      </c>
      <c r="G43" s="19">
        <f t="shared" ca="1" si="3"/>
        <v>7.1718890282788814E-2</v>
      </c>
      <c r="H43" s="19">
        <f t="shared" ca="1" si="3"/>
        <v>7.2685536711074056E-2</v>
      </c>
      <c r="I43" s="19">
        <f t="shared" ca="1" si="3"/>
        <v>7.3641276447662676E-2</v>
      </c>
      <c r="J43" s="19">
        <f t="shared" ca="1" si="3"/>
        <v>7.4586293047669491E-2</v>
      </c>
      <c r="K43" s="19">
        <f t="shared" ca="1" si="3"/>
        <v>7.5520765970311099E-2</v>
      </c>
      <c r="L43" s="19">
        <f t="shared" ca="1" si="3"/>
        <v>7.6444870692518263E-2</v>
      </c>
      <c r="M43" s="19">
        <f t="shared" ca="1" si="3"/>
        <v>7.7472284363677549E-2</v>
      </c>
      <c r="N43" s="19">
        <f t="shared" ca="1" si="3"/>
        <v>7.8487232972811377E-2</v>
      </c>
      <c r="O43" s="19">
        <f t="shared" ca="1" si="3"/>
        <v>7.9489942000027347E-2</v>
      </c>
      <c r="P43" s="19">
        <f t="shared" ca="1" si="3"/>
        <v>8.0480631519757553E-2</v>
      </c>
      <c r="Q43" s="19">
        <f t="shared" ca="1" si="3"/>
        <v>8.1459516361788484E-2</v>
      </c>
      <c r="R43" s="19">
        <f t="shared" ca="1" si="3"/>
        <v>8.2083772358104837E-2</v>
      </c>
      <c r="S43" s="19">
        <f t="shared" ca="1" si="3"/>
        <v>8.2700803882915369E-2</v>
      </c>
      <c r="T43" s="19">
        <f t="shared" ca="1" si="3"/>
        <v>8.3310735627164428E-2</v>
      </c>
      <c r="U43" s="19">
        <f t="shared" ca="1" si="3"/>
        <v>8.3913689428735297E-2</v>
      </c>
      <c r="V43" s="19">
        <f t="shared" ca="1" si="3"/>
        <v>8.4509784353587455E-2</v>
      </c>
      <c r="W43" s="19">
        <f t="shared" ca="1" si="3"/>
        <v>8.5326775829903015E-2</v>
      </c>
      <c r="X43" s="19">
        <f t="shared" ca="1" si="3"/>
        <v>8.6132139648149045E-2</v>
      </c>
      <c r="Y43" s="19">
        <f t="shared" ca="1" si="3"/>
        <v>8.6926122286619986E-2</v>
      </c>
      <c r="Z43" s="19">
        <f t="shared" ca="1" si="3"/>
        <v>8.7708963306161083E-2</v>
      </c>
      <c r="AA43" s="19">
        <f t="shared" ca="1" si="3"/>
        <v>8.8480895591151798E-2</v>
      </c>
      <c r="AB43" s="19">
        <f t="shared" ca="1" si="3"/>
        <v>8.917232584160889E-2</v>
      </c>
      <c r="AC43" s="19">
        <f t="shared" ca="1" si="3"/>
        <v>8.9852025163120269E-2</v>
      </c>
      <c r="AD43" s="19">
        <f t="shared" ca="1" si="3"/>
        <v>9.0520289587966707E-2</v>
      </c>
      <c r="AE43" s="19">
        <f t="shared" ca="1" si="3"/>
        <v>9.1177405270939399E-2</v>
      </c>
      <c r="AF43" s="19">
        <f t="shared" ca="1" si="3"/>
        <v>9.1823648897900317E-2</v>
      </c>
    </row>
    <row r="44" spans="1:32">
      <c r="A44" s="88" t="s">
        <v>30</v>
      </c>
      <c r="B44" s="19">
        <f t="shared" ca="1" si="2"/>
        <v>0.11715325321354993</v>
      </c>
      <c r="C44" s="19">
        <f t="shared" ca="1" si="3"/>
        <v>0.13251661301470091</v>
      </c>
      <c r="D44" s="19">
        <f t="shared" ca="1" si="3"/>
        <v>0.1262790298569863</v>
      </c>
      <c r="E44" s="19">
        <f t="shared" ca="1" si="3"/>
        <v>0.12812030895568702</v>
      </c>
      <c r="F44" s="19">
        <f t="shared" ca="1" si="3"/>
        <v>0.12994036194088437</v>
      </c>
      <c r="G44" s="19">
        <f t="shared" ca="1" si="3"/>
        <v>0.13173955374843041</v>
      </c>
      <c r="H44" s="19">
        <f t="shared" ca="1" si="3"/>
        <v>0.13349751743458152</v>
      </c>
      <c r="I44" s="19">
        <f t="shared" ca="1" si="3"/>
        <v>0.1352356459800052</v>
      </c>
      <c r="J44" s="19">
        <f t="shared" ca="1" si="3"/>
        <v>0.13695427320192441</v>
      </c>
      <c r="K44" s="19">
        <f t="shared" ca="1" si="3"/>
        <v>0.13865372546867472</v>
      </c>
      <c r="L44" s="19">
        <f t="shared" ca="1" si="3"/>
        <v>0.14033432190632233</v>
      </c>
      <c r="M44" s="19">
        <f t="shared" ca="1" si="3"/>
        <v>0.14184400618301271</v>
      </c>
      <c r="N44" s="19">
        <f t="shared" ca="1" si="3"/>
        <v>0.14333537426567525</v>
      </c>
      <c r="O44" s="19">
        <f t="shared" ca="1" si="3"/>
        <v>0.14480875747535688</v>
      </c>
      <c r="P44" s="19">
        <f t="shared" ca="1" si="3"/>
        <v>0.14626447918999108</v>
      </c>
      <c r="Q44" s="19">
        <f t="shared" ca="1" si="3"/>
        <v>0.14770285508101574</v>
      </c>
      <c r="R44" s="19">
        <f t="shared" ca="1" si="3"/>
        <v>0.14912896379778526</v>
      </c>
      <c r="S44" s="19">
        <f t="shared" ca="1" si="3"/>
        <v>0.15053856825692757</v>
      </c>
      <c r="T44" s="19">
        <f t="shared" ca="1" si="3"/>
        <v>0.15193195331408474</v>
      </c>
      <c r="U44" s="19">
        <f t="shared" ca="1" si="3"/>
        <v>0.15330939730709969</v>
      </c>
      <c r="V44" s="19">
        <f t="shared" ca="1" si="3"/>
        <v>0.15467117224137347</v>
      </c>
      <c r="W44" s="19">
        <f t="shared" ca="1" si="3"/>
        <v>0.15598395233430995</v>
      </c>
      <c r="X44" s="19">
        <f t="shared" ca="1" si="3"/>
        <v>0.15727804856274635</v>
      </c>
      <c r="Y44" s="19">
        <f t="shared" ca="1" si="3"/>
        <v>0.15855385697952745</v>
      </c>
      <c r="Z44" s="19">
        <f t="shared" ca="1" si="3"/>
        <v>0.15981176252221715</v>
      </c>
      <c r="AA44" s="19">
        <f t="shared" ca="1" si="3"/>
        <v>0.16105213940032226</v>
      </c>
      <c r="AB44" s="19">
        <f t="shared" ca="1" si="3"/>
        <v>0.16193987455815267</v>
      </c>
      <c r="AC44" s="19">
        <f t="shared" ca="1" si="3"/>
        <v>0.16281254824296798</v>
      </c>
      <c r="AD44" s="19">
        <f t="shared" ca="1" si="3"/>
        <v>0.16367054053397836</v>
      </c>
      <c r="AE44" s="19">
        <f t="shared" ca="1" si="3"/>
        <v>0.16451421882857273</v>
      </c>
      <c r="AF44" s="19">
        <f t="shared" ca="1" si="3"/>
        <v>0.16534393836687439</v>
      </c>
    </row>
    <row r="45" spans="1:32">
      <c r="A45" t="s">
        <v>31</v>
      </c>
      <c r="B45" s="19">
        <f t="shared" ca="1" si="2"/>
        <v>0</v>
      </c>
      <c r="C45" s="19">
        <f t="shared" ca="1" si="3"/>
        <v>0</v>
      </c>
      <c r="D45" s="19">
        <f t="shared" ca="1" si="3"/>
        <v>0</v>
      </c>
      <c r="E45" s="19">
        <f t="shared" ca="1" si="3"/>
        <v>0</v>
      </c>
      <c r="F45" s="19">
        <f t="shared" ca="1" si="3"/>
        <v>0</v>
      </c>
      <c r="G45" s="19">
        <f t="shared" ca="1" si="3"/>
        <v>0</v>
      </c>
      <c r="H45" s="19">
        <f t="shared" ca="1" si="3"/>
        <v>0</v>
      </c>
      <c r="I45" s="19">
        <f t="shared" ca="1" si="3"/>
        <v>0</v>
      </c>
      <c r="J45" s="19">
        <f t="shared" ca="1" si="3"/>
        <v>0</v>
      </c>
      <c r="K45" s="19">
        <f t="shared" ca="1" si="3"/>
        <v>0</v>
      </c>
      <c r="L45" s="19">
        <f t="shared" ca="1" si="3"/>
        <v>0</v>
      </c>
      <c r="M45" s="19">
        <f t="shared" ca="1" si="3"/>
        <v>0</v>
      </c>
      <c r="N45" s="19">
        <f t="shared" ca="1" si="3"/>
        <v>0</v>
      </c>
      <c r="O45" s="19">
        <f t="shared" ca="1" si="3"/>
        <v>0</v>
      </c>
      <c r="P45" s="19">
        <f t="shared" ca="1" si="3"/>
        <v>0</v>
      </c>
      <c r="Q45" s="19">
        <f t="shared" ca="1" si="3"/>
        <v>0</v>
      </c>
      <c r="R45" s="19">
        <f t="shared" ca="1" si="3"/>
        <v>0</v>
      </c>
      <c r="S45" s="19">
        <f t="shared" ca="1" si="3"/>
        <v>0</v>
      </c>
      <c r="T45" s="19">
        <f t="shared" ca="1" si="3"/>
        <v>0</v>
      </c>
      <c r="U45" s="19">
        <f t="shared" ca="1" si="3"/>
        <v>0</v>
      </c>
      <c r="V45" s="19">
        <f t="shared" ca="1" si="3"/>
        <v>0</v>
      </c>
      <c r="W45" s="19">
        <f t="shared" ca="1" si="3"/>
        <v>0</v>
      </c>
      <c r="X45" s="19">
        <f t="shared" ca="1" si="3"/>
        <v>0</v>
      </c>
      <c r="Y45" s="19">
        <f t="shared" ca="1" si="3"/>
        <v>0</v>
      </c>
      <c r="Z45" s="19">
        <f t="shared" ca="1" si="3"/>
        <v>0</v>
      </c>
      <c r="AA45" s="19">
        <f t="shared" ca="1" si="3"/>
        <v>0</v>
      </c>
      <c r="AB45" s="19">
        <f t="shared" ca="1" si="3"/>
        <v>0</v>
      </c>
      <c r="AC45" s="19">
        <f t="shared" ca="1" si="3"/>
        <v>0</v>
      </c>
      <c r="AD45" s="19">
        <f t="shared" ca="1" si="3"/>
        <v>0</v>
      </c>
      <c r="AE45" s="19">
        <f t="shared" ca="1" si="3"/>
        <v>0</v>
      </c>
      <c r="AF45" s="19">
        <f t="shared" ca="1" si="3"/>
        <v>0</v>
      </c>
    </row>
    <row r="46" spans="1:32">
      <c r="A46" t="s">
        <v>32</v>
      </c>
      <c r="B46" s="19">
        <f t="shared" ca="1" si="2"/>
        <v>0</v>
      </c>
      <c r="C46" s="19">
        <f t="shared" ca="1" si="3"/>
        <v>0</v>
      </c>
      <c r="D46" s="19">
        <f t="shared" ca="1" si="3"/>
        <v>0</v>
      </c>
      <c r="E46" s="19">
        <f t="shared" ca="1" si="3"/>
        <v>0</v>
      </c>
      <c r="F46" s="19">
        <f t="shared" ca="1" si="3"/>
        <v>0</v>
      </c>
      <c r="G46" s="19">
        <f t="shared" ca="1" si="3"/>
        <v>0</v>
      </c>
      <c r="H46" s="19">
        <f t="shared" ca="1" si="3"/>
        <v>0</v>
      </c>
      <c r="I46" s="19">
        <f t="shared" ca="1" si="3"/>
        <v>0</v>
      </c>
      <c r="J46" s="19">
        <f t="shared" ca="1" si="3"/>
        <v>0</v>
      </c>
      <c r="K46" s="19">
        <f t="shared" ca="1" si="3"/>
        <v>0</v>
      </c>
      <c r="L46" s="19">
        <f t="shared" ca="1" si="3"/>
        <v>0</v>
      </c>
      <c r="M46" s="19">
        <f t="shared" ca="1" si="3"/>
        <v>0</v>
      </c>
      <c r="N46" s="19">
        <f t="shared" ca="1" si="3"/>
        <v>0</v>
      </c>
      <c r="O46" s="19">
        <f t="shared" ca="1" si="3"/>
        <v>0</v>
      </c>
      <c r="P46" s="19">
        <f t="shared" ca="1" si="3"/>
        <v>0</v>
      </c>
      <c r="Q46" s="19">
        <f t="shared" ca="1" si="3"/>
        <v>0</v>
      </c>
      <c r="R46" s="19">
        <f t="shared" ca="1" si="3"/>
        <v>0</v>
      </c>
      <c r="S46" s="19">
        <f t="shared" ca="1" si="3"/>
        <v>0</v>
      </c>
      <c r="T46" s="19">
        <f t="shared" ca="1" si="3"/>
        <v>0</v>
      </c>
      <c r="U46" s="19">
        <f t="shared" ca="1" si="3"/>
        <v>0</v>
      </c>
      <c r="V46" s="19">
        <f t="shared" ca="1" si="3"/>
        <v>0</v>
      </c>
      <c r="W46" s="19">
        <f t="shared" ca="1" si="3"/>
        <v>0</v>
      </c>
      <c r="X46" s="19">
        <f t="shared" ca="1" si="3"/>
        <v>0</v>
      </c>
      <c r="Y46" s="19">
        <f t="shared" ca="1" si="3"/>
        <v>0</v>
      </c>
      <c r="Z46" s="19">
        <f t="shared" ca="1" si="3"/>
        <v>0</v>
      </c>
      <c r="AA46" s="19">
        <f t="shared" ca="1" si="3"/>
        <v>0</v>
      </c>
      <c r="AB46" s="19">
        <f t="shared" ca="1" si="3"/>
        <v>0</v>
      </c>
      <c r="AC46" s="19">
        <f t="shared" ca="1" si="3"/>
        <v>0</v>
      </c>
      <c r="AD46" s="19">
        <f t="shared" ca="1" si="3"/>
        <v>0</v>
      </c>
      <c r="AE46" s="19">
        <f t="shared" ca="1" si="3"/>
        <v>0</v>
      </c>
      <c r="AF46" s="19">
        <f t="shared" ca="1" si="3"/>
        <v>0</v>
      </c>
    </row>
    <row r="47" spans="1:32">
      <c r="A47" t="s">
        <v>33</v>
      </c>
      <c r="B47" s="19">
        <f t="shared" ca="1" si="2"/>
        <v>0</v>
      </c>
      <c r="C47" s="19">
        <f t="shared" ca="1" si="3"/>
        <v>0</v>
      </c>
      <c r="D47" s="19">
        <f t="shared" ca="1" si="3"/>
        <v>0</v>
      </c>
      <c r="E47" s="19">
        <f t="shared" ca="1" si="3"/>
        <v>0</v>
      </c>
      <c r="F47" s="19">
        <f t="shared" ca="1" si="3"/>
        <v>0</v>
      </c>
      <c r="G47" s="19">
        <f t="shared" ca="1" si="3"/>
        <v>0</v>
      </c>
      <c r="H47" s="19">
        <f t="shared" ca="1" si="3"/>
        <v>0</v>
      </c>
      <c r="I47" s="19">
        <f t="shared" ca="1" si="3"/>
        <v>0</v>
      </c>
      <c r="J47" s="19">
        <f t="shared" ca="1" si="3"/>
        <v>0</v>
      </c>
      <c r="K47" s="19">
        <f t="shared" ca="1" si="3"/>
        <v>0</v>
      </c>
      <c r="L47" s="19">
        <f t="shared" ca="1" si="3"/>
        <v>0</v>
      </c>
      <c r="M47" s="19">
        <f t="shared" ca="1" si="3"/>
        <v>0</v>
      </c>
      <c r="N47" s="19">
        <f t="shared" ca="1" si="3"/>
        <v>0</v>
      </c>
      <c r="O47" s="19">
        <f t="shared" ca="1" si="3"/>
        <v>0</v>
      </c>
      <c r="P47" s="19">
        <f t="shared" ca="1" si="3"/>
        <v>0</v>
      </c>
      <c r="Q47" s="19">
        <f t="shared" ca="1" si="3"/>
        <v>0</v>
      </c>
      <c r="R47" s="19">
        <f t="shared" ca="1" si="3"/>
        <v>0</v>
      </c>
      <c r="S47" s="19">
        <f t="shared" ca="1" si="3"/>
        <v>0</v>
      </c>
      <c r="T47" s="19">
        <f t="shared" ca="1" si="3"/>
        <v>0</v>
      </c>
      <c r="U47" s="19">
        <f t="shared" ca="1" si="3"/>
        <v>0</v>
      </c>
      <c r="V47" s="19">
        <f t="shared" ca="1" si="3"/>
        <v>0</v>
      </c>
      <c r="W47" s="19">
        <f t="shared" ca="1" si="3"/>
        <v>0</v>
      </c>
      <c r="X47" s="19">
        <f t="shared" ca="1" si="3"/>
        <v>0</v>
      </c>
      <c r="Y47" s="19">
        <f t="shared" ca="1" si="3"/>
        <v>0</v>
      </c>
      <c r="Z47" s="19">
        <f t="shared" ca="1" si="3"/>
        <v>0</v>
      </c>
      <c r="AA47" s="19">
        <f t="shared" ca="1" si="3"/>
        <v>0</v>
      </c>
      <c r="AB47" s="19">
        <f t="shared" ca="1" si="3"/>
        <v>0</v>
      </c>
      <c r="AC47" s="19">
        <f t="shared" ca="1" si="3"/>
        <v>0</v>
      </c>
      <c r="AD47" s="19">
        <f t="shared" ca="1" si="3"/>
        <v>0</v>
      </c>
      <c r="AE47" s="19">
        <f t="shared" ca="1" si="3"/>
        <v>0</v>
      </c>
      <c r="AF47" s="19">
        <f t="shared" ca="1" si="3"/>
        <v>0</v>
      </c>
    </row>
    <row r="48" spans="1:32">
      <c r="A48" t="s">
        <v>34</v>
      </c>
      <c r="B48" s="19">
        <f t="shared" ca="1" si="2"/>
        <v>0</v>
      </c>
      <c r="C48" s="19">
        <f t="shared" ca="1" si="3"/>
        <v>0</v>
      </c>
      <c r="D48" s="19">
        <f t="shared" ca="1" si="3"/>
        <v>0</v>
      </c>
      <c r="E48" s="19">
        <f t="shared" ca="1" si="3"/>
        <v>0</v>
      </c>
      <c r="F48" s="19">
        <f t="shared" ca="1" si="3"/>
        <v>0</v>
      </c>
      <c r="G48" s="19">
        <f t="shared" ca="1" si="3"/>
        <v>0</v>
      </c>
      <c r="H48" s="19">
        <f t="shared" ca="1" si="3"/>
        <v>0</v>
      </c>
      <c r="I48" s="19">
        <f t="shared" ca="1" si="3"/>
        <v>0</v>
      </c>
      <c r="J48" s="19">
        <f t="shared" ca="1" si="3"/>
        <v>0</v>
      </c>
      <c r="K48" s="19">
        <f t="shared" ca="1" si="3"/>
        <v>0</v>
      </c>
      <c r="L48" s="19">
        <f t="shared" ca="1" si="3"/>
        <v>0</v>
      </c>
      <c r="M48" s="19">
        <f t="shared" ca="1" si="3"/>
        <v>0</v>
      </c>
      <c r="N48" s="19">
        <f t="shared" ca="1" si="3"/>
        <v>0</v>
      </c>
      <c r="O48" s="19">
        <f t="shared" ca="1" si="3"/>
        <v>0</v>
      </c>
      <c r="P48" s="19">
        <f t="shared" ca="1" si="3"/>
        <v>0</v>
      </c>
      <c r="Q48" s="19">
        <f t="shared" ca="1" si="3"/>
        <v>0</v>
      </c>
      <c r="R48" s="19">
        <f t="shared" ref="C48:AF55" ca="1" si="4">R19/R$27</f>
        <v>0</v>
      </c>
      <c r="S48" s="19">
        <f t="shared" ca="1" si="4"/>
        <v>0</v>
      </c>
      <c r="T48" s="19">
        <f t="shared" ca="1" si="4"/>
        <v>0</v>
      </c>
      <c r="U48" s="19">
        <f t="shared" ca="1" si="4"/>
        <v>0</v>
      </c>
      <c r="V48" s="19">
        <f t="shared" ca="1" si="4"/>
        <v>0</v>
      </c>
      <c r="W48" s="19">
        <f t="shared" ca="1" si="4"/>
        <v>0</v>
      </c>
      <c r="X48" s="19">
        <f t="shared" ca="1" si="4"/>
        <v>0</v>
      </c>
      <c r="Y48" s="19">
        <f t="shared" ca="1" si="4"/>
        <v>0</v>
      </c>
      <c r="Z48" s="19">
        <f t="shared" ca="1" si="4"/>
        <v>0</v>
      </c>
      <c r="AA48" s="19">
        <f t="shared" ca="1" si="4"/>
        <v>0</v>
      </c>
      <c r="AB48" s="19">
        <f t="shared" ca="1" si="4"/>
        <v>0</v>
      </c>
      <c r="AC48" s="19">
        <f t="shared" ca="1" si="4"/>
        <v>0</v>
      </c>
      <c r="AD48" s="19">
        <f t="shared" ca="1" si="4"/>
        <v>0</v>
      </c>
      <c r="AE48" s="19">
        <f t="shared" ca="1" si="4"/>
        <v>0</v>
      </c>
      <c r="AF48" s="19">
        <f t="shared" ca="1" si="4"/>
        <v>0</v>
      </c>
    </row>
    <row r="49" spans="1:32">
      <c r="A49" t="s">
        <v>35</v>
      </c>
      <c r="B49" s="19">
        <f t="shared" ca="1" si="2"/>
        <v>0</v>
      </c>
      <c r="C49" s="19">
        <f t="shared" ca="1" si="4"/>
        <v>0</v>
      </c>
      <c r="D49" s="19">
        <f t="shared" ca="1" si="4"/>
        <v>0</v>
      </c>
      <c r="E49" s="19">
        <f t="shared" ca="1" si="4"/>
        <v>0</v>
      </c>
      <c r="F49" s="19">
        <f t="shared" ca="1" si="4"/>
        <v>0</v>
      </c>
      <c r="G49" s="19">
        <f t="shared" ca="1" si="4"/>
        <v>0</v>
      </c>
      <c r="H49" s="19">
        <f t="shared" ca="1" si="4"/>
        <v>0</v>
      </c>
      <c r="I49" s="19">
        <f t="shared" ca="1" si="4"/>
        <v>0</v>
      </c>
      <c r="J49" s="19">
        <f t="shared" ca="1" si="4"/>
        <v>0</v>
      </c>
      <c r="K49" s="19">
        <f t="shared" ca="1" si="4"/>
        <v>0</v>
      </c>
      <c r="L49" s="19">
        <f t="shared" ca="1" si="4"/>
        <v>0</v>
      </c>
      <c r="M49" s="19">
        <f t="shared" ca="1" si="4"/>
        <v>0</v>
      </c>
      <c r="N49" s="19">
        <f t="shared" ca="1" si="4"/>
        <v>0</v>
      </c>
      <c r="O49" s="19">
        <f t="shared" ca="1" si="4"/>
        <v>0</v>
      </c>
      <c r="P49" s="19">
        <f t="shared" ca="1" si="4"/>
        <v>0</v>
      </c>
      <c r="Q49" s="19">
        <f t="shared" ca="1" si="4"/>
        <v>0</v>
      </c>
      <c r="R49" s="19">
        <f t="shared" ca="1" si="4"/>
        <v>0</v>
      </c>
      <c r="S49" s="19">
        <f t="shared" ca="1" si="4"/>
        <v>0</v>
      </c>
      <c r="T49" s="19">
        <f t="shared" ca="1" si="4"/>
        <v>0</v>
      </c>
      <c r="U49" s="19">
        <f t="shared" ca="1" si="4"/>
        <v>0</v>
      </c>
      <c r="V49" s="19">
        <f t="shared" ca="1" si="4"/>
        <v>0</v>
      </c>
      <c r="W49" s="19">
        <f t="shared" ca="1" si="4"/>
        <v>0</v>
      </c>
      <c r="X49" s="19">
        <f t="shared" ca="1" si="4"/>
        <v>0</v>
      </c>
      <c r="Y49" s="19">
        <f t="shared" ca="1" si="4"/>
        <v>0</v>
      </c>
      <c r="Z49" s="19">
        <f t="shared" ca="1" si="4"/>
        <v>0</v>
      </c>
      <c r="AA49" s="19">
        <f t="shared" ca="1" si="4"/>
        <v>0</v>
      </c>
      <c r="AB49" s="19">
        <f t="shared" ca="1" si="4"/>
        <v>0</v>
      </c>
      <c r="AC49" s="19">
        <f t="shared" ca="1" si="4"/>
        <v>0</v>
      </c>
      <c r="AD49" s="19">
        <f t="shared" ca="1" si="4"/>
        <v>0</v>
      </c>
      <c r="AE49" s="19">
        <f t="shared" ca="1" si="4"/>
        <v>0</v>
      </c>
      <c r="AF49" s="19">
        <f t="shared" ca="1" si="4"/>
        <v>0</v>
      </c>
    </row>
    <row r="50" spans="1:32">
      <c r="A50" t="s">
        <v>36</v>
      </c>
      <c r="B50" s="19">
        <f t="shared" ca="1" si="2"/>
        <v>0</v>
      </c>
      <c r="C50" s="19">
        <f t="shared" ca="1" si="4"/>
        <v>0</v>
      </c>
      <c r="D50" s="19">
        <f t="shared" ca="1" si="4"/>
        <v>0</v>
      </c>
      <c r="E50" s="19">
        <f t="shared" ca="1" si="4"/>
        <v>0</v>
      </c>
      <c r="F50" s="19">
        <f t="shared" ca="1" si="4"/>
        <v>0</v>
      </c>
      <c r="G50" s="19">
        <f t="shared" ca="1" si="4"/>
        <v>0</v>
      </c>
      <c r="H50" s="19">
        <f t="shared" ca="1" si="4"/>
        <v>0</v>
      </c>
      <c r="I50" s="19">
        <f t="shared" ca="1" si="4"/>
        <v>0</v>
      </c>
      <c r="J50" s="19">
        <f t="shared" ca="1" si="4"/>
        <v>0</v>
      </c>
      <c r="K50" s="19">
        <f t="shared" ca="1" si="4"/>
        <v>0</v>
      </c>
      <c r="L50" s="19">
        <f t="shared" ca="1" si="4"/>
        <v>0</v>
      </c>
      <c r="M50" s="19">
        <f t="shared" ca="1" si="4"/>
        <v>0</v>
      </c>
      <c r="N50" s="19">
        <f t="shared" ca="1" si="4"/>
        <v>0</v>
      </c>
      <c r="O50" s="19">
        <f t="shared" ca="1" si="4"/>
        <v>0</v>
      </c>
      <c r="P50" s="19">
        <f t="shared" ca="1" si="4"/>
        <v>0</v>
      </c>
      <c r="Q50" s="19">
        <f t="shared" ca="1" si="4"/>
        <v>0</v>
      </c>
      <c r="R50" s="19">
        <f t="shared" ca="1" si="4"/>
        <v>0</v>
      </c>
      <c r="S50" s="19">
        <f t="shared" ca="1" si="4"/>
        <v>0</v>
      </c>
      <c r="T50" s="19">
        <f t="shared" ca="1" si="4"/>
        <v>0</v>
      </c>
      <c r="U50" s="19">
        <f t="shared" ca="1" si="4"/>
        <v>0</v>
      </c>
      <c r="V50" s="19">
        <f t="shared" ca="1" si="4"/>
        <v>0</v>
      </c>
      <c r="W50" s="19">
        <f t="shared" ca="1" si="4"/>
        <v>0</v>
      </c>
      <c r="X50" s="19">
        <f t="shared" ca="1" si="4"/>
        <v>0</v>
      </c>
      <c r="Y50" s="19">
        <f t="shared" ca="1" si="4"/>
        <v>0</v>
      </c>
      <c r="Z50" s="19">
        <f t="shared" ca="1" si="4"/>
        <v>0</v>
      </c>
      <c r="AA50" s="19">
        <f t="shared" ca="1" si="4"/>
        <v>0</v>
      </c>
      <c r="AB50" s="19">
        <f t="shared" ca="1" si="4"/>
        <v>0</v>
      </c>
      <c r="AC50" s="19">
        <f t="shared" ca="1" si="4"/>
        <v>0</v>
      </c>
      <c r="AD50" s="19">
        <f t="shared" ca="1" si="4"/>
        <v>0</v>
      </c>
      <c r="AE50" s="19">
        <f t="shared" ca="1" si="4"/>
        <v>0</v>
      </c>
      <c r="AF50" s="19">
        <f t="shared" ca="1" si="4"/>
        <v>0</v>
      </c>
    </row>
    <row r="51" spans="1:32">
      <c r="A51" t="s">
        <v>37</v>
      </c>
      <c r="B51" s="19">
        <f t="shared" ca="1" si="2"/>
        <v>0</v>
      </c>
      <c r="C51" s="19">
        <f t="shared" ca="1" si="4"/>
        <v>0</v>
      </c>
      <c r="D51" s="19">
        <f t="shared" ca="1" si="4"/>
        <v>0</v>
      </c>
      <c r="E51" s="19">
        <f t="shared" ca="1" si="4"/>
        <v>0</v>
      </c>
      <c r="F51" s="19">
        <f t="shared" ca="1" si="4"/>
        <v>0</v>
      </c>
      <c r="G51" s="19">
        <f t="shared" ca="1" si="4"/>
        <v>0</v>
      </c>
      <c r="H51" s="19">
        <f t="shared" ca="1" si="4"/>
        <v>0</v>
      </c>
      <c r="I51" s="19">
        <f t="shared" ca="1" si="4"/>
        <v>0</v>
      </c>
      <c r="J51" s="19">
        <f t="shared" ca="1" si="4"/>
        <v>0</v>
      </c>
      <c r="K51" s="19">
        <f t="shared" ca="1" si="4"/>
        <v>0</v>
      </c>
      <c r="L51" s="19">
        <f t="shared" ca="1" si="4"/>
        <v>0</v>
      </c>
      <c r="M51" s="19">
        <f t="shared" ca="1" si="4"/>
        <v>0</v>
      </c>
      <c r="N51" s="19">
        <f t="shared" ca="1" si="4"/>
        <v>0</v>
      </c>
      <c r="O51" s="19">
        <f t="shared" ca="1" si="4"/>
        <v>0</v>
      </c>
      <c r="P51" s="19">
        <f t="shared" ca="1" si="4"/>
        <v>0</v>
      </c>
      <c r="Q51" s="19">
        <f t="shared" ca="1" si="4"/>
        <v>0</v>
      </c>
      <c r="R51" s="19">
        <f t="shared" ca="1" si="4"/>
        <v>0</v>
      </c>
      <c r="S51" s="19">
        <f t="shared" ca="1" si="4"/>
        <v>0</v>
      </c>
      <c r="T51" s="19">
        <f t="shared" ca="1" si="4"/>
        <v>0</v>
      </c>
      <c r="U51" s="19">
        <f t="shared" ca="1" si="4"/>
        <v>0</v>
      </c>
      <c r="V51" s="19">
        <f t="shared" ca="1" si="4"/>
        <v>0</v>
      </c>
      <c r="W51" s="19">
        <f t="shared" ca="1" si="4"/>
        <v>0</v>
      </c>
      <c r="X51" s="19">
        <f t="shared" ca="1" si="4"/>
        <v>0</v>
      </c>
      <c r="Y51" s="19">
        <f t="shared" ca="1" si="4"/>
        <v>0</v>
      </c>
      <c r="Z51" s="19">
        <f t="shared" ca="1" si="4"/>
        <v>0</v>
      </c>
      <c r="AA51" s="19">
        <f t="shared" ca="1" si="4"/>
        <v>0</v>
      </c>
      <c r="AB51" s="19">
        <f t="shared" ca="1" si="4"/>
        <v>0</v>
      </c>
      <c r="AC51" s="19">
        <f t="shared" ca="1" si="4"/>
        <v>0</v>
      </c>
      <c r="AD51" s="19">
        <f t="shared" ca="1" si="4"/>
        <v>0</v>
      </c>
      <c r="AE51" s="19">
        <f t="shared" ca="1" si="4"/>
        <v>0</v>
      </c>
      <c r="AF51" s="19">
        <f t="shared" ca="1" si="4"/>
        <v>0</v>
      </c>
    </row>
    <row r="52" spans="1:32">
      <c r="A52" t="s">
        <v>38</v>
      </c>
      <c r="B52" s="19">
        <f t="shared" ca="1" si="2"/>
        <v>0</v>
      </c>
      <c r="C52" s="19">
        <f t="shared" ca="1" si="4"/>
        <v>0</v>
      </c>
      <c r="D52" s="19">
        <f t="shared" ca="1" si="4"/>
        <v>0</v>
      </c>
      <c r="E52" s="19">
        <f t="shared" ca="1" si="4"/>
        <v>0</v>
      </c>
      <c r="F52" s="19">
        <f t="shared" ca="1" si="4"/>
        <v>0</v>
      </c>
      <c r="G52" s="19">
        <f t="shared" ca="1" si="4"/>
        <v>0</v>
      </c>
      <c r="H52" s="19">
        <f t="shared" ca="1" si="4"/>
        <v>0</v>
      </c>
      <c r="I52" s="19">
        <f t="shared" ca="1" si="4"/>
        <v>0</v>
      </c>
      <c r="J52" s="19">
        <f t="shared" ca="1" si="4"/>
        <v>0</v>
      </c>
      <c r="K52" s="19">
        <f t="shared" ca="1" si="4"/>
        <v>0</v>
      </c>
      <c r="L52" s="19">
        <f t="shared" ca="1" si="4"/>
        <v>0</v>
      </c>
      <c r="M52" s="19">
        <f t="shared" ca="1" si="4"/>
        <v>0</v>
      </c>
      <c r="N52" s="19">
        <f t="shared" ca="1" si="4"/>
        <v>0</v>
      </c>
      <c r="O52" s="19">
        <f t="shared" ca="1" si="4"/>
        <v>0</v>
      </c>
      <c r="P52" s="19">
        <f t="shared" ca="1" si="4"/>
        <v>0</v>
      </c>
      <c r="Q52" s="19">
        <f t="shared" ca="1" si="4"/>
        <v>0</v>
      </c>
      <c r="R52" s="19">
        <f t="shared" ca="1" si="4"/>
        <v>0</v>
      </c>
      <c r="S52" s="19">
        <f t="shared" ca="1" si="4"/>
        <v>0</v>
      </c>
      <c r="T52" s="19">
        <f t="shared" ca="1" si="4"/>
        <v>0</v>
      </c>
      <c r="U52" s="19">
        <f t="shared" ca="1" si="4"/>
        <v>0</v>
      </c>
      <c r="V52" s="19">
        <f t="shared" ca="1" si="4"/>
        <v>0</v>
      </c>
      <c r="W52" s="19">
        <f t="shared" ca="1" si="4"/>
        <v>0</v>
      </c>
      <c r="X52" s="19">
        <f t="shared" ca="1" si="4"/>
        <v>0</v>
      </c>
      <c r="Y52" s="19">
        <f t="shared" ca="1" si="4"/>
        <v>0</v>
      </c>
      <c r="Z52" s="19">
        <f t="shared" ca="1" si="4"/>
        <v>0</v>
      </c>
      <c r="AA52" s="19">
        <f t="shared" ca="1" si="4"/>
        <v>0</v>
      </c>
      <c r="AB52" s="19">
        <f t="shared" ca="1" si="4"/>
        <v>0</v>
      </c>
      <c r="AC52" s="19">
        <f t="shared" ca="1" si="4"/>
        <v>0</v>
      </c>
      <c r="AD52" s="19">
        <f t="shared" ca="1" si="4"/>
        <v>0</v>
      </c>
      <c r="AE52" s="19">
        <f t="shared" ca="1" si="4"/>
        <v>0</v>
      </c>
      <c r="AF52" s="19">
        <f t="shared" ca="1" si="4"/>
        <v>0</v>
      </c>
    </row>
    <row r="53" spans="1:32">
      <c r="A53" t="s">
        <v>39</v>
      </c>
      <c r="B53" s="19">
        <f t="shared" ca="1" si="2"/>
        <v>0</v>
      </c>
      <c r="C53" s="19">
        <f t="shared" ca="1" si="4"/>
        <v>0</v>
      </c>
      <c r="D53" s="19">
        <f t="shared" ca="1" si="4"/>
        <v>0</v>
      </c>
      <c r="E53" s="19">
        <f t="shared" ca="1" si="4"/>
        <v>0</v>
      </c>
      <c r="F53" s="19">
        <f t="shared" ca="1" si="4"/>
        <v>0</v>
      </c>
      <c r="G53" s="19">
        <f t="shared" ca="1" si="4"/>
        <v>0</v>
      </c>
      <c r="H53" s="19">
        <f t="shared" ca="1" si="4"/>
        <v>0</v>
      </c>
      <c r="I53" s="19">
        <f t="shared" ca="1" si="4"/>
        <v>0</v>
      </c>
      <c r="J53" s="19">
        <f t="shared" ca="1" si="4"/>
        <v>0</v>
      </c>
      <c r="K53" s="19">
        <f t="shared" ca="1" si="4"/>
        <v>0</v>
      </c>
      <c r="L53" s="19">
        <f t="shared" ca="1" si="4"/>
        <v>0</v>
      </c>
      <c r="M53" s="19">
        <f t="shared" ca="1" si="4"/>
        <v>0</v>
      </c>
      <c r="N53" s="19">
        <f t="shared" ca="1" si="4"/>
        <v>0</v>
      </c>
      <c r="O53" s="19">
        <f t="shared" ca="1" si="4"/>
        <v>0</v>
      </c>
      <c r="P53" s="19">
        <f t="shared" ca="1" si="4"/>
        <v>0</v>
      </c>
      <c r="Q53" s="19">
        <f t="shared" ca="1" si="4"/>
        <v>0</v>
      </c>
      <c r="R53" s="19">
        <f t="shared" ca="1" si="4"/>
        <v>0</v>
      </c>
      <c r="S53" s="19">
        <f t="shared" ca="1" si="4"/>
        <v>0</v>
      </c>
      <c r="T53" s="19">
        <f t="shared" ca="1" si="4"/>
        <v>0</v>
      </c>
      <c r="U53" s="19">
        <f t="shared" ca="1" si="4"/>
        <v>0</v>
      </c>
      <c r="V53" s="19">
        <f t="shared" ca="1" si="4"/>
        <v>0</v>
      </c>
      <c r="W53" s="19">
        <f t="shared" ca="1" si="4"/>
        <v>0</v>
      </c>
      <c r="X53" s="19">
        <f t="shared" ca="1" si="4"/>
        <v>0</v>
      </c>
      <c r="Y53" s="19">
        <f t="shared" ca="1" si="4"/>
        <v>0</v>
      </c>
      <c r="Z53" s="19">
        <f t="shared" ca="1" si="4"/>
        <v>0</v>
      </c>
      <c r="AA53" s="19">
        <f t="shared" ca="1" si="4"/>
        <v>0</v>
      </c>
      <c r="AB53" s="19">
        <f t="shared" ca="1" si="4"/>
        <v>0</v>
      </c>
      <c r="AC53" s="19">
        <f t="shared" ca="1" si="4"/>
        <v>0</v>
      </c>
      <c r="AD53" s="19">
        <f t="shared" ca="1" si="4"/>
        <v>0</v>
      </c>
      <c r="AE53" s="19">
        <f t="shared" ca="1" si="4"/>
        <v>0</v>
      </c>
      <c r="AF53" s="19">
        <f t="shared" ca="1" si="4"/>
        <v>0</v>
      </c>
    </row>
    <row r="54" spans="1:32">
      <c r="A54" t="s">
        <v>40</v>
      </c>
      <c r="B54" s="19">
        <f t="shared" ca="1" si="2"/>
        <v>0</v>
      </c>
      <c r="C54" s="19">
        <f t="shared" ca="1" si="4"/>
        <v>0</v>
      </c>
      <c r="D54" s="19">
        <f t="shared" ca="1" si="4"/>
        <v>0</v>
      </c>
      <c r="E54" s="19">
        <f t="shared" ca="1" si="4"/>
        <v>0</v>
      </c>
      <c r="F54" s="19">
        <f t="shared" ca="1" si="4"/>
        <v>0</v>
      </c>
      <c r="G54" s="19">
        <f t="shared" ca="1" si="4"/>
        <v>0</v>
      </c>
      <c r="H54" s="19">
        <f t="shared" ca="1" si="4"/>
        <v>0</v>
      </c>
      <c r="I54" s="19">
        <f t="shared" ca="1" si="4"/>
        <v>0</v>
      </c>
      <c r="J54" s="19">
        <f t="shared" ca="1" si="4"/>
        <v>0</v>
      </c>
      <c r="K54" s="19">
        <f t="shared" ca="1" si="4"/>
        <v>0</v>
      </c>
      <c r="L54" s="19">
        <f t="shared" ca="1" si="4"/>
        <v>0</v>
      </c>
      <c r="M54" s="19">
        <f t="shared" ca="1" si="4"/>
        <v>0</v>
      </c>
      <c r="N54" s="19">
        <f t="shared" ca="1" si="4"/>
        <v>0</v>
      </c>
      <c r="O54" s="19">
        <f t="shared" ca="1" si="4"/>
        <v>0</v>
      </c>
      <c r="P54" s="19">
        <f t="shared" ca="1" si="4"/>
        <v>0</v>
      </c>
      <c r="Q54" s="19">
        <f t="shared" ca="1" si="4"/>
        <v>0</v>
      </c>
      <c r="R54" s="19">
        <f t="shared" ca="1" si="4"/>
        <v>0</v>
      </c>
      <c r="S54" s="19">
        <f t="shared" ca="1" si="4"/>
        <v>0</v>
      </c>
      <c r="T54" s="19">
        <f t="shared" ca="1" si="4"/>
        <v>0</v>
      </c>
      <c r="U54" s="19">
        <f t="shared" ca="1" si="4"/>
        <v>0</v>
      </c>
      <c r="V54" s="19">
        <f t="shared" ca="1" si="4"/>
        <v>0</v>
      </c>
      <c r="W54" s="19">
        <f t="shared" ca="1" si="4"/>
        <v>0</v>
      </c>
      <c r="X54" s="19">
        <f t="shared" ca="1" si="4"/>
        <v>0</v>
      </c>
      <c r="Y54" s="19">
        <f t="shared" ca="1" si="4"/>
        <v>0</v>
      </c>
      <c r="Z54" s="19">
        <f t="shared" ca="1" si="4"/>
        <v>0</v>
      </c>
      <c r="AA54" s="19">
        <f t="shared" ca="1" si="4"/>
        <v>0</v>
      </c>
      <c r="AB54" s="19">
        <f t="shared" ca="1" si="4"/>
        <v>0</v>
      </c>
      <c r="AC54" s="19">
        <f t="shared" ca="1" si="4"/>
        <v>0</v>
      </c>
      <c r="AD54" s="19">
        <f t="shared" ca="1" si="4"/>
        <v>0</v>
      </c>
      <c r="AE54" s="19">
        <f t="shared" ca="1" si="4"/>
        <v>0</v>
      </c>
      <c r="AF54" s="19">
        <f t="shared" ca="1" si="4"/>
        <v>0</v>
      </c>
    </row>
    <row r="55" spans="1:32">
      <c r="A55" t="s">
        <v>41</v>
      </c>
      <c r="B55" s="19">
        <f t="shared" ca="1" si="2"/>
        <v>0</v>
      </c>
      <c r="C55" s="19">
        <f t="shared" ca="1" si="4"/>
        <v>0</v>
      </c>
      <c r="D55" s="19">
        <f t="shared" ca="1" si="4"/>
        <v>0</v>
      </c>
      <c r="E55" s="19">
        <f t="shared" ca="1" si="4"/>
        <v>0</v>
      </c>
      <c r="F55" s="19">
        <f t="shared" ca="1" si="4"/>
        <v>0</v>
      </c>
      <c r="G55" s="19">
        <f t="shared" ca="1" si="4"/>
        <v>0</v>
      </c>
      <c r="H55" s="19">
        <f t="shared" ca="1" si="4"/>
        <v>0</v>
      </c>
      <c r="I55" s="19">
        <f t="shared" ca="1" si="4"/>
        <v>0</v>
      </c>
      <c r="J55" s="19">
        <f t="shared" ca="1" si="4"/>
        <v>0</v>
      </c>
      <c r="K55" s="19">
        <f t="shared" ca="1" si="4"/>
        <v>0</v>
      </c>
      <c r="L55" s="19">
        <f t="shared" ca="1" si="4"/>
        <v>0</v>
      </c>
      <c r="M55" s="19">
        <f t="shared" ca="1" si="4"/>
        <v>0</v>
      </c>
      <c r="N55" s="19">
        <f t="shared" ca="1" si="4"/>
        <v>0</v>
      </c>
      <c r="O55" s="19">
        <f t="shared" ca="1" si="4"/>
        <v>0</v>
      </c>
      <c r="P55" s="19">
        <f t="shared" ca="1" si="4"/>
        <v>0</v>
      </c>
      <c r="Q55" s="19">
        <f t="shared" ca="1" si="4"/>
        <v>0</v>
      </c>
      <c r="R55" s="19">
        <f t="shared" ca="1" si="4"/>
        <v>0</v>
      </c>
      <c r="S55" s="19">
        <f t="shared" ca="1" si="4"/>
        <v>0</v>
      </c>
      <c r="T55" s="19">
        <f t="shared" ca="1" si="4"/>
        <v>0</v>
      </c>
      <c r="U55" s="19">
        <f t="shared" ca="1" si="4"/>
        <v>0</v>
      </c>
      <c r="V55" s="19">
        <f t="shared" ca="1" si="4"/>
        <v>0</v>
      </c>
      <c r="W55" s="19">
        <f t="shared" ca="1" si="4"/>
        <v>0</v>
      </c>
      <c r="X55" s="19">
        <f t="shared" ca="1" si="4"/>
        <v>0</v>
      </c>
      <c r="Y55" s="19">
        <f t="shared" ca="1" si="4"/>
        <v>0</v>
      </c>
      <c r="Z55" s="19">
        <f t="shared" ca="1" si="4"/>
        <v>0</v>
      </c>
      <c r="AA55" s="19">
        <f t="shared" ca="1" si="4"/>
        <v>0</v>
      </c>
      <c r="AB55" s="19">
        <f t="shared" ca="1" si="4"/>
        <v>0</v>
      </c>
      <c r="AC55" s="19">
        <f t="shared" ca="1" si="4"/>
        <v>0</v>
      </c>
      <c r="AD55" s="19">
        <f t="shared" ca="1" si="4"/>
        <v>0</v>
      </c>
      <c r="AE55" s="19">
        <f t="shared" ca="1" si="4"/>
        <v>0</v>
      </c>
      <c r="AF55" s="19">
        <f t="shared" ca="1" si="4"/>
        <v>0</v>
      </c>
    </row>
    <row r="56" spans="1:32">
      <c r="A56" t="s">
        <v>52</v>
      </c>
      <c r="B56" s="19">
        <f ca="1">SUM(B31:B55)</f>
        <v>1</v>
      </c>
      <c r="C56" s="19">
        <f t="shared" ref="C56:AF56" ca="1" si="5">SUM(C31:C55)</f>
        <v>1.0000000000000002</v>
      </c>
      <c r="D56" s="19">
        <f t="shared" ca="1" si="5"/>
        <v>1</v>
      </c>
      <c r="E56" s="19">
        <f t="shared" ca="1" si="5"/>
        <v>0.99999999999999978</v>
      </c>
      <c r="F56" s="19">
        <f t="shared" ca="1" si="5"/>
        <v>1</v>
      </c>
      <c r="G56" s="19">
        <f t="shared" ca="1" si="5"/>
        <v>0.99999999999999989</v>
      </c>
      <c r="H56" s="19">
        <f t="shared" ca="1" si="5"/>
        <v>1.0000000000000002</v>
      </c>
      <c r="I56" s="19">
        <f t="shared" ca="1" si="5"/>
        <v>1.0000000000000002</v>
      </c>
      <c r="J56" s="19">
        <f t="shared" ca="1" si="5"/>
        <v>1</v>
      </c>
      <c r="K56" s="19">
        <f t="shared" ca="1" si="5"/>
        <v>1</v>
      </c>
      <c r="L56" s="19">
        <f t="shared" ca="1" si="5"/>
        <v>1</v>
      </c>
      <c r="M56" s="19">
        <f t="shared" ca="1" si="5"/>
        <v>0.99999999999999989</v>
      </c>
      <c r="N56" s="19">
        <f t="shared" ca="1" si="5"/>
        <v>1</v>
      </c>
      <c r="O56" s="19">
        <f t="shared" ca="1" si="5"/>
        <v>1</v>
      </c>
      <c r="P56" s="19">
        <f t="shared" ca="1" si="5"/>
        <v>0.99999999999999978</v>
      </c>
      <c r="Q56" s="19">
        <f t="shared" ca="1" si="5"/>
        <v>1</v>
      </c>
      <c r="R56" s="19">
        <f t="shared" ca="1" si="5"/>
        <v>1</v>
      </c>
      <c r="S56" s="19">
        <f t="shared" ca="1" si="5"/>
        <v>0.99999999999999989</v>
      </c>
      <c r="T56" s="19">
        <f t="shared" ca="1" si="5"/>
        <v>0.99999999999999989</v>
      </c>
      <c r="U56" s="19">
        <f t="shared" ca="1" si="5"/>
        <v>1</v>
      </c>
      <c r="V56" s="19">
        <f t="shared" ca="1" si="5"/>
        <v>0.99999999999999989</v>
      </c>
      <c r="W56" s="19">
        <f t="shared" ca="1" si="5"/>
        <v>1</v>
      </c>
      <c r="X56" s="19">
        <f t="shared" ca="1" si="5"/>
        <v>0.99999999999999978</v>
      </c>
      <c r="Y56" s="19">
        <f t="shared" ca="1" si="5"/>
        <v>1</v>
      </c>
      <c r="Z56" s="19">
        <f t="shared" ca="1" si="5"/>
        <v>1</v>
      </c>
      <c r="AA56" s="19">
        <f t="shared" ca="1" si="5"/>
        <v>0.99999999999999989</v>
      </c>
      <c r="AB56" s="19">
        <f t="shared" ca="1" si="5"/>
        <v>1</v>
      </c>
      <c r="AC56" s="19">
        <f t="shared" ca="1" si="5"/>
        <v>1.0000000000000004</v>
      </c>
      <c r="AD56" s="19">
        <f t="shared" ca="1" si="5"/>
        <v>1.0000000000000002</v>
      </c>
      <c r="AE56" s="19">
        <f t="shared" ca="1" si="5"/>
        <v>1</v>
      </c>
      <c r="AF56" s="19">
        <f t="shared" ca="1" si="5"/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workbookViewId="0">
      <selection activeCell="B26" sqref="B26"/>
    </sheetView>
  </sheetViews>
  <sheetFormatPr baseColWidth="10" defaultRowHeight="15"/>
  <cols>
    <col min="1" max="1" width="39.140625" customWidth="1"/>
    <col min="2" max="2" width="12.28515625" bestFit="1" customWidth="1"/>
    <col min="3" max="32" width="12.1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9" cm="1">
        <f t="array" aca="1" ref="B2" ca="1">SUM(
VALUE(INDIRECT(ADDRESS(About!$A129,About!$A$152,1,1,CONCATENATE("BEN",B$1)),TRUE)),
VALUE(INDIRECT(ADDRESS(About!$A129,About!$A$154,1,1,CONCATENATE("BEN",B$1)),TRUE)),
VALUE(INDIRECT(ADDRESS(About!$A129,About!$A$157,1,1,CONCATENATE("BEN",B$1)),TRUE))
)*toe_to_BTU</f>
        <v>247222554716.50345</v>
      </c>
      <c r="C2" s="19" cm="1">
        <f t="array" aca="1" ref="C2" ca="1">SUM(
VALUE(INDIRECT(ADDRESS(About!$A129,About!$A$152,1,1,CONCATENATE("BEN",C$1)),TRUE)),
VALUE(INDIRECT(ADDRESS(About!$A129,About!$A$154,1,1,CONCATENATE("BEN",C$1)),TRUE)),
VALUE(INDIRECT(ADDRESS(About!$A129,About!$A$157,1,1,CONCATENATE("BEN",C$1)),TRUE))
)*toe_to_BTU</f>
        <v>248557354396.80505</v>
      </c>
      <c r="D2" s="19" cm="1">
        <f t="array" aca="1" ref="D2" ca="1">SUM(
VALUE(INDIRECT(ADDRESS(About!$A129,About!$A$152,1,1,CONCATENATE("BEN",D$1)),TRUE)),
VALUE(INDIRECT(ADDRESS(About!$A129,About!$A$154,1,1,CONCATENATE("BEN",D$1)),TRUE)),
VALUE(INDIRECT(ADDRESS(About!$A129,About!$A$157,1,1,CONCATENATE("BEN",D$1)),TRUE))
)*toe_to_BTU</f>
        <v>256436239699.358</v>
      </c>
      <c r="E2" s="19">
        <f ca="1">IF(mop!N107=0,0,D2*mop!O107/mop!N107)</f>
        <v>258470788880.91055</v>
      </c>
      <c r="F2" s="19">
        <f ca="1">IF(mop!O107=0,0,E2*mop!P107/mop!O107)</f>
        <v>260505338062.46307</v>
      </c>
      <c r="G2" s="19">
        <f ca="1">IF(mop!P107=0,0,F2*mop!Q107/mop!P107)</f>
        <v>262539887244.01562</v>
      </c>
      <c r="H2" s="19">
        <f ca="1">IF(mop!Q107=0,0,G2*mop!R107/mop!Q107)</f>
        <v>264574436425.56818</v>
      </c>
      <c r="I2" s="19">
        <f ca="1">IF(mop!R107=0,0,H2*mop!S107/mop!R107)</f>
        <v>266608985607.12076</v>
      </c>
      <c r="J2" s="19">
        <f ca="1">IF(mop!S107=0,0,I2*mop!T107/mop!S107)</f>
        <v>268643534788.67328</v>
      </c>
      <c r="K2" s="19">
        <f ca="1">IF(mop!T107=0,0,J2*mop!U107/mop!T107)</f>
        <v>270678083970.22586</v>
      </c>
      <c r="L2" s="19">
        <f ca="1">IF(mop!U107=0,0,K2*mop!V107/mop!U107)</f>
        <v>272712633151.77841</v>
      </c>
      <c r="M2" s="19">
        <f ca="1">IF(mop!V107=0,0,L2*mop!W107/mop!V107)</f>
        <v>274747182333.33093</v>
      </c>
      <c r="N2" s="19">
        <f ca="1">IF(mop!W107=0,0,M2*mop!X107/mop!W107)</f>
        <v>276781731514.88348</v>
      </c>
      <c r="O2" s="19">
        <f ca="1">IF(mop!X107=0,0,N2*mop!Y107/mop!X107)</f>
        <v>278816280696.43604</v>
      </c>
      <c r="P2" s="19">
        <f ca="1">IF(mop!Y107=0,0,O2*mop!Z107/mop!Y107)</f>
        <v>280850829877.98859</v>
      </c>
      <c r="Q2" s="19">
        <f ca="1">IF(mop!Z107=0,0,P2*mop!AA107/mop!Z107)</f>
        <v>282885379059.54108</v>
      </c>
      <c r="R2" s="19">
        <f ca="1">IF(mop!AA107=0,0,Q2*mop!AB107/mop!AA107)</f>
        <v>284919928241.09363</v>
      </c>
      <c r="S2" s="19">
        <f ca="1">IF(mop!AB107=0,0,R2*mop!AC107/mop!AB107)</f>
        <v>286954477422.64618</v>
      </c>
      <c r="T2" s="19">
        <f ca="1">IF(mop!AC107=0,0,S2*mop!AD107/mop!AC107)</f>
        <v>288989026604.19873</v>
      </c>
      <c r="U2" s="19">
        <f ca="1">IF(mop!AD107=0,0,T2*mop!AE107/mop!AD107)</f>
        <v>291023575785.75128</v>
      </c>
      <c r="V2" s="19">
        <f ca="1">IF(mop!AE107=0,0,U2*mop!AF107/mop!AE107)</f>
        <v>293058124967.30383</v>
      </c>
      <c r="W2" s="19">
        <f ca="1">IF(mop!AF107=0,0,V2*mop!AG107/mop!AF107)</f>
        <v>295092674148.85638</v>
      </c>
      <c r="X2" s="19">
        <f ca="1">IF(mop!AG107=0,0,W2*mop!AH107/mop!AG107)</f>
        <v>297127223330.409</v>
      </c>
      <c r="Y2" s="19">
        <f ca="1">IF(mop!AH107=0,0,X2*mop!AI107/mop!AH107)</f>
        <v>299161772511.96155</v>
      </c>
      <c r="Z2" s="19">
        <f ca="1">IF(mop!AI107=0,0,Y2*mop!AJ107/mop!AI107)</f>
        <v>301196321693.51416</v>
      </c>
      <c r="AA2" s="19">
        <f ca="1">IF(mop!AJ107=0,0,Z2*mop!AK107/mop!AJ107)</f>
        <v>303230870875.06665</v>
      </c>
      <c r="AB2" s="19">
        <f ca="1">IF(mop!AK107=0,0,AA2*mop!AL107/mop!AK107)</f>
        <v>305265420056.6192</v>
      </c>
      <c r="AC2" s="19">
        <f ca="1">IF(mop!AL107=0,0,AB2*mop!AM107/mop!AL107)</f>
        <v>307299969238.17169</v>
      </c>
      <c r="AD2" s="19">
        <f ca="1">IF(mop!AM107=0,0,AC2*mop!AN107/mop!AM107)</f>
        <v>309334518419.72424</v>
      </c>
      <c r="AE2" s="19">
        <f ca="1">IF(mop!AN107=0,0,AD2*mop!AO107/mop!AN107)</f>
        <v>311369067601.27679</v>
      </c>
      <c r="AF2" s="19">
        <f ca="1">IF(mop!AO107=0,0,AE2*mop!AP107/mop!AO107)</f>
        <v>313403616782.82935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VALUE(INDIRECT(ADDRESS(About!$A133,About!$A$152,1,1,CONCATENATE("BEN",B$1)),TRUE)),
VALUE(INDIRECT(ADDRESS(About!$A133,About!$A$154,1,1,CONCATENATE("BEN",B$1)),TRUE)),
VALUE(INDIRECT(ADDRESS(About!$A133,About!$A$157,1,1,CONCATENATE("BEN",B$1)),TRUE))
)*toe_to_BTU</f>
        <v>13472887523.778866</v>
      </c>
      <c r="C5" s="19" cm="1">
        <f t="array" aca="1" ref="C5" ca="1">SUM(
VALUE(INDIRECT(ADDRESS(About!$A133,About!$A$152,1,1,CONCATENATE("BEN",C$1)),TRUE)),
VALUE(INDIRECT(ADDRESS(About!$A133,About!$A$154,1,1,CONCATENATE("BEN",C$1)),TRUE)),
VALUE(INDIRECT(ADDRESS(About!$A133,About!$A$157,1,1,CONCATENATE("BEN",C$1)),TRUE))
)*toe_to_BTU</f>
        <v>15674676243.039515</v>
      </c>
      <c r="D5" s="19" cm="1">
        <f t="array" aca="1" ref="D5" ca="1">SUM(
VALUE(INDIRECT(ADDRESS(About!$A133,About!$A$152,1,1,CONCATENATE("BEN",D$1)),TRUE)),
VALUE(INDIRECT(ADDRESS(About!$A133,About!$A$154,1,1,CONCATENATE("BEN",D$1)),TRUE)),
VALUE(INDIRECT(ADDRESS(About!$A133,About!$A$157,1,1,CONCATENATE("BEN",D$1)),TRUE))
)*toe_to_BTU</f>
        <v>16862489507.368715</v>
      </c>
      <c r="E5" s="19">
        <f ca="1">IF(mop!N298=0,0,D5*mop!O298/mop!N298)</f>
        <v>16921111665.336567</v>
      </c>
      <c r="F5" s="19">
        <f ca="1">IF(mop!O298=0,0,E5*mop!P298/mop!O298)</f>
        <v>16979733823.304422</v>
      </c>
      <c r="G5" s="19">
        <f ca="1">IF(mop!P298=0,0,F5*mop!Q298/mop!P298)</f>
        <v>17038355981.272274</v>
      </c>
      <c r="H5" s="19">
        <f ca="1">IF(mop!Q298=0,0,G5*mop!R298/mop!Q298)</f>
        <v>17214284130.249973</v>
      </c>
      <c r="I5" s="19">
        <f ca="1">IF(mop!R298=0,0,H5*mop!S298/mop!R298)</f>
        <v>17390212279.227676</v>
      </c>
      <c r="J5" s="19">
        <f ca="1">IF(mop!S298=0,0,I5*mop!T298/mop!S298)</f>
        <v>17566140428.205372</v>
      </c>
      <c r="K5" s="19">
        <f ca="1">IF(mop!T298=0,0,J5*mop!U298/mop!T298)</f>
        <v>17742068577.183075</v>
      </c>
      <c r="L5" s="19">
        <f ca="1">IF(mop!U298=0,0,K5*mop!V298/mop!U298)</f>
        <v>17917996726.160778</v>
      </c>
      <c r="M5" s="19">
        <f ca="1">IF(mop!V298=0,0,L5*mop!W298/mop!V298)</f>
        <v>18174194984.128654</v>
      </c>
      <c r="N5" s="19">
        <f ca="1">IF(mop!W298=0,0,M5*mop!X298/mop!W298)</f>
        <v>18430393242.096527</v>
      </c>
      <c r="O5" s="19">
        <f ca="1">IF(mop!X298=0,0,N5*mop!Y298/mop!X298)</f>
        <v>18686591500.064404</v>
      </c>
      <c r="P5" s="19">
        <f ca="1">IF(mop!Y298=0,0,O5*mop!Z298/mop!Y298)</f>
        <v>18942789758.03228</v>
      </c>
      <c r="Q5" s="19">
        <f ca="1">IF(mop!Z298=0,0,P5*mop!AA298/mop!Z298)</f>
        <v>19198988016.000153</v>
      </c>
      <c r="R5" s="19">
        <f ca="1">IF(mop!AA298=0,0,Q5*mop!AB298/mop!AA298)</f>
        <v>19513839269.47295</v>
      </c>
      <c r="S5" s="19">
        <f ca="1">IF(mop!AB298=0,0,R5*mop!AC298/mop!AB298)</f>
        <v>19828690522.945747</v>
      </c>
      <c r="T5" s="19">
        <f ca="1">IF(mop!AC298=0,0,S5*mop!AD298/mop!AC298)</f>
        <v>20143541776.418549</v>
      </c>
      <c r="U5" s="19">
        <f ca="1">IF(mop!AD298=0,0,T5*mop!AE298/mop!AD298)</f>
        <v>20458393029.891342</v>
      </c>
      <c r="V5" s="19">
        <f ca="1">IF(mop!AE298=0,0,U5*mop!AF298/mop!AE298)</f>
        <v>20773244283.36414</v>
      </c>
      <c r="W5" s="19">
        <f ca="1">IF(mop!AF298=0,0,V5*mop!AG298/mop!AF298)</f>
        <v>21121800964.853172</v>
      </c>
      <c r="X5" s="19">
        <f ca="1">IF(mop!AG298=0,0,W5*mop!AH298/mop!AG298)</f>
        <v>21470357646.342205</v>
      </c>
      <c r="Y5" s="19">
        <f ca="1">IF(mop!AH298=0,0,X5*mop!AI298/mop!AH298)</f>
        <v>21818914327.831238</v>
      </c>
      <c r="Z5" s="19">
        <f ca="1">IF(mop!AI298=0,0,Y5*mop!AJ298/mop!AI298)</f>
        <v>22167471009.320271</v>
      </c>
      <c r="AA5" s="19">
        <f ca="1">IF(mop!AJ298=0,0,Z5*mop!AK298/mop!AJ298)</f>
        <v>22516027690.809303</v>
      </c>
      <c r="AB5" s="19">
        <f ca="1">IF(mop!AK298=0,0,AA5*mop!AL298/mop!AK298)</f>
        <v>22877381950.1819</v>
      </c>
      <c r="AC5" s="19">
        <f ca="1">IF(mop!AL298=0,0,AB5*mop!AM298/mop!AL298)</f>
        <v>23238736209.554501</v>
      </c>
      <c r="AD5" s="19">
        <f ca="1">IF(mop!AM298=0,0,AC5*mop!AN298/mop!AM298)</f>
        <v>23600090468.927101</v>
      </c>
      <c r="AE5" s="19">
        <f ca="1">IF(mop!AN298=0,0,AD5*mop!AO298/mop!AN298)</f>
        <v>23961444728.299706</v>
      </c>
      <c r="AF5" s="19">
        <f ca="1">IF(mop!AO298=0,0,AE5*mop!AP298/mop!AO298)</f>
        <v>24322798987.672302</v>
      </c>
    </row>
    <row r="6" spans="1:32">
      <c r="A6" t="s">
        <v>21</v>
      </c>
      <c r="B6" s="137">
        <v>0</v>
      </c>
      <c r="C6" s="137">
        <v>0</v>
      </c>
      <c r="D6" s="137">
        <v>0</v>
      </c>
      <c r="E6" s="19">
        <f>IF(mop!N240=0,0,D6*mop!O240/mop!N240)</f>
        <v>0</v>
      </c>
      <c r="F6" s="19">
        <f>IF(mop!O240=0,0,E6*mop!P240/mop!O240)</f>
        <v>0</v>
      </c>
      <c r="G6" s="19">
        <f>IF(mop!P240=0,0,F6*mop!Q240/mop!P240)</f>
        <v>0</v>
      </c>
      <c r="H6" s="19">
        <f>IF(mop!Q240=0,0,G6*mop!R240/mop!Q240)</f>
        <v>0</v>
      </c>
      <c r="I6" s="19">
        <f>IF(mop!R240=0,0,H6*mop!S240/mop!R240)</f>
        <v>0</v>
      </c>
      <c r="J6" s="19">
        <f>IF(mop!S240=0,0,I6*mop!T240/mop!S240)</f>
        <v>0</v>
      </c>
      <c r="K6" s="19">
        <f>IF(mop!T240=0,0,J6*mop!U240/mop!T240)</f>
        <v>0</v>
      </c>
      <c r="L6" s="19">
        <f>IF(mop!U240=0,0,K6*mop!V240/mop!U240)</f>
        <v>0</v>
      </c>
      <c r="M6" s="19">
        <f>IF(mop!V240=0,0,L6*mop!W240/mop!V240)</f>
        <v>0</v>
      </c>
      <c r="N6" s="19">
        <f>IF(mop!W240=0,0,M6*mop!X240/mop!W240)</f>
        <v>0</v>
      </c>
      <c r="O6" s="19">
        <f>IF(mop!X240=0,0,N6*mop!Y240/mop!X240)</f>
        <v>0</v>
      </c>
      <c r="P6" s="19">
        <f>IF(mop!Y240=0,0,O6*mop!Z240/mop!Y240)</f>
        <v>0</v>
      </c>
      <c r="Q6" s="19">
        <f>IF(mop!Z240=0,0,P6*mop!AA240/mop!Z240)</f>
        <v>0</v>
      </c>
      <c r="R6" s="19">
        <f>IF(mop!AA240=0,0,Q6*mop!AB240/mop!AA240)</f>
        <v>0</v>
      </c>
      <c r="S6" s="19">
        <f>IF(mop!AB240=0,0,R6*mop!AC240/mop!AB240)</f>
        <v>0</v>
      </c>
      <c r="T6" s="19">
        <f>IF(mop!AC240=0,0,S6*mop!AD240/mop!AC240)</f>
        <v>0</v>
      </c>
      <c r="U6" s="19">
        <f>IF(mop!AD240=0,0,T6*mop!AE240/mop!AD240)</f>
        <v>0</v>
      </c>
      <c r="V6" s="19">
        <f>IF(mop!AE240=0,0,U6*mop!AF240/mop!AE240)</f>
        <v>0</v>
      </c>
      <c r="W6" s="19">
        <f>IF(mop!AF240=0,0,V6*mop!AG240/mop!AF240)</f>
        <v>0</v>
      </c>
      <c r="X6" s="19">
        <f>IF(mop!AG240=0,0,W6*mop!AH240/mop!AG240)</f>
        <v>0</v>
      </c>
      <c r="Y6" s="19">
        <f>IF(mop!AH240=0,0,X6*mop!AI240/mop!AH240)</f>
        <v>0</v>
      </c>
      <c r="Z6" s="19">
        <f>IF(mop!AI240=0,0,Y6*mop!AJ240/mop!AI240)</f>
        <v>0</v>
      </c>
      <c r="AA6" s="19">
        <f>IF(mop!AJ240=0,0,Z6*mop!AK240/mop!AJ240)</f>
        <v>0</v>
      </c>
      <c r="AB6" s="19">
        <f>IF(mop!AK240=0,0,AA6*mop!AL240/mop!AK240)</f>
        <v>0</v>
      </c>
      <c r="AC6" s="19">
        <f>IF(mop!AL240=0,0,AB6*mop!AM240/mop!AL240)</f>
        <v>0</v>
      </c>
      <c r="AD6" s="19">
        <f>IF(mop!AM240=0,0,AC6*mop!AN240/mop!AM240)</f>
        <v>0</v>
      </c>
      <c r="AE6" s="19">
        <f>IF(mop!AN240=0,0,AD6*mop!AO240/mop!AN240)</f>
        <v>0</v>
      </c>
      <c r="AF6" s="19">
        <f>IF(mop!AO240=0,0,AE6*mop!AP240/mop!AO240)</f>
        <v>0</v>
      </c>
    </row>
    <row r="7" spans="1:32">
      <c r="A7" t="s">
        <v>22</v>
      </c>
      <c r="B7" s="86" cm="1">
        <f t="array" aca="1" ref="B7" ca="1">SUM(
VALUE(INDIRECT(ADDRESS(About!$A137,About!$A$152,1,1,CONCATENATE("BEN",B$1)),TRUE)),
VALUE(INDIRECT(ADDRESS(About!$A137,About!$A$154,1,1,CONCATENATE("BEN",B$1)),TRUE)),
VALUE(INDIRECT(ADDRESS(About!$A137,About!$A$157,1,1,CONCATENATE("BEN",B$1)),TRUE))
)*toe_to_BTU</f>
        <v>37510581.733417518</v>
      </c>
      <c r="C7" s="86" cm="1">
        <f t="array" aca="1" ref="C7" ca="1">SUM(
VALUE(INDIRECT(ADDRESS(About!$A137,About!$A$152,1,1,CONCATENATE("BEN",C$1)),TRUE)),
VALUE(INDIRECT(ADDRESS(About!$A137,About!$A$154,1,1,CONCATENATE("BEN",C$1)),TRUE)),
VALUE(INDIRECT(ADDRESS(About!$A137,About!$A$157,1,1,CONCATENATE("BEN",C$1)),TRUE))
)*toe_to_BTU</f>
        <v>20148066.470159769</v>
      </c>
      <c r="D7" s="86" cm="1">
        <f t="array" aca="1" ref="D7" ca="1">SUM(
VALUE(INDIRECT(ADDRESS(About!$A137,About!$A$152,1,1,CONCATENATE("BEN",D$1)),TRUE)),
VALUE(INDIRECT(ADDRESS(About!$A137,About!$A$154,1,1,CONCATENATE("BEN",D$1)),TRUE)),
VALUE(INDIRECT(ADDRESS(About!$A137,About!$A$157,1,1,CONCATENATE("BEN",D$1)),TRUE))
)*toe_to_BTU</f>
        <v>4956556.0592034692</v>
      </c>
      <c r="E7" s="19">
        <f ca="1">IF(mop!N268=0,0,D7*mop!O268/mop!N268)</f>
        <v>4956556.0592034692</v>
      </c>
      <c r="F7" s="19">
        <f ca="1">IF(mop!O268=0,0,E7*mop!P268/mop!O268)</f>
        <v>4956556.0592034692</v>
      </c>
      <c r="G7" s="19">
        <f ca="1">IF(mop!P268=0,0,F7*mop!Q268/mop!P268)</f>
        <v>4956556.0592034692</v>
      </c>
      <c r="H7" s="19">
        <f ca="1">IF(mop!Q268=0,0,G7*mop!R268/mop!Q268)</f>
        <v>4956556.0592034692</v>
      </c>
      <c r="I7" s="19">
        <f ca="1">IF(mop!R268=0,0,H7*mop!S268/mop!R268)</f>
        <v>4956556.0592034692</v>
      </c>
      <c r="J7" s="19">
        <f ca="1">IF(mop!S268=0,0,I7*mop!T268/mop!S268)</f>
        <v>4956556.0592034692</v>
      </c>
      <c r="K7" s="19">
        <f ca="1">IF(mop!T268=0,0,J7*mop!U268/mop!T268)</f>
        <v>4956556.0592034692</v>
      </c>
      <c r="L7" s="19">
        <f ca="1">IF(mop!U268=0,0,K7*mop!V268/mop!U268)</f>
        <v>4956556.0592034692</v>
      </c>
      <c r="M7" s="19">
        <f ca="1">IF(mop!V268=0,0,L7*mop!W268/mop!V268)</f>
        <v>4956556.0592034692</v>
      </c>
      <c r="N7" s="19">
        <f ca="1">IF(mop!W268=0,0,M7*mop!X268/mop!W268)</f>
        <v>4956556.0592034692</v>
      </c>
      <c r="O7" s="19">
        <f ca="1">IF(mop!X268=0,0,N7*mop!Y268/mop!X268)</f>
        <v>4956556.0592034692</v>
      </c>
      <c r="P7" s="19">
        <f ca="1">IF(mop!Y268=0,0,O7*mop!Z268/mop!Y268)</f>
        <v>4956556.0592034692</v>
      </c>
      <c r="Q7" s="19">
        <f ca="1">IF(mop!Z268=0,0,P7*mop!AA268/mop!Z268)</f>
        <v>4956556.0592034692</v>
      </c>
      <c r="R7" s="19">
        <f ca="1">IF(mop!AA268=0,0,Q7*mop!AB268/mop!AA268)</f>
        <v>4956556.0592034692</v>
      </c>
      <c r="S7" s="19">
        <f ca="1">IF(mop!AB268=0,0,R7*mop!AC268/mop!AB268)</f>
        <v>4956556.0592034692</v>
      </c>
      <c r="T7" s="19">
        <f ca="1">IF(mop!AC268=0,0,S7*mop!AD268/mop!AC268)</f>
        <v>4956556.0592034692</v>
      </c>
      <c r="U7" s="19">
        <f ca="1">IF(mop!AD268=0,0,T7*mop!AE268/mop!AD268)</f>
        <v>4956556.0592034692</v>
      </c>
      <c r="V7" s="19">
        <f ca="1">IF(mop!AE268=0,0,U7*mop!AF268/mop!AE268)</f>
        <v>4956556.0592034692</v>
      </c>
      <c r="W7" s="19">
        <f ca="1">IF(mop!AF268=0,0,V7*mop!AG268/mop!AF268)</f>
        <v>4956556.0592034692</v>
      </c>
      <c r="X7" s="19">
        <f ca="1">IF(mop!AG268=0,0,W7*mop!AH268/mop!AG268)</f>
        <v>4956556.0592034692</v>
      </c>
      <c r="Y7" s="19">
        <f ca="1">IF(mop!AH268=0,0,X7*mop!AI268/mop!AH268)</f>
        <v>4956556.0592034692</v>
      </c>
      <c r="Z7" s="19">
        <f ca="1">IF(mop!AI268=0,0,Y7*mop!AJ268/mop!AI268)</f>
        <v>4956556.0592034692</v>
      </c>
      <c r="AA7" s="19">
        <f ca="1">IF(mop!AJ268=0,0,Z7*mop!AK268/mop!AJ268)</f>
        <v>4956556.0592034692</v>
      </c>
      <c r="AB7" s="19">
        <f ca="1">IF(mop!AK268=0,0,AA7*mop!AL268/mop!AK268)</f>
        <v>4956556.0592034692</v>
      </c>
      <c r="AC7" s="19">
        <f ca="1">IF(mop!AL268=0,0,AB7*mop!AM268/mop!AL268)</f>
        <v>4956556.0592034692</v>
      </c>
      <c r="AD7" s="19">
        <f ca="1">IF(mop!AM268=0,0,AC7*mop!AN268/mop!AM268)</f>
        <v>4956556.0592034692</v>
      </c>
      <c r="AE7" s="19">
        <f ca="1">IF(mop!AN268=0,0,AD7*mop!AO268/mop!AN268)</f>
        <v>4956556.0592034692</v>
      </c>
      <c r="AF7" s="19">
        <f ca="1">IF(mop!AO268=0,0,AE7*mop!AP268/mop!AO268)</f>
        <v>4956556.0592034692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VALUE(INDIRECT(ADDRESS(About!$A138,About!$A$152,1,1,CONCATENATE("BEN",B$1)),TRUE)),
VALUE(INDIRECT(ADDRESS(About!$A138,About!$A$154,1,1,CONCATENATE("BEN",B$1)),TRUE)),
VALUE(INDIRECT(ADDRESS(About!$A138,About!$A$157,1,1,CONCATENATE("BEN",B$1)),TRUE))
)*toe_to_BTU</f>
        <v>8157443727.6430807</v>
      </c>
      <c r="C9" s="86" cm="1">
        <f t="array" aca="1" ref="C9" ca="1">SUM(
VALUE(INDIRECT(ADDRESS(About!$A138,About!$A$152,1,1,CONCATENATE("BEN",C$1)),TRUE)),
VALUE(INDIRECT(ADDRESS(About!$A138,About!$A$154,1,1,CONCATENATE("BEN",C$1)),TRUE)),
VALUE(INDIRECT(ADDRESS(About!$A138,About!$A$157,1,1,CONCATENATE("BEN",C$1)),TRUE))
)*toe_to_BTU</f>
        <v>9191965468.2341957</v>
      </c>
      <c r="D9" s="86" cm="1">
        <f t="array" aca="1" ref="D9" ca="1">SUM(
VALUE(INDIRECT(ADDRESS(About!$A138,About!$A$152,1,1,CONCATENATE("BEN",D$1)),TRUE)),
VALUE(INDIRECT(ADDRESS(About!$A138,About!$A$154,1,1,CONCATENATE("BEN",D$1)),TRUE)),
VALUE(INDIRECT(ADDRESS(About!$A138,About!$A$157,1,1,CONCATENATE("BEN",D$1)),TRUE))
)*toe_to_BTU</f>
        <v>11580118824.458288</v>
      </c>
      <c r="E9" s="19">
        <f ca="1">IF(mop!N223=0,0,D9*mop!O223/mop!N223)</f>
        <v>11770301196.850843</v>
      </c>
      <c r="F9" s="19">
        <f ca="1">IF(mop!O223=0,0,E9*mop!P223/mop!O223)</f>
        <v>11960483569.243397</v>
      </c>
      <c r="G9" s="19">
        <f ca="1">IF(mop!P223=0,0,F9*mop!Q223/mop!P223)</f>
        <v>12150665941.63595</v>
      </c>
      <c r="H9" s="19">
        <f ca="1">IF(mop!Q223=0,0,G9*mop!R223/mop!Q223)</f>
        <v>12347172668.454861</v>
      </c>
      <c r="I9" s="19">
        <f ca="1">IF(mop!R223=0,0,H9*mop!S223/mop!R223)</f>
        <v>12543679395.273771</v>
      </c>
      <c r="J9" s="19">
        <f ca="1">IF(mop!S223=0,0,I9*mop!T223/mop!S223)</f>
        <v>12740186122.09268</v>
      </c>
      <c r="K9" s="19">
        <f ca="1">IF(mop!T223=0,0,J9*mop!U223/mop!T223)</f>
        <v>12936692848.911591</v>
      </c>
      <c r="L9" s="19">
        <f ca="1">IF(mop!U223=0,0,K9*mop!V223/mop!U223)</f>
        <v>13133199575.730499</v>
      </c>
      <c r="M9" s="19">
        <f ca="1">IF(mop!V223=0,0,L9*mop!W223/mop!V223)</f>
        <v>13324059557.525879</v>
      </c>
      <c r="N9" s="19">
        <f ca="1">IF(mop!W223=0,0,M9*mop!X223/mop!W223)</f>
        <v>13514919539.321257</v>
      </c>
      <c r="O9" s="19">
        <f ca="1">IF(mop!X223=0,0,N9*mop!Y223/mop!X223)</f>
        <v>13705779521.116636</v>
      </c>
      <c r="P9" s="19">
        <f ca="1">IF(mop!Y223=0,0,O9*mop!Z223/mop!Y223)</f>
        <v>13896639502.912016</v>
      </c>
      <c r="Q9" s="19">
        <f ca="1">IF(mop!Z223=0,0,P9*mop!AA223/mop!Z223)</f>
        <v>14087499484.707396</v>
      </c>
      <c r="R9" s="19">
        <f ca="1">IF(mop!AA223=0,0,Q9*mop!AB223/mop!AA223)</f>
        <v>14266388367.052885</v>
      </c>
      <c r="S9" s="19">
        <f ca="1">IF(mop!AB223=0,0,R9*mop!AC223/mop!AB223)</f>
        <v>14445277249.398375</v>
      </c>
      <c r="T9" s="19">
        <f ca="1">IF(mop!AC223=0,0,S9*mop!AD223/mop!AC223)</f>
        <v>14624166131.743866</v>
      </c>
      <c r="U9" s="19">
        <f ca="1">IF(mop!AD223=0,0,T9*mop!AE223/mop!AD223)</f>
        <v>14803055014.089357</v>
      </c>
      <c r="V9" s="19">
        <f ca="1">IF(mop!AE223=0,0,U9*mop!AF223/mop!AE223)</f>
        <v>14981943896.434847</v>
      </c>
      <c r="W9" s="19">
        <f ca="1">IF(mop!AF223=0,0,V9*mop!AG223/mop!AF223)</f>
        <v>15144344283.311625</v>
      </c>
      <c r="X9" s="19">
        <f ca="1">IF(mop!AG223=0,0,W9*mop!AH223/mop!AG223)</f>
        <v>15306744670.188404</v>
      </c>
      <c r="Y9" s="19">
        <f ca="1">IF(mop!AH223=0,0,X9*mop!AI223/mop!AH223)</f>
        <v>15469145057.06518</v>
      </c>
      <c r="Z9" s="19">
        <f ca="1">IF(mop!AI223=0,0,Y9*mop!AJ223/mop!AI223)</f>
        <v>15631545443.941959</v>
      </c>
      <c r="AA9" s="19">
        <f ca="1">IF(mop!AJ223=0,0,Z9*mop!AK223/mop!AJ223)</f>
        <v>15793945830.818737</v>
      </c>
      <c r="AB9" s="19">
        <f ca="1">IF(mop!AK223=0,0,AA9*mop!AL223/mop!AK223)</f>
        <v>15935340326.207977</v>
      </c>
      <c r="AC9" s="19">
        <f ca="1">IF(mop!AL223=0,0,AB9*mop!AM223/mop!AL223)</f>
        <v>16076734821.597216</v>
      </c>
      <c r="AD9" s="19">
        <f ca="1">IF(mop!AM223=0,0,AC9*mop!AN223/mop!AM223)</f>
        <v>16218129316.986454</v>
      </c>
      <c r="AE9" s="19">
        <f ca="1">IF(mop!AN223=0,0,AD9*mop!AO223/mop!AN223)</f>
        <v>16359523812.375692</v>
      </c>
      <c r="AF9" s="19">
        <f ca="1">IF(mop!AO223=0,0,AE9*mop!AP223/mop!AO223)</f>
        <v>16500918307.764933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IF((mop!N25+mop!N68)=0,0,D10*(mop!O25+mop!O68)/(mop!N25+mop!N68))</f>
        <v>0</v>
      </c>
      <c r="F10" s="19">
        <f>IF((mop!O25+mop!O68)=0,0,E10*(mop!P25+mop!P68)/(mop!O25+mop!O68))</f>
        <v>0</v>
      </c>
      <c r="G10" s="19">
        <f>IF((mop!P25+mop!P68)=0,0,F10*(mop!Q25+mop!Q68)/(mop!P25+mop!P68))</f>
        <v>0</v>
      </c>
      <c r="H10" s="19">
        <f>IF((mop!Q25+mop!Q68)=0,0,G10*(mop!R25+mop!R68)/(mop!Q25+mop!Q68))</f>
        <v>0</v>
      </c>
      <c r="I10" s="19">
        <f>IF((mop!R25+mop!R68)=0,0,H10*(mop!S25+mop!S68)/(mop!R25+mop!R68))</f>
        <v>0</v>
      </c>
      <c r="J10" s="19">
        <f>IF((mop!S25+mop!S68)=0,0,I10*(mop!T25+mop!T68)/(mop!S25+mop!S68))</f>
        <v>0</v>
      </c>
      <c r="K10" s="19">
        <f>IF((mop!T25+mop!T68)=0,0,J10*(mop!U25+mop!U68)/(mop!T25+mop!T68))</f>
        <v>0</v>
      </c>
      <c r="L10" s="19">
        <f>IF((mop!U25+mop!U68)=0,0,K10*(mop!V25+mop!V68)/(mop!U25+mop!U68))</f>
        <v>0</v>
      </c>
      <c r="M10" s="19">
        <f>IF((mop!V25+mop!V68)=0,0,L10*(mop!W25+mop!W68)/(mop!V25+mop!V68))</f>
        <v>0</v>
      </c>
      <c r="N10" s="19">
        <f>IF((mop!W25+mop!W68)=0,0,M10*(mop!X25+mop!X68)/(mop!W25+mop!W68))</f>
        <v>0</v>
      </c>
      <c r="O10" s="19">
        <f>IF((mop!X25+mop!X68)=0,0,N10*(mop!Y25+mop!Y68)/(mop!X25+mop!X68))</f>
        <v>0</v>
      </c>
      <c r="P10" s="19">
        <f>IF((mop!Y25+mop!Y68)=0,0,O10*(mop!Z25+mop!Z68)/(mop!Y25+mop!Y68))</f>
        <v>0</v>
      </c>
      <c r="Q10" s="19">
        <f>IF((mop!Z25+mop!Z68)=0,0,P10*(mop!AA25+mop!AA68)/(mop!Z25+mop!Z68))</f>
        <v>0</v>
      </c>
      <c r="R10" s="19">
        <f>IF((mop!AA25+mop!AA68)=0,0,Q10*(mop!AB25+mop!AB68)/(mop!AA25+mop!AA68))</f>
        <v>0</v>
      </c>
      <c r="S10" s="19">
        <f>IF((mop!AB25+mop!AB68)=0,0,R10*(mop!AC25+mop!AC68)/(mop!AB25+mop!AB68))</f>
        <v>0</v>
      </c>
      <c r="T10" s="19">
        <f>IF((mop!AC25+mop!AC68)=0,0,S10*(mop!AD25+mop!AD68)/(mop!AC25+mop!AC68))</f>
        <v>0</v>
      </c>
      <c r="U10" s="19">
        <f>IF((mop!AD25+mop!AD68)=0,0,T10*(mop!AE25+mop!AE68)/(mop!AD25+mop!AD68))</f>
        <v>0</v>
      </c>
      <c r="V10" s="19">
        <f>IF((mop!AE25+mop!AE68)=0,0,U10*(mop!AF25+mop!AF68)/(mop!AE25+mop!AE68))</f>
        <v>0</v>
      </c>
      <c r="W10" s="19">
        <f>IF((mop!AF25+mop!AF68)=0,0,V10*(mop!AG25+mop!AG68)/(mop!AF25+mop!AF68))</f>
        <v>0</v>
      </c>
      <c r="X10" s="19">
        <f>IF((mop!AG25+mop!AG68)=0,0,W10*(mop!AH25+mop!AH68)/(mop!AG25+mop!AG68))</f>
        <v>0</v>
      </c>
      <c r="Y10" s="19">
        <f>IF((mop!AH25+mop!AH68)=0,0,X10*(mop!AI25+mop!AI68)/(mop!AH25+mop!AH68))</f>
        <v>0</v>
      </c>
      <c r="Z10" s="19">
        <f>IF((mop!AI25+mop!AI68)=0,0,Y10*(mop!AJ25+mop!AJ68)/(mop!AI25+mop!AI68))</f>
        <v>0</v>
      </c>
      <c r="AA10" s="19">
        <f>IF((mop!AJ25+mop!AJ68)=0,0,Z10*(mop!AK25+mop!AK68)/(mop!AJ25+mop!AJ68))</f>
        <v>0</v>
      </c>
      <c r="AB10" s="19">
        <f>IF((mop!AK25+mop!AK68)=0,0,AA10*(mop!AL25+mop!AL68)/(mop!AK25+mop!AK68))</f>
        <v>0</v>
      </c>
      <c r="AC10" s="19">
        <f>IF((mop!AL25+mop!AL68)=0,0,AB10*(mop!AM25+mop!AM68)/(mop!AL25+mop!AL68))</f>
        <v>0</v>
      </c>
      <c r="AD10" s="19">
        <f>IF((mop!AM25+mop!AM68)=0,0,AC10*(mop!AN25+mop!AN68)/(mop!AM25+mop!AM68))</f>
        <v>0</v>
      </c>
      <c r="AE10" s="19">
        <f>IF((mop!AN25+mop!AN68)=0,0,AD10*(mop!AO25+mop!AO68)/(mop!AN25+mop!AN68))</f>
        <v>0</v>
      </c>
      <c r="AF10" s="19">
        <f>IF((mop!AO25+mop!AO68)=0,0,AE10*(mop!AP25+mop!AP68)/(mop!AO25+mop!AO68))</f>
        <v>0</v>
      </c>
    </row>
    <row r="11" spans="1:32">
      <c r="A11" t="s">
        <v>26</v>
      </c>
      <c r="B11" s="137">
        <v>0</v>
      </c>
      <c r="C11" s="137">
        <v>0</v>
      </c>
      <c r="D11" s="137">
        <v>0</v>
      </c>
      <c r="E11" s="19">
        <f>IF(mop!N54=0,0,D11*mop!O54/mop!N54)</f>
        <v>0</v>
      </c>
      <c r="F11" s="19">
        <f>IF(mop!O54=0,0,E11*mop!P54/mop!O54)</f>
        <v>0</v>
      </c>
      <c r="G11" s="19">
        <f>IF(mop!P54=0,0,F11*mop!Q54/mop!P54)</f>
        <v>0</v>
      </c>
      <c r="H11" s="19">
        <f>IF(mop!Q54=0,0,G11*mop!R54/mop!Q54)</f>
        <v>0</v>
      </c>
      <c r="I11" s="19">
        <f>IF(mop!R54=0,0,H11*mop!S54/mop!R54)</f>
        <v>0</v>
      </c>
      <c r="J11" s="19">
        <f>IF(mop!S54=0,0,I11*mop!T54/mop!S54)</f>
        <v>0</v>
      </c>
      <c r="K11" s="19">
        <f>IF(mop!T54=0,0,J11*mop!U54/mop!T54)</f>
        <v>0</v>
      </c>
      <c r="L11" s="19">
        <f>IF(mop!U54=0,0,K11*mop!V54/mop!U54)</f>
        <v>0</v>
      </c>
      <c r="M11" s="19">
        <f>IF(mop!V54=0,0,L11*mop!W54/mop!V54)</f>
        <v>0</v>
      </c>
      <c r="N11" s="19">
        <f>IF(mop!W54=0,0,M11*mop!X54/mop!W54)</f>
        <v>0</v>
      </c>
      <c r="O11" s="19">
        <f>IF(mop!X54=0,0,N11*mop!Y54/mop!X54)</f>
        <v>0</v>
      </c>
      <c r="P11" s="19">
        <f>IF(mop!Y54=0,0,O11*mop!Z54/mop!Y54)</f>
        <v>0</v>
      </c>
      <c r="Q11" s="19">
        <f>IF(mop!Z54=0,0,P11*mop!AA54/mop!Z54)</f>
        <v>0</v>
      </c>
      <c r="R11" s="19">
        <f>IF(mop!AA54=0,0,Q11*mop!AB54/mop!AA54)</f>
        <v>0</v>
      </c>
      <c r="S11" s="19">
        <f>IF(mop!AB54=0,0,R11*mop!AC54/mop!AB54)</f>
        <v>0</v>
      </c>
      <c r="T11" s="19">
        <f>IF(mop!AC54=0,0,S11*mop!AD54/mop!AC54)</f>
        <v>0</v>
      </c>
      <c r="U11" s="19">
        <f>IF(mop!AD54=0,0,T11*mop!AE54/mop!AD54)</f>
        <v>0</v>
      </c>
      <c r="V11" s="19">
        <f>IF(mop!AE54=0,0,U11*mop!AF54/mop!AE54)</f>
        <v>0</v>
      </c>
      <c r="W11" s="19">
        <f>IF(mop!AF54=0,0,V11*mop!AG54/mop!AF54)</f>
        <v>0</v>
      </c>
      <c r="X11" s="19">
        <f>IF(mop!AG54=0,0,W11*mop!AH54/mop!AG54)</f>
        <v>0</v>
      </c>
      <c r="Y11" s="19">
        <f>IF(mop!AH54=0,0,X11*mop!AI54/mop!AH54)</f>
        <v>0</v>
      </c>
      <c r="Z11" s="19">
        <f>IF(mop!AI54=0,0,Y11*mop!AJ54/mop!AI54)</f>
        <v>0</v>
      </c>
      <c r="AA11" s="19">
        <f>IF(mop!AJ54=0,0,Z11*mop!AK54/mop!AJ54)</f>
        <v>0</v>
      </c>
      <c r="AB11" s="19">
        <f>IF(mop!AK54=0,0,AA11*mop!AL54/mop!AK54)</f>
        <v>0</v>
      </c>
      <c r="AC11" s="19">
        <f>IF(mop!AL54=0,0,AB11*mop!AM54/mop!AL54)</f>
        <v>0</v>
      </c>
      <c r="AD11" s="19">
        <f>IF(mop!AM54=0,0,AC11*mop!AN54/mop!AM54)</f>
        <v>0</v>
      </c>
      <c r="AE11" s="19">
        <f>IF(mop!AN54=0,0,AD11*mop!AO54/mop!AN54)</f>
        <v>0</v>
      </c>
      <c r="AF11" s="19">
        <f>IF(mop!AO54=0,0,AE11*mop!AP54/mop!AO54)</f>
        <v>0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VALUE(INDIRECT(ADDRESS(About!$A130,About!$A$152,1,1,CONCATENATE("BEN",B$1)),TRUE)),
VALUE(INDIRECT(ADDRESS(About!$A134,About!$A$152,1,1,CONCATENATE("BEN",B$1)),TRUE)),
VALUE(INDIRECT(ADDRESS(About!$A139,About!$A$152,1,1,CONCATENATE("BEN",B$1)),TRUE)),
VALUE(INDIRECT(ADDRESS(About!$A130,About!$A$154,1,1,CONCATENATE("BEN",B$1)),TRUE)),
VALUE(INDIRECT(ADDRESS(About!$A134,About!$A$154,1,1,CONCATENATE("BEN",B$1)),TRUE)),
VALUE(INDIRECT(ADDRESS(About!$A139,About!$A$154,1,1,CONCATENATE("BEN",B$1)),TRUE)),
VALUE(INDIRECT(ADDRESS(About!$A130,About!$A$157,1,1,CONCATENATE("BEN",B$1)),TRUE)),
VALUE(INDIRECT(ADDRESS(About!$A134,About!$A$157,1,1,CONCATENATE("BEN",B$1)),TRUE)),
VALUE(INDIRECT(ADDRESS(About!$A139,About!$A$157,1,1,CONCATENATE("BEN",B$1)),TRUE))
)*toe_to_BTU</f>
        <v>3401433997.9545503</v>
      </c>
      <c r="C14" s="86" cm="1">
        <f t="array" aca="1" ref="C14" ca="1">SUM(
VALUE(INDIRECT(ADDRESS(About!$A130,About!$A$152,1,1,CONCATENATE("BEN",C$1)),TRUE)),
VALUE(INDIRECT(ADDRESS(About!$A134,About!$A$152,1,1,CONCATENATE("BEN",C$1)),TRUE)),
VALUE(INDIRECT(ADDRESS(About!$A139,About!$A$152,1,1,CONCATENATE("BEN",C$1)),TRUE)),
VALUE(INDIRECT(ADDRESS(About!$A130,About!$A$154,1,1,CONCATENATE("BEN",C$1)),TRUE)),
VALUE(INDIRECT(ADDRESS(About!$A134,About!$A$154,1,1,CONCATENATE("BEN",C$1)),TRUE)),
VALUE(INDIRECT(ADDRESS(About!$A139,About!$A$154,1,1,CONCATENATE("BEN",C$1)),TRUE)),
VALUE(INDIRECT(ADDRESS(About!$A130,About!$A$157,1,1,CONCATENATE("BEN",C$1)),TRUE)),
VALUE(INDIRECT(ADDRESS(About!$A134,About!$A$157,1,1,CONCATENATE("BEN",C$1)),TRUE)),
VALUE(INDIRECT(ADDRESS(About!$A139,About!$A$157,1,1,CONCATENATE("BEN",C$1)),TRUE))
)*toe_to_BTU</f>
        <v>2389112831.5355082</v>
      </c>
      <c r="D14" s="86" cm="1">
        <f t="array" aca="1" ref="D14" ca="1">SUM(
VALUE(INDIRECT(ADDRESS(About!$A130,About!$A$152,1,1,CONCATENATE("BEN",D$1)),TRUE)),
VALUE(INDIRECT(ADDRESS(About!$A134,About!$A$152,1,1,CONCATENATE("BEN",D$1)),TRUE)),
VALUE(INDIRECT(ADDRESS(About!$A139,About!$A$152,1,1,CONCATENATE("BEN",D$1)),TRUE)),
VALUE(INDIRECT(ADDRESS(About!$A130,About!$A$154,1,1,CONCATENATE("BEN",D$1)),TRUE)),
VALUE(INDIRECT(ADDRESS(About!$A134,About!$A$154,1,1,CONCATENATE("BEN",D$1)),TRUE)),
VALUE(INDIRECT(ADDRESS(About!$A139,About!$A$154,1,1,CONCATENATE("BEN",D$1)),TRUE)),
VALUE(INDIRECT(ADDRESS(About!$A130,About!$A$157,1,1,CONCATENATE("BEN",D$1)),TRUE)),
VALUE(INDIRECT(ADDRESS(About!$A134,About!$A$157,1,1,CONCATENATE("BEN",D$1)),TRUE)),
VALUE(INDIRECT(ADDRESS(About!$A139,About!$A$157,1,1,CONCATENATE("BEN",D$1)),TRUE))
)*toe_to_BTU</f>
        <v>2845825528.1306467</v>
      </c>
      <c r="E14" s="19">
        <f ca="1">IF((mop!N10+mop!N175+mop!N209)=0,0,D14*(mop!O10+mop!O175+mop!O209)/(mop!N10+mop!N175+mop!N209))</f>
        <v>2877319631.0908637</v>
      </c>
      <c r="F14" s="19">
        <f ca="1">IF((mop!O10+mop!O175+mop!O209)=0,0,E14*(mop!P10+mop!P175+mop!P209)/(mop!O10+mop!O175+mop!O209))</f>
        <v>2908813734.0510812</v>
      </c>
      <c r="G14" s="19">
        <f ca="1">IF((mop!P10+mop!P175+mop!P209)=0,0,F14*(mop!Q10+mop!Q175+mop!Q209)/(mop!P10+mop!P175+mop!P209))</f>
        <v>2940307837.0112982</v>
      </c>
      <c r="H14" s="19">
        <f ca="1">IF((mop!Q10+mop!Q175+mop!Q209)=0,0,G14*(mop!R10+mop!R175+mop!R209)/(mop!Q10+mop!Q175+mop!Q209))</f>
        <v>2955493939.4211698</v>
      </c>
      <c r="I14" s="19">
        <f ca="1">IF((mop!R10+mop!R175+mop!R209)=0,0,H14*(mop!S10+mop!S175+mop!S209)/(mop!R10+mop!R175+mop!R209))</f>
        <v>2970680041.8310409</v>
      </c>
      <c r="J14" s="19">
        <f ca="1">IF((mop!S10+mop!S175+mop!S209)=0,0,I14*(mop!T10+mop!T175+mop!T209)/(mop!S10+mop!S175+mop!S209))</f>
        <v>2985866144.240912</v>
      </c>
      <c r="K14" s="19">
        <f ca="1">IF((mop!T10+mop!T175+mop!T209)=0,0,J14*(mop!U10+mop!U175+mop!U209)/(mop!T10+mop!T175+mop!T209))</f>
        <v>3001052246.6507831</v>
      </c>
      <c r="L14" s="19">
        <f ca="1">IF((mop!U10+mop!U175+mop!U209)=0,0,K14*(mop!V10+mop!V175+mop!V209)/(mop!U10+mop!U175+mop!U209))</f>
        <v>3016238349.0606542</v>
      </c>
      <c r="M14" s="19">
        <f ca="1">IF((mop!V10+mop!V175+mop!V209)=0,0,L14*(mop!W10+mop!W175+mop!W209)/(mop!V10+mop!V175+mop!V209))</f>
        <v>3016380024.2230768</v>
      </c>
      <c r="N14" s="19">
        <f ca="1">IF((mop!W10+mop!W175+mop!W209)=0,0,M14*(mop!X10+mop!X175+mop!X209)/(mop!W10+mop!W175+mop!W209))</f>
        <v>3016521699.3854995</v>
      </c>
      <c r="O14" s="19">
        <f ca="1">IF((mop!X10+mop!X175+mop!X209)=0,0,N14*(mop!Y10+mop!Y175+mop!Y209)/(mop!X10+mop!X175+mop!X209))</f>
        <v>3016663374.5479231</v>
      </c>
      <c r="P14" s="19">
        <f ca="1">IF((mop!Y10+mop!Y175+mop!Y209)=0,0,O14*(mop!Z10+mop!Z175+mop!Z209)/(mop!Y10+mop!Y175+mop!Y209))</f>
        <v>3016805049.7103457</v>
      </c>
      <c r="Q14" s="19">
        <f ca="1">IF((mop!Z10+mop!Z175+mop!Z209)=0,0,P14*(mop!AA10+mop!AA175+mop!AA209)/(mop!Z10+mop!Z175+mop!Z209))</f>
        <v>3016946724.8727684</v>
      </c>
      <c r="R14" s="19">
        <f ca="1">IF((mop!AA10+mop!AA175+mop!AA209)=0,0,Q14*(mop!AB10+mop!AB175+mop!AB209)/(mop!AA10+mop!AA175+mop!AA209))</f>
        <v>3038403312.8421984</v>
      </c>
      <c r="S14" s="19">
        <f ca="1">IF((mop!AB10+mop!AB175+mop!AB209)=0,0,R14*(mop!AC10+mop!AC175+mop!AC209)/(mop!AB10+mop!AB175+mop!AB209))</f>
        <v>3059859900.8116288</v>
      </c>
      <c r="T14" s="19">
        <f ca="1">IF((mop!AC10+mop!AC175+mop!AC209)=0,0,S14*(mop!AD10+mop!AD175+mop!AD209)/(mop!AC10+mop!AC175+mop!AC209))</f>
        <v>3081316488.7810583</v>
      </c>
      <c r="U14" s="19">
        <f ca="1">IF((mop!AD10+mop!AD175+mop!AD209)=0,0,T14*(mop!AE10+mop!AE175+mop!AE209)/(mop!AD10+mop!AD175+mop!AD209))</f>
        <v>3102773076.7504883</v>
      </c>
      <c r="V14" s="19">
        <f ca="1">IF((mop!AE10+mop!AE175+mop!AE209)=0,0,U14*(mop!AF10+mop!AF175+mop!AF209)/(mop!AE10+mop!AE175+mop!AE209))</f>
        <v>3124229664.7199187</v>
      </c>
      <c r="W14" s="19">
        <f ca="1">IF((mop!AF10+mop!AF175+mop!AF209)=0,0,V14*(mop!AG10+mop!AG175+mop!AG209)/(mop!AF10+mop!AF175+mop!AF209))</f>
        <v>3140095493.273284</v>
      </c>
      <c r="X14" s="19">
        <f ca="1">IF((mop!AG10+mop!AG175+mop!AG209)=0,0,W14*(mop!AH10+mop!AH175+mop!AH209)/(mop!AG10+mop!AG175+mop!AG209))</f>
        <v>3155961321.8266492</v>
      </c>
      <c r="Y14" s="19">
        <f ca="1">IF((mop!AH10+mop!AH175+mop!AH209)=0,0,X14*(mop!AI10+mop!AI175+mop!AI209)/(mop!AH10+mop!AH175+mop!AH209))</f>
        <v>3171827150.3800149</v>
      </c>
      <c r="Z14" s="19">
        <f ca="1">IF((mop!AI10+mop!AI175+mop!AI209)=0,0,Y14*(mop!AJ10+mop!AJ175+mop!AJ209)/(mop!AI10+mop!AI175+mop!AI209))</f>
        <v>3187692978.9333801</v>
      </c>
      <c r="AA14" s="19">
        <f ca="1">IF((mop!AJ10+mop!AJ175+mop!AJ209)=0,0,Z14*(mop!AK10+mop!AK175+mop!AK209)/(mop!AJ10+mop!AJ175+mop!AJ209))</f>
        <v>3203558807.4867454</v>
      </c>
      <c r="AB14" s="19">
        <f ca="1">IF((mop!AK10+mop!AK175+mop!AK209)=0,0,AA14*(mop!AL10+mop!AL175+mop!AL209)/(mop!AK10+mop!AK175+mop!AK209))</f>
        <v>3194161538.3756547</v>
      </c>
      <c r="AC14" s="19">
        <f ca="1">IF((mop!AL10+mop!AL175+mop!AL209)=0,0,AB14*(mop!AM10+mop!AM175+mop!AM209)/(mop!AL10+mop!AL175+mop!AL209))</f>
        <v>3184764269.264564</v>
      </c>
      <c r="AD14" s="19">
        <f ca="1">IF((mop!AM10+mop!AM175+mop!AM209)=0,0,AC14*(mop!AN10+mop!AN175+mop!AN209)/(mop!AM10+mop!AM175+mop!AM209))</f>
        <v>3175367000.1534729</v>
      </c>
      <c r="AE14" s="19">
        <f ca="1">IF((mop!AN10+mop!AN175+mop!AN209)=0,0,AD14*(mop!AO10+mop!AO175+mop!AO209)/(mop!AN10+mop!AN175+mop!AN209))</f>
        <v>3165969731.0423822</v>
      </c>
      <c r="AF14" s="19">
        <f ca="1">IF((mop!AO10+mop!AO175+mop!AO209)=0,0,AE14*(mop!AP10+mop!AP175+mop!AP209)/(mop!AO10+mop!AO175+mop!AO209))</f>
        <v>3156572461.9312911</v>
      </c>
    </row>
    <row r="15" spans="1:32">
      <c r="A15" s="88" t="s">
        <v>30</v>
      </c>
      <c r="B15" s="86" cm="1">
        <f t="array" aca="1" ref="B15" ca="1">SUM(
VALUE(INDIRECT(ADDRESS(About!$A131,About!$A$152,1,1,CONCATENATE("BEN",B$1)),TRUE)),
VALUE(INDIRECT(ADDRESS(About!$A132,About!$A$152,1,1,CONCATENATE("BEN",B$1)),TRUE)),
VALUE(INDIRECT(ADDRESS(About!$A131,About!$A$154,1,1,CONCATENATE("BEN",B$1)),TRUE)),
VALUE(INDIRECT(ADDRESS(About!$A132,About!$A$154,1,1,CONCATENATE("BEN",B$1)),TRUE)),
VALUE(INDIRECT(ADDRESS(About!$A131,About!$A$157,1,1,CONCATENATE("BEN",B$1)),TRUE)),
VALUE(INDIRECT(ADDRESS(About!$A132,About!$A$157,1,1,CONCATENATE("BEN",B$1)),TRUE))
)*toe_to_BTU</f>
        <v>1343946867.5474122</v>
      </c>
      <c r="C15" s="86" cm="1">
        <f t="array" aca="1" ref="C15" ca="1">SUM(
VALUE(INDIRECT(ADDRESS(About!$A131,About!$A$152,1,1,CONCATENATE("BEN",C$1)),TRUE)),
VALUE(INDIRECT(ADDRESS(About!$A132,About!$A$152,1,1,CONCATENATE("BEN",C$1)),TRUE)),
VALUE(INDIRECT(ADDRESS(About!$A131,About!$A$154,1,1,CONCATENATE("BEN",C$1)),TRUE)),
VALUE(INDIRECT(ADDRESS(About!$A132,About!$A$154,1,1,CONCATENATE("BEN",C$1)),TRUE)),
VALUE(INDIRECT(ADDRESS(About!$A131,About!$A$157,1,1,CONCATENATE("BEN",C$1)),TRUE)),
VALUE(INDIRECT(ADDRESS(About!$A132,About!$A$157,1,1,CONCATENATE("BEN",C$1)),TRUE))
)*toe_to_BTU</f>
        <v>1706883159.2554238</v>
      </c>
      <c r="D15" s="86" cm="1">
        <f t="array" aca="1" ref="D15" ca="1">SUM(
VALUE(INDIRECT(ADDRESS(About!$A131,About!$A$152,1,1,CONCATENATE("BEN",D$1)),TRUE)),
VALUE(INDIRECT(ADDRESS(About!$A132,About!$A$152,1,1,CONCATENATE("BEN",D$1)),TRUE)),
VALUE(INDIRECT(ADDRESS(About!$A131,About!$A$154,1,1,CONCATENATE("BEN",D$1)),TRUE)),
VALUE(INDIRECT(ADDRESS(About!$A132,About!$A$154,1,1,CONCATENATE("BEN",D$1)),TRUE)),
VALUE(INDIRECT(ADDRESS(About!$A131,About!$A$157,1,1,CONCATENATE("BEN",D$1)),TRUE)),
VALUE(INDIRECT(ADDRESS(About!$A132,About!$A$157,1,1,CONCATENATE("BEN",D$1)),TRUE))
)*toe_to_BTU</f>
        <v>1752916062.6479931</v>
      </c>
      <c r="E15" s="19">
        <f ca="1">IF((mop!N38+mop!N191)=0,0,D15*(mop!O38+mop!O191)/(mop!N38+mop!N191))</f>
        <v>1774573280.0458713</v>
      </c>
      <c r="F15" s="19">
        <f ca="1">IF((mop!O38+mop!O191)=0,0,E15*(mop!P38+mop!P191)/(mop!O38+mop!O191))</f>
        <v>1796230497.443749</v>
      </c>
      <c r="G15" s="19">
        <f ca="1">IF((mop!P38+mop!P191)=0,0,F15*(mop!Q38+mop!Q191)/(mop!P38+mop!P191))</f>
        <v>1817887714.8416271</v>
      </c>
      <c r="H15" s="19">
        <f ca="1">IF((mop!Q38+mop!Q191)=0,0,G15*(mop!R38+mop!R191)/(mop!Q38+mop!Q191))</f>
        <v>1836555747.6218815</v>
      </c>
      <c r="I15" s="19">
        <f ca="1">IF((mop!R38+mop!R191)=0,0,H15*(mop!S38+mop!S191)/(mop!R38+mop!R191))</f>
        <v>1855223780.4021361</v>
      </c>
      <c r="J15" s="19">
        <f ca="1">IF((mop!S38+mop!S191)=0,0,I15*(mop!T38+mop!T191)/(mop!S38+mop!S191))</f>
        <v>1873891813.1823909</v>
      </c>
      <c r="K15" s="19">
        <f ca="1">IF((mop!T38+mop!T191)=0,0,J15*(mop!U38+mop!U191)/(mop!T38+mop!T191))</f>
        <v>1892559845.9626455</v>
      </c>
      <c r="L15" s="19">
        <f ca="1">IF((mop!U38+mop!U191)=0,0,K15*(mop!V38+mop!V191)/(mop!U38+mop!U191))</f>
        <v>1911227878.7429001</v>
      </c>
      <c r="M15" s="19">
        <f ca="1">IF((mop!V38+mop!V191)=0,0,L15*(mop!W38+mop!W191)/(mop!V38+mop!V191))</f>
        <v>1928731854.0518689</v>
      </c>
      <c r="N15" s="19">
        <f ca="1">IF((mop!W38+mop!W191)=0,0,M15*(mop!X38+mop!X191)/(mop!W38+mop!W191))</f>
        <v>1946235829.3608375</v>
      </c>
      <c r="O15" s="19">
        <f ca="1">IF((mop!X38+mop!X191)=0,0,N15*(mop!Y38+mop!Y191)/(mop!X38+mop!X191))</f>
        <v>1963739804.6698062</v>
      </c>
      <c r="P15" s="19">
        <f ca="1">IF((mop!Y38+mop!Y191)=0,0,O15*(mop!Z38+mop!Z191)/(mop!Y38+mop!Y191))</f>
        <v>1981243779.9787748</v>
      </c>
      <c r="Q15" s="19">
        <f ca="1">IF((mop!Z38+mop!Z191)=0,0,P15*(mop!AA38+mop!AA191)/(mop!Z38+mop!Z191))</f>
        <v>1998747755.2877433</v>
      </c>
      <c r="R15" s="19">
        <f ca="1">IF((mop!AA38+mop!AA191)=0,0,Q15*(mop!AB38+mop!AB191)/(mop!AA38+mop!AA191))</f>
        <v>2014852945.4871826</v>
      </c>
      <c r="S15" s="19">
        <f ca="1">IF((mop!AB38+mop!AB191)=0,0,R15*(mop!AC38+mop!AC191)/(mop!AB38+mop!AB191))</f>
        <v>2030958135.6866221</v>
      </c>
      <c r="T15" s="19">
        <f ca="1">IF((mop!AC38+mop!AC191)=0,0,S15*(mop!AD38+mop!AD191)/(mop!AC38+mop!AC191))</f>
        <v>2047063325.8860617</v>
      </c>
      <c r="U15" s="19">
        <f ca="1">IF((mop!AD38+mop!AD191)=0,0,T15*(mop!AE38+mop!AE191)/(mop!AD38+mop!AD191))</f>
        <v>2063168516.0855012</v>
      </c>
      <c r="V15" s="19">
        <f ca="1">IF((mop!AE38+mop!AE191)=0,0,U15*(mop!AF38+mop!AF191)/(mop!AE38+mop!AE191))</f>
        <v>2079273706.2849405</v>
      </c>
      <c r="W15" s="19">
        <f ca="1">IF((mop!AF38+mop!AF191)=0,0,V15*(mop!AG38+mop!AG191)/(mop!AF38+mop!AF191))</f>
        <v>2057699122.5964439</v>
      </c>
      <c r="X15" s="19">
        <f ca="1">IF((mop!AG38+mop!AG191)=0,0,W15*(mop!AH38+mop!AH191)/(mop!AG38+mop!AG191))</f>
        <v>2036124538.9079471</v>
      </c>
      <c r="Y15" s="19">
        <f ca="1">IF((mop!AH38+mop!AH191)=0,0,X15*(mop!AI38+mop!AI191)/(mop!AH38+mop!AH191))</f>
        <v>2014549955.2194502</v>
      </c>
      <c r="Z15" s="19">
        <f ca="1">IF((mop!AI38+mop!AI191)=0,0,Y15*(mop!AJ38+mop!AJ191)/(mop!AI38+mop!AI191))</f>
        <v>1992975371.5309536</v>
      </c>
      <c r="AA15" s="19">
        <f ca="1">IF((mop!AJ38+mop!AJ191)=0,0,Z15*(mop!AK38+mop!AK191)/(mop!AJ38+mop!AJ191))</f>
        <v>1971400787.8424568</v>
      </c>
      <c r="AB15" s="19">
        <f ca="1">IF((mop!AK38+mop!AK191)=0,0,AA15*(mop!AL38+mop!AL191)/(mop!AK38+mop!AK191))</f>
        <v>1986080845.9525647</v>
      </c>
      <c r="AC15" s="19">
        <f ca="1">IF((mop!AL38+mop!AL191)=0,0,AB15*(mop!AM38+mop!AM191)/(mop!AL38+mop!AL191))</f>
        <v>2000760904.0626724</v>
      </c>
      <c r="AD15" s="19">
        <f ca="1">IF((mop!AM38+mop!AM191)=0,0,AC15*(mop!AN38+mop!AN191)/(mop!AM38+mop!AM191))</f>
        <v>2015440962.1727803</v>
      </c>
      <c r="AE15" s="19">
        <f ca="1">IF((mop!AN38+mop!AN191)=0,0,AD15*(mop!AO38+mop!AO191)/(mop!AN38+mop!AN191))</f>
        <v>2030121020.2828879</v>
      </c>
      <c r="AF15" s="19">
        <f ca="1">IF((mop!AO38+mop!AO191)=0,0,AE15*(mop!AP38+mop!AP191)/(mop!AO38+mop!AO191))</f>
        <v>2044801078.3929956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2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2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2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2">
      <c r="A20" s="16" t="s">
        <v>35</v>
      </c>
      <c r="B20" s="86">
        <f ca="1">B14</f>
        <v>3401433997.9545503</v>
      </c>
      <c r="C20" s="86">
        <f t="shared" ref="C20:AF20" ca="1" si="0">C14</f>
        <v>2389112831.5355082</v>
      </c>
      <c r="D20" s="86">
        <f t="shared" ca="1" si="0"/>
        <v>2845825528.1306467</v>
      </c>
      <c r="E20" s="86">
        <f t="shared" ca="1" si="0"/>
        <v>2877319631.0908637</v>
      </c>
      <c r="F20" s="86">
        <f t="shared" ca="1" si="0"/>
        <v>2908813734.0510812</v>
      </c>
      <c r="G20" s="86">
        <f t="shared" ca="1" si="0"/>
        <v>2940307837.0112982</v>
      </c>
      <c r="H20" s="86">
        <f t="shared" ca="1" si="0"/>
        <v>2955493939.4211698</v>
      </c>
      <c r="I20" s="86">
        <f t="shared" ca="1" si="0"/>
        <v>2970680041.8310409</v>
      </c>
      <c r="J20" s="86">
        <f t="shared" ca="1" si="0"/>
        <v>2985866144.240912</v>
      </c>
      <c r="K20" s="86">
        <f t="shared" ca="1" si="0"/>
        <v>3001052246.6507831</v>
      </c>
      <c r="L20" s="86">
        <f t="shared" ca="1" si="0"/>
        <v>3016238349.0606542</v>
      </c>
      <c r="M20" s="86">
        <f t="shared" ca="1" si="0"/>
        <v>3016380024.2230768</v>
      </c>
      <c r="N20" s="86">
        <f t="shared" ca="1" si="0"/>
        <v>3016521699.3854995</v>
      </c>
      <c r="O20" s="86">
        <f t="shared" ca="1" si="0"/>
        <v>3016663374.5479231</v>
      </c>
      <c r="P20" s="86">
        <f t="shared" ca="1" si="0"/>
        <v>3016805049.7103457</v>
      </c>
      <c r="Q20" s="86">
        <f t="shared" ca="1" si="0"/>
        <v>3016946724.8727684</v>
      </c>
      <c r="R20" s="86">
        <f t="shared" ca="1" si="0"/>
        <v>3038403312.8421984</v>
      </c>
      <c r="S20" s="86">
        <f t="shared" ca="1" si="0"/>
        <v>3059859900.8116288</v>
      </c>
      <c r="T20" s="86">
        <f t="shared" ca="1" si="0"/>
        <v>3081316488.7810583</v>
      </c>
      <c r="U20" s="86">
        <f t="shared" ca="1" si="0"/>
        <v>3102773076.7504883</v>
      </c>
      <c r="V20" s="86">
        <f t="shared" ca="1" si="0"/>
        <v>3124229664.7199187</v>
      </c>
      <c r="W20" s="86">
        <f t="shared" ca="1" si="0"/>
        <v>3140095493.273284</v>
      </c>
      <c r="X20" s="86">
        <f t="shared" ca="1" si="0"/>
        <v>3155961321.8266492</v>
      </c>
      <c r="Y20" s="86">
        <f t="shared" ca="1" si="0"/>
        <v>3171827150.3800149</v>
      </c>
      <c r="Z20" s="86">
        <f t="shared" ca="1" si="0"/>
        <v>3187692978.9333801</v>
      </c>
      <c r="AA20" s="86">
        <f t="shared" ca="1" si="0"/>
        <v>3203558807.4867454</v>
      </c>
      <c r="AB20" s="86">
        <f t="shared" ca="1" si="0"/>
        <v>3194161538.3756547</v>
      </c>
      <c r="AC20" s="86">
        <f t="shared" ca="1" si="0"/>
        <v>3184764269.264564</v>
      </c>
      <c r="AD20" s="86">
        <f t="shared" ca="1" si="0"/>
        <v>3175367000.1534729</v>
      </c>
      <c r="AE20" s="86">
        <f t="shared" ca="1" si="0"/>
        <v>3165969731.0423822</v>
      </c>
      <c r="AF20" s="86">
        <f t="shared" ca="1" si="0"/>
        <v>3156572461.9312911</v>
      </c>
    </row>
    <row r="21" spans="1:32">
      <c r="A21" s="16" t="s">
        <v>36</v>
      </c>
      <c r="B21" s="86">
        <f ca="1">B5</f>
        <v>13472887523.778866</v>
      </c>
      <c r="C21" s="86">
        <f t="shared" ref="C21:AF21" ca="1" si="1">C5</f>
        <v>15674676243.039515</v>
      </c>
      <c r="D21" s="86">
        <f t="shared" ca="1" si="1"/>
        <v>16862489507.368715</v>
      </c>
      <c r="E21" s="86">
        <f t="shared" ca="1" si="1"/>
        <v>16921111665.336567</v>
      </c>
      <c r="F21" s="86">
        <f t="shared" ca="1" si="1"/>
        <v>16979733823.304422</v>
      </c>
      <c r="G21" s="86">
        <f t="shared" ca="1" si="1"/>
        <v>17038355981.272274</v>
      </c>
      <c r="H21" s="86">
        <f t="shared" ca="1" si="1"/>
        <v>17214284130.249973</v>
      </c>
      <c r="I21" s="86">
        <f t="shared" ca="1" si="1"/>
        <v>17390212279.227676</v>
      </c>
      <c r="J21" s="86">
        <f t="shared" ca="1" si="1"/>
        <v>17566140428.205372</v>
      </c>
      <c r="K21" s="86">
        <f t="shared" ca="1" si="1"/>
        <v>17742068577.183075</v>
      </c>
      <c r="L21" s="86">
        <f t="shared" ca="1" si="1"/>
        <v>17917996726.160778</v>
      </c>
      <c r="M21" s="86">
        <f t="shared" ca="1" si="1"/>
        <v>18174194984.128654</v>
      </c>
      <c r="N21" s="86">
        <f t="shared" ca="1" si="1"/>
        <v>18430393242.096527</v>
      </c>
      <c r="O21" s="86">
        <f t="shared" ca="1" si="1"/>
        <v>18686591500.064404</v>
      </c>
      <c r="P21" s="86">
        <f t="shared" ca="1" si="1"/>
        <v>18942789758.03228</v>
      </c>
      <c r="Q21" s="86">
        <f t="shared" ca="1" si="1"/>
        <v>19198988016.000153</v>
      </c>
      <c r="R21" s="86">
        <f t="shared" ca="1" si="1"/>
        <v>19513839269.47295</v>
      </c>
      <c r="S21" s="86">
        <f t="shared" ca="1" si="1"/>
        <v>19828690522.945747</v>
      </c>
      <c r="T21" s="86">
        <f t="shared" ca="1" si="1"/>
        <v>20143541776.418549</v>
      </c>
      <c r="U21" s="86">
        <f t="shared" ca="1" si="1"/>
        <v>20458393029.891342</v>
      </c>
      <c r="V21" s="86">
        <f t="shared" ca="1" si="1"/>
        <v>20773244283.36414</v>
      </c>
      <c r="W21" s="86">
        <f t="shared" ca="1" si="1"/>
        <v>21121800964.853172</v>
      </c>
      <c r="X21" s="86">
        <f t="shared" ca="1" si="1"/>
        <v>21470357646.342205</v>
      </c>
      <c r="Y21" s="86">
        <f t="shared" ca="1" si="1"/>
        <v>21818914327.831238</v>
      </c>
      <c r="Z21" s="86">
        <f t="shared" ca="1" si="1"/>
        <v>22167471009.320271</v>
      </c>
      <c r="AA21" s="86">
        <f t="shared" ca="1" si="1"/>
        <v>22516027690.809303</v>
      </c>
      <c r="AB21" s="86">
        <f t="shared" ca="1" si="1"/>
        <v>22877381950.1819</v>
      </c>
      <c r="AC21" s="86">
        <f t="shared" ca="1" si="1"/>
        <v>23238736209.554501</v>
      </c>
      <c r="AD21" s="86">
        <f t="shared" ca="1" si="1"/>
        <v>23600090468.927101</v>
      </c>
      <c r="AE21" s="86">
        <f t="shared" ca="1" si="1"/>
        <v>23961444728.299706</v>
      </c>
      <c r="AF21" s="86">
        <f t="shared" ca="1" si="1"/>
        <v>24322798987.672302</v>
      </c>
    </row>
    <row r="22" spans="1:32">
      <c r="A22" s="16" t="s">
        <v>37</v>
      </c>
      <c r="B22" s="86">
        <f ca="1">B5</f>
        <v>13472887523.778866</v>
      </c>
      <c r="C22" s="86">
        <f t="shared" ref="C22:AF22" ca="1" si="2">C5</f>
        <v>15674676243.039515</v>
      </c>
      <c r="D22" s="86">
        <f t="shared" ca="1" si="2"/>
        <v>16862489507.368715</v>
      </c>
      <c r="E22" s="86">
        <f t="shared" ca="1" si="2"/>
        <v>16921111665.336567</v>
      </c>
      <c r="F22" s="86">
        <f t="shared" ca="1" si="2"/>
        <v>16979733823.304422</v>
      </c>
      <c r="G22" s="86">
        <f t="shared" ca="1" si="2"/>
        <v>17038355981.272274</v>
      </c>
      <c r="H22" s="86">
        <f t="shared" ca="1" si="2"/>
        <v>17214284130.249973</v>
      </c>
      <c r="I22" s="86">
        <f t="shared" ca="1" si="2"/>
        <v>17390212279.227676</v>
      </c>
      <c r="J22" s="86">
        <f t="shared" ca="1" si="2"/>
        <v>17566140428.205372</v>
      </c>
      <c r="K22" s="86">
        <f t="shared" ca="1" si="2"/>
        <v>17742068577.183075</v>
      </c>
      <c r="L22" s="86">
        <f t="shared" ca="1" si="2"/>
        <v>17917996726.160778</v>
      </c>
      <c r="M22" s="86">
        <f t="shared" ca="1" si="2"/>
        <v>18174194984.128654</v>
      </c>
      <c r="N22" s="86">
        <f t="shared" ca="1" si="2"/>
        <v>18430393242.096527</v>
      </c>
      <c r="O22" s="86">
        <f t="shared" ca="1" si="2"/>
        <v>18686591500.064404</v>
      </c>
      <c r="P22" s="86">
        <f t="shared" ca="1" si="2"/>
        <v>18942789758.03228</v>
      </c>
      <c r="Q22" s="86">
        <f t="shared" ca="1" si="2"/>
        <v>19198988016.000153</v>
      </c>
      <c r="R22" s="86">
        <f t="shared" ca="1" si="2"/>
        <v>19513839269.47295</v>
      </c>
      <c r="S22" s="86">
        <f t="shared" ca="1" si="2"/>
        <v>19828690522.945747</v>
      </c>
      <c r="T22" s="86">
        <f t="shared" ca="1" si="2"/>
        <v>20143541776.418549</v>
      </c>
      <c r="U22" s="86">
        <f t="shared" ca="1" si="2"/>
        <v>20458393029.891342</v>
      </c>
      <c r="V22" s="86">
        <f t="shared" ca="1" si="2"/>
        <v>20773244283.36414</v>
      </c>
      <c r="W22" s="86">
        <f t="shared" ca="1" si="2"/>
        <v>21121800964.853172</v>
      </c>
      <c r="X22" s="86">
        <f t="shared" ca="1" si="2"/>
        <v>21470357646.342205</v>
      </c>
      <c r="Y22" s="86">
        <f t="shared" ca="1" si="2"/>
        <v>21818914327.831238</v>
      </c>
      <c r="Z22" s="86">
        <f t="shared" ca="1" si="2"/>
        <v>22167471009.320271</v>
      </c>
      <c r="AA22" s="86">
        <f t="shared" ca="1" si="2"/>
        <v>22516027690.809303</v>
      </c>
      <c r="AB22" s="86">
        <f t="shared" ca="1" si="2"/>
        <v>22877381950.1819</v>
      </c>
      <c r="AC22" s="86">
        <f t="shared" ca="1" si="2"/>
        <v>23238736209.554501</v>
      </c>
      <c r="AD22" s="86">
        <f t="shared" ca="1" si="2"/>
        <v>23600090468.927101</v>
      </c>
      <c r="AE22" s="86">
        <f t="shared" ca="1" si="2"/>
        <v>23961444728.299706</v>
      </c>
      <c r="AF22" s="86">
        <f t="shared" ca="1" si="2"/>
        <v>24322798987.672302</v>
      </c>
    </row>
    <row r="23" spans="1:32">
      <c r="A23" s="16" t="s">
        <v>38</v>
      </c>
      <c r="B23" s="86">
        <f ca="1">B15</f>
        <v>1343946867.5474122</v>
      </c>
      <c r="C23" s="86">
        <f t="shared" ref="C23:AF23" ca="1" si="3">C15</f>
        <v>1706883159.2554238</v>
      </c>
      <c r="D23" s="86">
        <f t="shared" ca="1" si="3"/>
        <v>1752916062.6479931</v>
      </c>
      <c r="E23" s="86">
        <f t="shared" ca="1" si="3"/>
        <v>1774573280.0458713</v>
      </c>
      <c r="F23" s="86">
        <f t="shared" ca="1" si="3"/>
        <v>1796230497.443749</v>
      </c>
      <c r="G23" s="86">
        <f t="shared" ca="1" si="3"/>
        <v>1817887714.8416271</v>
      </c>
      <c r="H23" s="86">
        <f t="shared" ca="1" si="3"/>
        <v>1836555747.6218815</v>
      </c>
      <c r="I23" s="86">
        <f t="shared" ca="1" si="3"/>
        <v>1855223780.4021361</v>
      </c>
      <c r="J23" s="86">
        <f t="shared" ca="1" si="3"/>
        <v>1873891813.1823909</v>
      </c>
      <c r="K23" s="86">
        <f t="shared" ca="1" si="3"/>
        <v>1892559845.9626455</v>
      </c>
      <c r="L23" s="86">
        <f t="shared" ca="1" si="3"/>
        <v>1911227878.7429001</v>
      </c>
      <c r="M23" s="86">
        <f t="shared" ca="1" si="3"/>
        <v>1928731854.0518689</v>
      </c>
      <c r="N23" s="86">
        <f t="shared" ca="1" si="3"/>
        <v>1946235829.3608375</v>
      </c>
      <c r="O23" s="86">
        <f t="shared" ca="1" si="3"/>
        <v>1963739804.6698062</v>
      </c>
      <c r="P23" s="86">
        <f t="shared" ca="1" si="3"/>
        <v>1981243779.9787748</v>
      </c>
      <c r="Q23" s="86">
        <f t="shared" ca="1" si="3"/>
        <v>1998747755.2877433</v>
      </c>
      <c r="R23" s="86">
        <f t="shared" ca="1" si="3"/>
        <v>2014852945.4871826</v>
      </c>
      <c r="S23" s="86">
        <f t="shared" ca="1" si="3"/>
        <v>2030958135.6866221</v>
      </c>
      <c r="T23" s="86">
        <f t="shared" ca="1" si="3"/>
        <v>2047063325.8860617</v>
      </c>
      <c r="U23" s="86">
        <f t="shared" ca="1" si="3"/>
        <v>2063168516.0855012</v>
      </c>
      <c r="V23" s="86">
        <f t="shared" ca="1" si="3"/>
        <v>2079273706.2849405</v>
      </c>
      <c r="W23" s="86">
        <f t="shared" ca="1" si="3"/>
        <v>2057699122.5964439</v>
      </c>
      <c r="X23" s="86">
        <f t="shared" ca="1" si="3"/>
        <v>2036124538.9079471</v>
      </c>
      <c r="Y23" s="86">
        <f t="shared" ca="1" si="3"/>
        <v>2014549955.2194502</v>
      </c>
      <c r="Z23" s="86">
        <f t="shared" ca="1" si="3"/>
        <v>1992975371.5309536</v>
      </c>
      <c r="AA23" s="86">
        <f t="shared" ca="1" si="3"/>
        <v>1971400787.8424568</v>
      </c>
      <c r="AB23" s="86">
        <f t="shared" ca="1" si="3"/>
        <v>1986080845.9525647</v>
      </c>
      <c r="AC23" s="86">
        <f t="shared" ca="1" si="3"/>
        <v>2000760904.0626724</v>
      </c>
      <c r="AD23" s="86">
        <f t="shared" ca="1" si="3"/>
        <v>2015440962.1727803</v>
      </c>
      <c r="AE23" s="86">
        <f t="shared" ca="1" si="3"/>
        <v>2030121020.2828879</v>
      </c>
      <c r="AF23" s="86">
        <f t="shared" ca="1" si="3"/>
        <v>2044801078.3929956</v>
      </c>
    </row>
    <row r="24" spans="1:32">
      <c r="A24" t="s">
        <v>39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0</v>
      </c>
      <c r="AC24" s="86">
        <v>0</v>
      </c>
      <c r="AD24" s="86">
        <v>0</v>
      </c>
      <c r="AE24" s="86">
        <v>0</v>
      </c>
      <c r="AF24" s="86">
        <v>0</v>
      </c>
    </row>
    <row r="25" spans="1:32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</row>
    <row r="26" spans="1:32">
      <c r="A26" s="16" t="s">
        <v>41</v>
      </c>
      <c r="B26" s="86">
        <f ca="1">B14</f>
        <v>3401433997.9545503</v>
      </c>
      <c r="C26" s="86">
        <f t="shared" ref="C26:AF26" ca="1" si="4">C14</f>
        <v>2389112831.5355082</v>
      </c>
      <c r="D26" s="86">
        <f t="shared" ca="1" si="4"/>
        <v>2845825528.1306467</v>
      </c>
      <c r="E26" s="86">
        <f t="shared" ca="1" si="4"/>
        <v>2877319631.0908637</v>
      </c>
      <c r="F26" s="86">
        <f t="shared" ca="1" si="4"/>
        <v>2908813734.0510812</v>
      </c>
      <c r="G26" s="86">
        <f t="shared" ca="1" si="4"/>
        <v>2940307837.0112982</v>
      </c>
      <c r="H26" s="86">
        <f t="shared" ca="1" si="4"/>
        <v>2955493939.4211698</v>
      </c>
      <c r="I26" s="86">
        <f t="shared" ca="1" si="4"/>
        <v>2970680041.8310409</v>
      </c>
      <c r="J26" s="86">
        <f t="shared" ca="1" si="4"/>
        <v>2985866144.240912</v>
      </c>
      <c r="K26" s="86">
        <f t="shared" ca="1" si="4"/>
        <v>3001052246.6507831</v>
      </c>
      <c r="L26" s="86">
        <f t="shared" ca="1" si="4"/>
        <v>3016238349.0606542</v>
      </c>
      <c r="M26" s="86">
        <f t="shared" ca="1" si="4"/>
        <v>3016380024.2230768</v>
      </c>
      <c r="N26" s="86">
        <f t="shared" ca="1" si="4"/>
        <v>3016521699.3854995</v>
      </c>
      <c r="O26" s="86">
        <f t="shared" ca="1" si="4"/>
        <v>3016663374.5479231</v>
      </c>
      <c r="P26" s="86">
        <f t="shared" ca="1" si="4"/>
        <v>3016805049.7103457</v>
      </c>
      <c r="Q26" s="86">
        <f t="shared" ca="1" si="4"/>
        <v>3016946724.8727684</v>
      </c>
      <c r="R26" s="86">
        <f t="shared" ca="1" si="4"/>
        <v>3038403312.8421984</v>
      </c>
      <c r="S26" s="86">
        <f t="shared" ca="1" si="4"/>
        <v>3059859900.8116288</v>
      </c>
      <c r="T26" s="86">
        <f t="shared" ca="1" si="4"/>
        <v>3081316488.7810583</v>
      </c>
      <c r="U26" s="86">
        <f t="shared" ca="1" si="4"/>
        <v>3102773076.7504883</v>
      </c>
      <c r="V26" s="86">
        <f t="shared" ca="1" si="4"/>
        <v>3124229664.7199187</v>
      </c>
      <c r="W26" s="86">
        <f t="shared" ca="1" si="4"/>
        <v>3140095493.273284</v>
      </c>
      <c r="X26" s="86">
        <f t="shared" ca="1" si="4"/>
        <v>3155961321.8266492</v>
      </c>
      <c r="Y26" s="86">
        <f t="shared" ca="1" si="4"/>
        <v>3171827150.3800149</v>
      </c>
      <c r="Z26" s="86">
        <f t="shared" ca="1" si="4"/>
        <v>3187692978.9333801</v>
      </c>
      <c r="AA26" s="86">
        <f t="shared" ca="1" si="4"/>
        <v>3203558807.4867454</v>
      </c>
      <c r="AB26" s="86">
        <f t="shared" ca="1" si="4"/>
        <v>3194161538.3756547</v>
      </c>
      <c r="AC26" s="86">
        <f t="shared" ca="1" si="4"/>
        <v>3184764269.264564</v>
      </c>
      <c r="AD26" s="86">
        <f t="shared" ca="1" si="4"/>
        <v>3175367000.1534729</v>
      </c>
      <c r="AE26" s="86">
        <f t="shared" ca="1" si="4"/>
        <v>3165969731.0423822</v>
      </c>
      <c r="AF26" s="86">
        <f t="shared" ca="1" si="4"/>
        <v>3156572461.9312911</v>
      </c>
    </row>
    <row r="27" spans="1:32">
      <c r="A27" s="16" t="s">
        <v>52</v>
      </c>
      <c r="B27" s="19">
        <f ca="1">SUM(B2:B26)</f>
        <v>308728367326.17505</v>
      </c>
      <c r="C27" s="19">
        <f t="shared" ref="C27:AF27" ca="1" si="5">SUM(C2:C26)</f>
        <v>315374601473.7453</v>
      </c>
      <c r="D27" s="19">
        <f t="shared" ca="1" si="5"/>
        <v>330652092311.66968</v>
      </c>
      <c r="E27" s="19">
        <f t="shared" ca="1" si="5"/>
        <v>333190487083.1947</v>
      </c>
      <c r="F27" s="19">
        <f t="shared" ca="1" si="5"/>
        <v>335728881854.71973</v>
      </c>
      <c r="G27" s="19">
        <f t="shared" ca="1" si="5"/>
        <v>338267276626.24469</v>
      </c>
      <c r="H27" s="19">
        <f t="shared" ca="1" si="5"/>
        <v>341109011354.33942</v>
      </c>
      <c r="I27" s="19">
        <f t="shared" ca="1" si="5"/>
        <v>343950746082.4342</v>
      </c>
      <c r="J27" s="19">
        <f t="shared" ca="1" si="5"/>
        <v>346792480810.52875</v>
      </c>
      <c r="K27" s="19">
        <f t="shared" ca="1" si="5"/>
        <v>349634215538.62354</v>
      </c>
      <c r="L27" s="19">
        <f t="shared" ca="1" si="5"/>
        <v>352475950266.71826</v>
      </c>
      <c r="M27" s="19">
        <f t="shared" ca="1" si="5"/>
        <v>355505387180.07501</v>
      </c>
      <c r="N27" s="19">
        <f t="shared" ca="1" si="5"/>
        <v>358534824093.43164</v>
      </c>
      <c r="O27" s="19">
        <f t="shared" ca="1" si="5"/>
        <v>361564261006.78839</v>
      </c>
      <c r="P27" s="19">
        <f t="shared" ca="1" si="5"/>
        <v>364593697920.14514</v>
      </c>
      <c r="Q27" s="19">
        <f t="shared" ca="1" si="5"/>
        <v>367623134833.50177</v>
      </c>
      <c r="R27" s="19">
        <f t="shared" ca="1" si="5"/>
        <v>370877706802.12561</v>
      </c>
      <c r="S27" s="19">
        <f t="shared" ca="1" si="5"/>
        <v>374132278770.74921</v>
      </c>
      <c r="T27" s="19">
        <f t="shared" ca="1" si="5"/>
        <v>377386850739.3728</v>
      </c>
      <c r="U27" s="19">
        <f t="shared" ca="1" si="5"/>
        <v>380641422707.9964</v>
      </c>
      <c r="V27" s="19">
        <f t="shared" ca="1" si="5"/>
        <v>383895994676.61987</v>
      </c>
      <c r="W27" s="19">
        <f t="shared" ca="1" si="5"/>
        <v>387143062607.79932</v>
      </c>
      <c r="X27" s="19">
        <f t="shared" ca="1" si="5"/>
        <v>390390130538.97919</v>
      </c>
      <c r="Y27" s="19">
        <f t="shared" ca="1" si="5"/>
        <v>393637198470.15851</v>
      </c>
      <c r="Z27" s="19">
        <f t="shared" ca="1" si="5"/>
        <v>396884266401.33813</v>
      </c>
      <c r="AA27" s="19">
        <f t="shared" ca="1" si="5"/>
        <v>400131334332.51776</v>
      </c>
      <c r="AB27" s="19">
        <f t="shared" ca="1" si="5"/>
        <v>403392509096.46417</v>
      </c>
      <c r="AC27" s="19">
        <f t="shared" ca="1" si="5"/>
        <v>406653683860.41077</v>
      </c>
      <c r="AD27" s="19">
        <f t="shared" ca="1" si="5"/>
        <v>409914858624.3573</v>
      </c>
      <c r="AE27" s="19">
        <f t="shared" ca="1" si="5"/>
        <v>413176033388.30359</v>
      </c>
      <c r="AF27" s="19">
        <f t="shared" ca="1" si="5"/>
        <v>416437208152.25024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0.80077693170096675</v>
      </c>
      <c r="C31" s="19">
        <f t="shared" ref="C31:AF39" ca="1" si="6">C2/C$27</f>
        <v>0.7881337090409205</v>
      </c>
      <c r="D31" s="19">
        <f t="shared" ca="1" si="6"/>
        <v>0.77554700442555646</v>
      </c>
      <c r="E31" s="19">
        <f t="shared" ca="1" si="6"/>
        <v>0.7757448033514015</v>
      </c>
      <c r="F31" s="19">
        <f t="shared" ca="1" si="6"/>
        <v>0.77593961122234278</v>
      </c>
      <c r="G31" s="19">
        <f t="shared" ca="1" si="6"/>
        <v>0.77613149537399351</v>
      </c>
      <c r="H31" s="19">
        <f t="shared" ca="1" si="6"/>
        <v>0.77563015815707037</v>
      </c>
      <c r="I31" s="19">
        <f t="shared" ca="1" si="6"/>
        <v>0.77513710507615219</v>
      </c>
      <c r="J31" s="19">
        <f t="shared" ca="1" si="6"/>
        <v>0.77465213248221376</v>
      </c>
      <c r="K31" s="19">
        <f t="shared" ca="1" si="6"/>
        <v>0.77417504334705045</v>
      </c>
      <c r="L31" s="19">
        <f t="shared" ca="1" si="6"/>
        <v>0.77370564699638933</v>
      </c>
      <c r="M31" s="19">
        <f t="shared" ca="1" si="6"/>
        <v>0.77283549628507475</v>
      </c>
      <c r="N31" s="19">
        <f t="shared" ca="1" si="6"/>
        <v>0.77198005023566729</v>
      </c>
      <c r="O31" s="19">
        <f t="shared" ca="1" si="6"/>
        <v>0.77113893923050447</v>
      </c>
      <c r="P31" s="19">
        <f t="shared" ca="1" si="6"/>
        <v>0.77031180593665038</v>
      </c>
      <c r="Q31" s="19">
        <f t="shared" ca="1" si="6"/>
        <v>0.76949830479972703</v>
      </c>
      <c r="R31" s="19">
        <f t="shared" ca="1" si="6"/>
        <v>0.7682314763478274</v>
      </c>
      <c r="S31" s="19">
        <f t="shared" ca="1" si="6"/>
        <v>0.76698668814534043</v>
      </c>
      <c r="T31" s="19">
        <f t="shared" ca="1" si="6"/>
        <v>0.76576336996907579</v>
      </c>
      <c r="U31" s="19">
        <f t="shared" ca="1" si="6"/>
        <v>0.76456097109800325</v>
      </c>
      <c r="V31" s="19">
        <f t="shared" ca="1" si="6"/>
        <v>0.7633789594865803</v>
      </c>
      <c r="W31" s="19">
        <f t="shared" ca="1" si="6"/>
        <v>0.76223159511398542</v>
      </c>
      <c r="X31" s="19">
        <f t="shared" ca="1" si="6"/>
        <v>0.76110331713609192</v>
      </c>
      <c r="Y31" s="19">
        <f t="shared" ca="1" si="6"/>
        <v>0.75999365322848389</v>
      </c>
      <c r="Z31" s="19">
        <f t="shared" ca="1" si="6"/>
        <v>0.7589021465238377</v>
      </c>
      <c r="AA31" s="19">
        <f t="shared" ca="1" si="6"/>
        <v>0.7578283549847542</v>
      </c>
      <c r="AB31" s="19">
        <f t="shared" ca="1" si="6"/>
        <v>0.75674538612619702</v>
      </c>
      <c r="AC31" s="19">
        <f t="shared" ca="1" si="6"/>
        <v>0.75567978708796468</v>
      </c>
      <c r="AD31" s="19">
        <f t="shared" ca="1" si="6"/>
        <v>0.75463114330089687</v>
      </c>
      <c r="AE31" s="19">
        <f t="shared" ca="1" si="6"/>
        <v>0.75359905328451515</v>
      </c>
      <c r="AF31" s="19">
        <f t="shared" ca="1" si="6"/>
        <v>0.75258312813452632</v>
      </c>
    </row>
    <row r="32" spans="1:32">
      <c r="A32" t="s">
        <v>18</v>
      </c>
      <c r="B32" s="19">
        <f t="shared" ref="B32:Q55" ca="1" si="7">B3/B$27</f>
        <v>0</v>
      </c>
      <c r="C32" s="19">
        <f t="shared" ca="1" si="7"/>
        <v>0</v>
      </c>
      <c r="D32" s="19">
        <f t="shared" ca="1" si="7"/>
        <v>0</v>
      </c>
      <c r="E32" s="19">
        <f t="shared" ca="1" si="7"/>
        <v>0</v>
      </c>
      <c r="F32" s="19">
        <f t="shared" ca="1" si="7"/>
        <v>0</v>
      </c>
      <c r="G32" s="19">
        <f t="shared" ca="1" si="7"/>
        <v>0</v>
      </c>
      <c r="H32" s="19">
        <f t="shared" ca="1" si="7"/>
        <v>0</v>
      </c>
      <c r="I32" s="19">
        <f t="shared" ca="1" si="7"/>
        <v>0</v>
      </c>
      <c r="J32" s="19">
        <f t="shared" ca="1" si="7"/>
        <v>0</v>
      </c>
      <c r="K32" s="19">
        <f t="shared" ca="1" si="7"/>
        <v>0</v>
      </c>
      <c r="L32" s="19">
        <f t="shared" ca="1" si="7"/>
        <v>0</v>
      </c>
      <c r="M32" s="19">
        <f t="shared" ca="1" si="7"/>
        <v>0</v>
      </c>
      <c r="N32" s="19">
        <f t="shared" ca="1" si="7"/>
        <v>0</v>
      </c>
      <c r="O32" s="19">
        <f t="shared" ca="1" si="7"/>
        <v>0</v>
      </c>
      <c r="P32" s="19">
        <f t="shared" ca="1" si="7"/>
        <v>0</v>
      </c>
      <c r="Q32" s="19">
        <f t="shared" ca="1" si="7"/>
        <v>0</v>
      </c>
      <c r="R32" s="19">
        <f t="shared" ca="1" si="6"/>
        <v>0</v>
      </c>
      <c r="S32" s="19">
        <f t="shared" ca="1" si="6"/>
        <v>0</v>
      </c>
      <c r="T32" s="19">
        <f t="shared" ca="1" si="6"/>
        <v>0</v>
      </c>
      <c r="U32" s="19">
        <f t="shared" ca="1" si="6"/>
        <v>0</v>
      </c>
      <c r="V32" s="19">
        <f t="shared" ca="1" si="6"/>
        <v>0</v>
      </c>
      <c r="W32" s="19">
        <f t="shared" ca="1" si="6"/>
        <v>0</v>
      </c>
      <c r="X32" s="19">
        <f t="shared" ca="1" si="6"/>
        <v>0</v>
      </c>
      <c r="Y32" s="19">
        <f t="shared" ca="1" si="6"/>
        <v>0</v>
      </c>
      <c r="Z32" s="19">
        <f t="shared" ca="1" si="6"/>
        <v>0</v>
      </c>
      <c r="AA32" s="19">
        <f t="shared" ca="1" si="6"/>
        <v>0</v>
      </c>
      <c r="AB32" s="19">
        <f t="shared" ca="1" si="6"/>
        <v>0</v>
      </c>
      <c r="AC32" s="19">
        <f t="shared" ca="1" si="6"/>
        <v>0</v>
      </c>
      <c r="AD32" s="19">
        <f t="shared" ca="1" si="6"/>
        <v>0</v>
      </c>
      <c r="AE32" s="19">
        <f t="shared" ca="1" si="6"/>
        <v>0</v>
      </c>
      <c r="AF32" s="19">
        <f t="shared" ca="1" si="6"/>
        <v>0</v>
      </c>
    </row>
    <row r="33" spans="1:32">
      <c r="A33" t="s">
        <v>19</v>
      </c>
      <c r="B33" s="19">
        <f t="shared" ca="1" si="7"/>
        <v>0</v>
      </c>
      <c r="C33" s="19">
        <f t="shared" ca="1" si="6"/>
        <v>0</v>
      </c>
      <c r="D33" s="19">
        <f t="shared" ca="1" si="6"/>
        <v>0</v>
      </c>
      <c r="E33" s="19">
        <f t="shared" ca="1" si="6"/>
        <v>0</v>
      </c>
      <c r="F33" s="19">
        <f t="shared" ca="1" si="6"/>
        <v>0</v>
      </c>
      <c r="G33" s="19">
        <f t="shared" ca="1" si="6"/>
        <v>0</v>
      </c>
      <c r="H33" s="19">
        <f t="shared" ca="1" si="6"/>
        <v>0</v>
      </c>
      <c r="I33" s="19">
        <f t="shared" ca="1" si="6"/>
        <v>0</v>
      </c>
      <c r="J33" s="19">
        <f t="shared" ca="1" si="6"/>
        <v>0</v>
      </c>
      <c r="K33" s="19">
        <f t="shared" ca="1" si="6"/>
        <v>0</v>
      </c>
      <c r="L33" s="19">
        <f t="shared" ca="1" si="6"/>
        <v>0</v>
      </c>
      <c r="M33" s="19">
        <f t="shared" ca="1" si="6"/>
        <v>0</v>
      </c>
      <c r="N33" s="19">
        <f t="shared" ca="1" si="6"/>
        <v>0</v>
      </c>
      <c r="O33" s="19">
        <f t="shared" ca="1" si="6"/>
        <v>0</v>
      </c>
      <c r="P33" s="19">
        <f t="shared" ca="1" si="6"/>
        <v>0</v>
      </c>
      <c r="Q33" s="19">
        <f t="shared" ca="1" si="6"/>
        <v>0</v>
      </c>
      <c r="R33" s="19">
        <f t="shared" ca="1" si="6"/>
        <v>0</v>
      </c>
      <c r="S33" s="19">
        <f t="shared" ca="1" si="6"/>
        <v>0</v>
      </c>
      <c r="T33" s="19">
        <f t="shared" ca="1" si="6"/>
        <v>0</v>
      </c>
      <c r="U33" s="19">
        <f t="shared" ca="1" si="6"/>
        <v>0</v>
      </c>
      <c r="V33" s="19">
        <f t="shared" ca="1" si="6"/>
        <v>0</v>
      </c>
      <c r="W33" s="19">
        <f t="shared" ca="1" si="6"/>
        <v>0</v>
      </c>
      <c r="X33" s="19">
        <f t="shared" ca="1" si="6"/>
        <v>0</v>
      </c>
      <c r="Y33" s="19">
        <f t="shared" ca="1" si="6"/>
        <v>0</v>
      </c>
      <c r="Z33" s="19">
        <f t="shared" ca="1" si="6"/>
        <v>0</v>
      </c>
      <c r="AA33" s="19">
        <f t="shared" ca="1" si="6"/>
        <v>0</v>
      </c>
      <c r="AB33" s="19">
        <f t="shared" ca="1" si="6"/>
        <v>0</v>
      </c>
      <c r="AC33" s="19">
        <f t="shared" ca="1" si="6"/>
        <v>0</v>
      </c>
      <c r="AD33" s="19">
        <f t="shared" ca="1" si="6"/>
        <v>0</v>
      </c>
      <c r="AE33" s="19">
        <f t="shared" ca="1" si="6"/>
        <v>0</v>
      </c>
      <c r="AF33" s="19">
        <f t="shared" ca="1" si="6"/>
        <v>0</v>
      </c>
    </row>
    <row r="34" spans="1:32">
      <c r="A34" t="s">
        <v>20</v>
      </c>
      <c r="B34" s="19">
        <f t="shared" ca="1" si="7"/>
        <v>4.3639940315379593E-2</v>
      </c>
      <c r="C34" s="19">
        <f t="shared" ca="1" si="6"/>
        <v>4.970177106777706E-2</v>
      </c>
      <c r="D34" s="19">
        <f t="shared" ca="1" si="6"/>
        <v>5.0997679734850386E-2</v>
      </c>
      <c r="E34" s="19">
        <f t="shared" ca="1" si="6"/>
        <v>5.0785098378608617E-2</v>
      </c>
      <c r="F34" s="19">
        <f t="shared" ca="1" si="6"/>
        <v>5.0575731612665001E-2</v>
      </c>
      <c r="G34" s="19">
        <f t="shared" ca="1" si="6"/>
        <v>5.0369507069104251E-2</v>
      </c>
      <c r="H34" s="19">
        <f t="shared" ca="1" si="6"/>
        <v>5.0465638717377678E-2</v>
      </c>
      <c r="I34" s="19">
        <f t="shared" ca="1" si="6"/>
        <v>5.0560181878657094E-2</v>
      </c>
      <c r="J34" s="19">
        <f t="shared" ca="1" si="6"/>
        <v>5.0653175602739471E-2</v>
      </c>
      <c r="K34" s="19">
        <f t="shared" ca="1" si="6"/>
        <v>5.0744657669875952E-2</v>
      </c>
      <c r="L34" s="19">
        <f t="shared" ca="1" si="6"/>
        <v>5.0834664641948607E-2</v>
      </c>
      <c r="M34" s="19">
        <f t="shared" ca="1" si="6"/>
        <v>5.1122136652525144E-2</v>
      </c>
      <c r="N34" s="19">
        <f t="shared" ca="1" si="6"/>
        <v>5.1404750678538544E-2</v>
      </c>
      <c r="O34" s="19">
        <f t="shared" ca="1" si="6"/>
        <v>5.1682628830711674E-2</v>
      </c>
      <c r="P34" s="19">
        <f t="shared" ca="1" si="6"/>
        <v>5.1955889161258102E-2</v>
      </c>
      <c r="Q34" s="19">
        <f t="shared" ca="1" si="6"/>
        <v>5.22246458311049E-2</v>
      </c>
      <c r="R34" s="19">
        <f t="shared" ca="1" si="6"/>
        <v>5.2615293158842162E-2</v>
      </c>
      <c r="S34" s="19">
        <f t="shared" ca="1" si="6"/>
        <v>5.2999144014237387E-2</v>
      </c>
      <c r="T34" s="19">
        <f t="shared" ca="1" si="6"/>
        <v>5.337637423496211E-2</v>
      </c>
      <c r="U34" s="19">
        <f t="shared" ca="1" si="6"/>
        <v>5.3747153644877227E-2</v>
      </c>
      <c r="V34" s="19">
        <f t="shared" ca="1" si="6"/>
        <v>5.4111646308950864E-2</v>
      </c>
      <c r="W34" s="19">
        <f t="shared" ca="1" si="6"/>
        <v>5.4558128518632162E-2</v>
      </c>
      <c r="X34" s="19">
        <f t="shared" ca="1" si="6"/>
        <v>5.4997183501283367E-2</v>
      </c>
      <c r="Y34" s="19">
        <f t="shared" ca="1" si="6"/>
        <v>5.5428995055926661E-2</v>
      </c>
      <c r="Z34" s="19">
        <f t="shared" ca="1" si="6"/>
        <v>5.5853740966652569E-2</v>
      </c>
      <c r="AA34" s="19">
        <f t="shared" ca="1" si="6"/>
        <v>5.6271593246676348E-2</v>
      </c>
      <c r="AB34" s="19">
        <f t="shared" ca="1" si="6"/>
        <v>5.671246102567358E-2</v>
      </c>
      <c r="AC34" s="19">
        <f t="shared" ca="1" si="6"/>
        <v>5.7146257692655016E-2</v>
      </c>
      <c r="AD34" s="19">
        <f t="shared" ca="1" si="6"/>
        <v>5.7573152015340912E-2</v>
      </c>
      <c r="AE34" s="19">
        <f t="shared" ca="1" si="6"/>
        <v>5.7993307433155727E-2</v>
      </c>
      <c r="AF34" s="19">
        <f t="shared" ca="1" si="6"/>
        <v>5.8406882265860931E-2</v>
      </c>
    </row>
    <row r="35" spans="1:32">
      <c r="A35" t="s">
        <v>21</v>
      </c>
      <c r="B35" s="19">
        <f t="shared" ca="1" si="7"/>
        <v>0</v>
      </c>
      <c r="C35" s="19">
        <f t="shared" ca="1" si="6"/>
        <v>0</v>
      </c>
      <c r="D35" s="19">
        <f t="shared" ca="1" si="6"/>
        <v>0</v>
      </c>
      <c r="E35" s="19">
        <f t="shared" ca="1" si="6"/>
        <v>0</v>
      </c>
      <c r="F35" s="19">
        <f t="shared" ca="1" si="6"/>
        <v>0</v>
      </c>
      <c r="G35" s="19">
        <f t="shared" ca="1" si="6"/>
        <v>0</v>
      </c>
      <c r="H35" s="19">
        <f t="shared" ca="1" si="6"/>
        <v>0</v>
      </c>
      <c r="I35" s="19">
        <f t="shared" ca="1" si="6"/>
        <v>0</v>
      </c>
      <c r="J35" s="19">
        <f t="shared" ca="1" si="6"/>
        <v>0</v>
      </c>
      <c r="K35" s="19">
        <f t="shared" ca="1" si="6"/>
        <v>0</v>
      </c>
      <c r="L35" s="19">
        <f t="shared" ca="1" si="6"/>
        <v>0</v>
      </c>
      <c r="M35" s="19">
        <f t="shared" ca="1" si="6"/>
        <v>0</v>
      </c>
      <c r="N35" s="19">
        <f t="shared" ca="1" si="6"/>
        <v>0</v>
      </c>
      <c r="O35" s="19">
        <f t="shared" ca="1" si="6"/>
        <v>0</v>
      </c>
      <c r="P35" s="19">
        <f t="shared" ca="1" si="6"/>
        <v>0</v>
      </c>
      <c r="Q35" s="19">
        <f t="shared" ca="1" si="6"/>
        <v>0</v>
      </c>
      <c r="R35" s="19">
        <f t="shared" ca="1" si="6"/>
        <v>0</v>
      </c>
      <c r="S35" s="19">
        <f t="shared" ca="1" si="6"/>
        <v>0</v>
      </c>
      <c r="T35" s="19">
        <f t="shared" ca="1" si="6"/>
        <v>0</v>
      </c>
      <c r="U35" s="19">
        <f t="shared" ca="1" si="6"/>
        <v>0</v>
      </c>
      <c r="V35" s="19">
        <f t="shared" ca="1" si="6"/>
        <v>0</v>
      </c>
      <c r="W35" s="19">
        <f t="shared" ca="1" si="6"/>
        <v>0</v>
      </c>
      <c r="X35" s="19">
        <f t="shared" ca="1" si="6"/>
        <v>0</v>
      </c>
      <c r="Y35" s="19">
        <f t="shared" ca="1" si="6"/>
        <v>0</v>
      </c>
      <c r="Z35" s="19">
        <f t="shared" ca="1" si="6"/>
        <v>0</v>
      </c>
      <c r="AA35" s="19">
        <f t="shared" ca="1" si="6"/>
        <v>0</v>
      </c>
      <c r="AB35" s="19">
        <f t="shared" ca="1" si="6"/>
        <v>0</v>
      </c>
      <c r="AC35" s="19">
        <f t="shared" ca="1" si="6"/>
        <v>0</v>
      </c>
      <c r="AD35" s="19">
        <f t="shared" ca="1" si="6"/>
        <v>0</v>
      </c>
      <c r="AE35" s="19">
        <f t="shared" ca="1" si="6"/>
        <v>0</v>
      </c>
      <c r="AF35" s="19">
        <f t="shared" ca="1" si="6"/>
        <v>0</v>
      </c>
    </row>
    <row r="36" spans="1:32">
      <c r="A36" t="s">
        <v>22</v>
      </c>
      <c r="B36" s="19">
        <f t="shared" ca="1" si="7"/>
        <v>1.2150027565749137E-4</v>
      </c>
      <c r="C36" s="19">
        <f t="shared" ca="1" si="6"/>
        <v>6.3886141674084944E-5</v>
      </c>
      <c r="D36" s="19">
        <f t="shared" ca="1" si="6"/>
        <v>1.4990245561584E-5</v>
      </c>
      <c r="E36" s="19">
        <f t="shared" ca="1" si="6"/>
        <v>1.4876043138548134E-5</v>
      </c>
      <c r="F36" s="19">
        <f t="shared" ca="1" si="6"/>
        <v>1.4763567649649888E-5</v>
      </c>
      <c r="G36" s="19">
        <f t="shared" ca="1" si="6"/>
        <v>1.4652780217579318E-5</v>
      </c>
      <c r="H36" s="19">
        <f t="shared" ca="1" si="6"/>
        <v>1.4530709814800717E-5</v>
      </c>
      <c r="I36" s="19">
        <f t="shared" ca="1" si="6"/>
        <v>1.441065651305649E-5</v>
      </c>
      <c r="J36" s="19">
        <f t="shared" ca="1" si="6"/>
        <v>1.4292570725924997E-5</v>
      </c>
      <c r="K36" s="19">
        <f t="shared" ca="1" si="6"/>
        <v>1.4176404479086019E-5</v>
      </c>
      <c r="L36" s="19">
        <f t="shared" ca="1" si="6"/>
        <v>1.4062111345335326E-5</v>
      </c>
      <c r="M36" s="19">
        <f t="shared" ca="1" si="6"/>
        <v>1.3942281152248229E-5</v>
      </c>
      <c r="N36" s="19">
        <f t="shared" ca="1" si="6"/>
        <v>1.3824475967533424E-5</v>
      </c>
      <c r="O36" s="19">
        <f t="shared" ca="1" si="6"/>
        <v>1.370864489040417E-5</v>
      </c>
      <c r="P36" s="19">
        <f t="shared" ca="1" si="6"/>
        <v>1.3594738711827859E-5</v>
      </c>
      <c r="Q36" s="19">
        <f t="shared" ca="1" si="6"/>
        <v>1.3482709844820611E-5</v>
      </c>
      <c r="R36" s="19">
        <f t="shared" ca="1" si="6"/>
        <v>1.3364394700186012E-5</v>
      </c>
      <c r="S36" s="19">
        <f t="shared" ca="1" si="6"/>
        <v>1.3248137999449696E-5</v>
      </c>
      <c r="T36" s="19">
        <f t="shared" ca="1" si="6"/>
        <v>1.3133886486751276E-5</v>
      </c>
      <c r="U36" s="19">
        <f t="shared" ca="1" si="6"/>
        <v>1.3021588727629941E-5</v>
      </c>
      <c r="V36" s="19">
        <f t="shared" ca="1" si="6"/>
        <v>1.291119503181765E-5</v>
      </c>
      <c r="W36" s="19">
        <f t="shared" ca="1" si="6"/>
        <v>1.2802905535271796E-5</v>
      </c>
      <c r="X36" s="19">
        <f t="shared" ca="1" si="6"/>
        <v>1.2696417433402747E-5</v>
      </c>
      <c r="Y36" s="19">
        <f t="shared" ca="1" si="6"/>
        <v>1.2591686147718643E-5</v>
      </c>
      <c r="Z36" s="19">
        <f t="shared" ca="1" si="6"/>
        <v>1.2488668558585012E-5</v>
      </c>
      <c r="AA36" s="19">
        <f t="shared" ca="1" si="6"/>
        <v>1.2387322946031676E-5</v>
      </c>
      <c r="AB36" s="19">
        <f t="shared" ca="1" si="6"/>
        <v>1.2287179229741713E-5</v>
      </c>
      <c r="AC36" s="19">
        <f t="shared" ca="1" si="6"/>
        <v>1.2188641726174237E-5</v>
      </c>
      <c r="AD36" s="19">
        <f t="shared" ca="1" si="6"/>
        <v>1.2091672099511811E-5</v>
      </c>
      <c r="AE36" s="19">
        <f t="shared" ca="1" si="6"/>
        <v>1.1996233224266637E-5</v>
      </c>
      <c r="AF36" s="19">
        <f t="shared" ca="1" si="6"/>
        <v>1.1902289137889289E-5</v>
      </c>
    </row>
    <row r="37" spans="1:32">
      <c r="A37" t="s">
        <v>23</v>
      </c>
      <c r="B37" s="19">
        <f t="shared" ca="1" si="7"/>
        <v>0</v>
      </c>
      <c r="C37" s="19">
        <f t="shared" ca="1" si="6"/>
        <v>0</v>
      </c>
      <c r="D37" s="19">
        <f t="shared" ca="1" si="6"/>
        <v>0</v>
      </c>
      <c r="E37" s="19">
        <f t="shared" ca="1" si="6"/>
        <v>0</v>
      </c>
      <c r="F37" s="19">
        <f t="shared" ca="1" si="6"/>
        <v>0</v>
      </c>
      <c r="G37" s="19">
        <f t="shared" ca="1" si="6"/>
        <v>0</v>
      </c>
      <c r="H37" s="19">
        <f t="shared" ca="1" si="6"/>
        <v>0</v>
      </c>
      <c r="I37" s="19">
        <f t="shared" ca="1" si="6"/>
        <v>0</v>
      </c>
      <c r="J37" s="19">
        <f t="shared" ca="1" si="6"/>
        <v>0</v>
      </c>
      <c r="K37" s="19">
        <f t="shared" ca="1" si="6"/>
        <v>0</v>
      </c>
      <c r="L37" s="19">
        <f t="shared" ca="1" si="6"/>
        <v>0</v>
      </c>
      <c r="M37" s="19">
        <f t="shared" ca="1" si="6"/>
        <v>0</v>
      </c>
      <c r="N37" s="19">
        <f t="shared" ca="1" si="6"/>
        <v>0</v>
      </c>
      <c r="O37" s="19">
        <f t="shared" ca="1" si="6"/>
        <v>0</v>
      </c>
      <c r="P37" s="19">
        <f t="shared" ca="1" si="6"/>
        <v>0</v>
      </c>
      <c r="Q37" s="19">
        <f t="shared" ca="1" si="6"/>
        <v>0</v>
      </c>
      <c r="R37" s="19">
        <f t="shared" ca="1" si="6"/>
        <v>0</v>
      </c>
      <c r="S37" s="19">
        <f t="shared" ca="1" si="6"/>
        <v>0</v>
      </c>
      <c r="T37" s="19">
        <f t="shared" ca="1" si="6"/>
        <v>0</v>
      </c>
      <c r="U37" s="19">
        <f t="shared" ca="1" si="6"/>
        <v>0</v>
      </c>
      <c r="V37" s="19">
        <f t="shared" ca="1" si="6"/>
        <v>0</v>
      </c>
      <c r="W37" s="19">
        <f t="shared" ca="1" si="6"/>
        <v>0</v>
      </c>
      <c r="X37" s="19">
        <f t="shared" ca="1" si="6"/>
        <v>0</v>
      </c>
      <c r="Y37" s="19">
        <f t="shared" ca="1" si="6"/>
        <v>0</v>
      </c>
      <c r="Z37" s="19">
        <f t="shared" ca="1" si="6"/>
        <v>0</v>
      </c>
      <c r="AA37" s="19">
        <f t="shared" ca="1" si="6"/>
        <v>0</v>
      </c>
      <c r="AB37" s="19">
        <f t="shared" ca="1" si="6"/>
        <v>0</v>
      </c>
      <c r="AC37" s="19">
        <f t="shared" ca="1" si="6"/>
        <v>0</v>
      </c>
      <c r="AD37" s="19">
        <f t="shared" ca="1" si="6"/>
        <v>0</v>
      </c>
      <c r="AE37" s="19">
        <f t="shared" ca="1" si="6"/>
        <v>0</v>
      </c>
      <c r="AF37" s="19">
        <f t="shared" ca="1" si="6"/>
        <v>0</v>
      </c>
    </row>
    <row r="38" spans="1:32">
      <c r="A38" t="s">
        <v>24</v>
      </c>
      <c r="B38" s="19">
        <f t="shared" ca="1" si="7"/>
        <v>2.6422721689920537E-2</v>
      </c>
      <c r="C38" s="19">
        <f t="shared" ca="1" si="6"/>
        <v>2.9146181795490656E-2</v>
      </c>
      <c r="D38" s="19">
        <f t="shared" ca="1" si="6"/>
        <v>3.5022064259442133E-2</v>
      </c>
      <c r="E38" s="19">
        <f t="shared" ca="1" si="6"/>
        <v>3.5326042168520567E-2</v>
      </c>
      <c r="F38" s="19">
        <f t="shared" ca="1" si="6"/>
        <v>3.562542341656226E-2</v>
      </c>
      <c r="G38" s="19">
        <f t="shared" ca="1" si="6"/>
        <v>3.5920311485114056E-2</v>
      </c>
      <c r="H38" s="19">
        <f t="shared" ca="1" si="6"/>
        <v>3.6197145948832131E-2</v>
      </c>
      <c r="I38" s="19">
        <f t="shared" ca="1" si="6"/>
        <v>3.6469405977876394E-2</v>
      </c>
      <c r="J38" s="19">
        <f t="shared" ca="1" si="6"/>
        <v>3.6737204025635503E-2</v>
      </c>
      <c r="K38" s="19">
        <f t="shared" ca="1" si="6"/>
        <v>3.7000648889532077E-2</v>
      </c>
      <c r="L38" s="19">
        <f t="shared" ca="1" si="6"/>
        <v>3.7259845858398616E-2</v>
      </c>
      <c r="M38" s="19">
        <f t="shared" ca="1" si="6"/>
        <v>3.7479205767356798E-2</v>
      </c>
      <c r="N38" s="19">
        <f t="shared" ca="1" si="6"/>
        <v>3.7694858716985788E-2</v>
      </c>
      <c r="O38" s="19">
        <f t="shared" ca="1" si="6"/>
        <v>3.7906897885737964E-2</v>
      </c>
      <c r="P38" s="19">
        <f t="shared" ca="1" si="6"/>
        <v>3.8115413355158202E-2</v>
      </c>
      <c r="Q38" s="19">
        <f t="shared" ca="1" si="6"/>
        <v>3.8320492237485786E-2</v>
      </c>
      <c r="R38" s="19">
        <f t="shared" ca="1" si="6"/>
        <v>3.8466556779764689E-2</v>
      </c>
      <c r="S38" s="19">
        <f t="shared" ca="1" si="6"/>
        <v>3.8610080094825944E-2</v>
      </c>
      <c r="T38" s="19">
        <f t="shared" ca="1" si="6"/>
        <v>3.8751127929053004E-2</v>
      </c>
      <c r="U38" s="19">
        <f t="shared" ca="1" si="6"/>
        <v>3.8889763780242351E-2</v>
      </c>
      <c r="V38" s="19">
        <f t="shared" ca="1" si="6"/>
        <v>3.9026048992918241E-2</v>
      </c>
      <c r="W38" s="19">
        <f t="shared" ca="1" si="6"/>
        <v>3.9118211705252259E-2</v>
      </c>
      <c r="X38" s="19">
        <f t="shared" ca="1" si="6"/>
        <v>3.9208841291801244E-2</v>
      </c>
      <c r="Y38" s="19">
        <f t="shared" ca="1" si="6"/>
        <v>3.9297975692299543E-2</v>
      </c>
      <c r="Z38" s="19">
        <f t="shared" ca="1" si="6"/>
        <v>3.9385651604881194E-2</v>
      </c>
      <c r="AA38" s="19">
        <f t="shared" ca="1" si="6"/>
        <v>3.9471904536458088E-2</v>
      </c>
      <c r="AB38" s="19">
        <f t="shared" ca="1" si="6"/>
        <v>3.9503312448465229E-2</v>
      </c>
      <c r="AC38" s="19">
        <f t="shared" ca="1" si="6"/>
        <v>3.9534216606570242E-2</v>
      </c>
      <c r="AD38" s="19">
        <f t="shared" ca="1" si="6"/>
        <v>3.9564629033973654E-2</v>
      </c>
      <c r="AE38" s="19">
        <f t="shared" ca="1" si="6"/>
        <v>3.9594561374282286E-2</v>
      </c>
      <c r="AF38" s="19">
        <f t="shared" ca="1" si="6"/>
        <v>3.9624024906372353E-2</v>
      </c>
    </row>
    <row r="39" spans="1:32">
      <c r="A39" s="88" t="s">
        <v>25</v>
      </c>
      <c r="B39" s="19">
        <f t="shared" ca="1" si="7"/>
        <v>0</v>
      </c>
      <c r="C39" s="19">
        <f t="shared" ca="1" si="6"/>
        <v>0</v>
      </c>
      <c r="D39" s="19">
        <f t="shared" ca="1" si="6"/>
        <v>0</v>
      </c>
      <c r="E39" s="19">
        <f t="shared" ca="1" si="6"/>
        <v>0</v>
      </c>
      <c r="F39" s="19">
        <f t="shared" ca="1" si="6"/>
        <v>0</v>
      </c>
      <c r="G39" s="19">
        <f t="shared" ca="1" si="6"/>
        <v>0</v>
      </c>
      <c r="H39" s="19">
        <f t="shared" ca="1" si="6"/>
        <v>0</v>
      </c>
      <c r="I39" s="19">
        <f t="shared" ca="1" si="6"/>
        <v>0</v>
      </c>
      <c r="J39" s="19">
        <f t="shared" ca="1" si="6"/>
        <v>0</v>
      </c>
      <c r="K39" s="19">
        <f t="shared" ca="1" si="6"/>
        <v>0</v>
      </c>
      <c r="L39" s="19">
        <f t="shared" ca="1" si="6"/>
        <v>0</v>
      </c>
      <c r="M39" s="19">
        <f t="shared" ca="1" si="6"/>
        <v>0</v>
      </c>
      <c r="N39" s="19">
        <f t="shared" ca="1" si="6"/>
        <v>0</v>
      </c>
      <c r="O39" s="19">
        <f t="shared" ca="1" si="6"/>
        <v>0</v>
      </c>
      <c r="P39" s="19">
        <f t="shared" ca="1" si="6"/>
        <v>0</v>
      </c>
      <c r="Q39" s="19">
        <f t="shared" ca="1" si="6"/>
        <v>0</v>
      </c>
      <c r="R39" s="19">
        <f t="shared" ca="1" si="6"/>
        <v>0</v>
      </c>
      <c r="S39" s="19">
        <f t="shared" ca="1" si="6"/>
        <v>0</v>
      </c>
      <c r="T39" s="19">
        <f t="shared" ca="1" si="6"/>
        <v>0</v>
      </c>
      <c r="U39" s="19">
        <f t="shared" ca="1" si="6"/>
        <v>0</v>
      </c>
      <c r="V39" s="19">
        <f t="shared" ca="1" si="6"/>
        <v>0</v>
      </c>
      <c r="W39" s="19">
        <f t="shared" ca="1" si="6"/>
        <v>0</v>
      </c>
      <c r="X39" s="19">
        <f t="shared" ca="1" si="6"/>
        <v>0</v>
      </c>
      <c r="Y39" s="19">
        <f t="shared" ca="1" si="6"/>
        <v>0</v>
      </c>
      <c r="Z39" s="19">
        <f t="shared" ca="1" si="6"/>
        <v>0</v>
      </c>
      <c r="AA39" s="19">
        <f t="shared" ca="1" si="6"/>
        <v>0</v>
      </c>
      <c r="AB39" s="19">
        <f t="shared" ca="1" si="6"/>
        <v>0</v>
      </c>
      <c r="AC39" s="19">
        <f t="shared" ca="1" si="6"/>
        <v>0</v>
      </c>
      <c r="AD39" s="19">
        <f t="shared" ca="1" si="6"/>
        <v>0</v>
      </c>
      <c r="AE39" s="19">
        <f t="shared" ca="1" si="6"/>
        <v>0</v>
      </c>
      <c r="AF39" s="19">
        <f t="shared" ca="1" si="6"/>
        <v>0</v>
      </c>
    </row>
    <row r="40" spans="1:32">
      <c r="A40" t="s">
        <v>26</v>
      </c>
      <c r="B40" s="19">
        <f t="shared" ca="1" si="7"/>
        <v>0</v>
      </c>
      <c r="C40" s="19">
        <f t="shared" ref="C40:AF48" ca="1" si="8">C11/C$27</f>
        <v>0</v>
      </c>
      <c r="D40" s="19">
        <f t="shared" ca="1" si="8"/>
        <v>0</v>
      </c>
      <c r="E40" s="19">
        <f t="shared" ca="1" si="8"/>
        <v>0</v>
      </c>
      <c r="F40" s="19">
        <f t="shared" ca="1" si="8"/>
        <v>0</v>
      </c>
      <c r="G40" s="19">
        <f t="shared" ca="1" si="8"/>
        <v>0</v>
      </c>
      <c r="H40" s="19">
        <f t="shared" ca="1" si="8"/>
        <v>0</v>
      </c>
      <c r="I40" s="19">
        <f t="shared" ca="1" si="8"/>
        <v>0</v>
      </c>
      <c r="J40" s="19">
        <f t="shared" ca="1" si="8"/>
        <v>0</v>
      </c>
      <c r="K40" s="19">
        <f t="shared" ca="1" si="8"/>
        <v>0</v>
      </c>
      <c r="L40" s="19">
        <f t="shared" ca="1" si="8"/>
        <v>0</v>
      </c>
      <c r="M40" s="19">
        <f t="shared" ca="1" si="8"/>
        <v>0</v>
      </c>
      <c r="N40" s="19">
        <f t="shared" ca="1" si="8"/>
        <v>0</v>
      </c>
      <c r="O40" s="19">
        <f t="shared" ca="1" si="8"/>
        <v>0</v>
      </c>
      <c r="P40" s="19">
        <f t="shared" ca="1" si="8"/>
        <v>0</v>
      </c>
      <c r="Q40" s="19">
        <f t="shared" ca="1" si="8"/>
        <v>0</v>
      </c>
      <c r="R40" s="19">
        <f t="shared" ca="1" si="8"/>
        <v>0</v>
      </c>
      <c r="S40" s="19">
        <f t="shared" ca="1" si="8"/>
        <v>0</v>
      </c>
      <c r="T40" s="19">
        <f t="shared" ca="1" si="8"/>
        <v>0</v>
      </c>
      <c r="U40" s="19">
        <f t="shared" ca="1" si="8"/>
        <v>0</v>
      </c>
      <c r="V40" s="19">
        <f t="shared" ca="1" si="8"/>
        <v>0</v>
      </c>
      <c r="W40" s="19">
        <f t="shared" ca="1" si="8"/>
        <v>0</v>
      </c>
      <c r="X40" s="19">
        <f t="shared" ca="1" si="8"/>
        <v>0</v>
      </c>
      <c r="Y40" s="19">
        <f t="shared" ca="1" si="8"/>
        <v>0</v>
      </c>
      <c r="Z40" s="19">
        <f t="shared" ca="1" si="8"/>
        <v>0</v>
      </c>
      <c r="AA40" s="19">
        <f t="shared" ca="1" si="8"/>
        <v>0</v>
      </c>
      <c r="AB40" s="19">
        <f t="shared" ca="1" si="8"/>
        <v>0</v>
      </c>
      <c r="AC40" s="19">
        <f t="shared" ca="1" si="8"/>
        <v>0</v>
      </c>
      <c r="AD40" s="19">
        <f t="shared" ca="1" si="8"/>
        <v>0</v>
      </c>
      <c r="AE40" s="19">
        <f t="shared" ca="1" si="8"/>
        <v>0</v>
      </c>
      <c r="AF40" s="19">
        <f t="shared" ca="1" si="8"/>
        <v>0</v>
      </c>
    </row>
    <row r="41" spans="1:32">
      <c r="A41" t="s">
        <v>27</v>
      </c>
      <c r="B41" s="19">
        <f t="shared" ca="1" si="7"/>
        <v>0</v>
      </c>
      <c r="C41" s="19">
        <f t="shared" ca="1" si="8"/>
        <v>0</v>
      </c>
      <c r="D41" s="19">
        <f t="shared" ca="1" si="8"/>
        <v>0</v>
      </c>
      <c r="E41" s="19">
        <f t="shared" ca="1" si="8"/>
        <v>0</v>
      </c>
      <c r="F41" s="19">
        <f t="shared" ca="1" si="8"/>
        <v>0</v>
      </c>
      <c r="G41" s="19">
        <f t="shared" ca="1" si="8"/>
        <v>0</v>
      </c>
      <c r="H41" s="19">
        <f t="shared" ca="1" si="8"/>
        <v>0</v>
      </c>
      <c r="I41" s="19">
        <f t="shared" ca="1" si="8"/>
        <v>0</v>
      </c>
      <c r="J41" s="19">
        <f t="shared" ca="1" si="8"/>
        <v>0</v>
      </c>
      <c r="K41" s="19">
        <f t="shared" ca="1" si="8"/>
        <v>0</v>
      </c>
      <c r="L41" s="19">
        <f t="shared" ca="1" si="8"/>
        <v>0</v>
      </c>
      <c r="M41" s="19">
        <f t="shared" ca="1" si="8"/>
        <v>0</v>
      </c>
      <c r="N41" s="19">
        <f t="shared" ca="1" si="8"/>
        <v>0</v>
      </c>
      <c r="O41" s="19">
        <f t="shared" ca="1" si="8"/>
        <v>0</v>
      </c>
      <c r="P41" s="19">
        <f t="shared" ca="1" si="8"/>
        <v>0</v>
      </c>
      <c r="Q41" s="19">
        <f t="shared" ca="1" si="8"/>
        <v>0</v>
      </c>
      <c r="R41" s="19">
        <f t="shared" ca="1" si="8"/>
        <v>0</v>
      </c>
      <c r="S41" s="19">
        <f t="shared" ca="1" si="8"/>
        <v>0</v>
      </c>
      <c r="T41" s="19">
        <f t="shared" ca="1" si="8"/>
        <v>0</v>
      </c>
      <c r="U41" s="19">
        <f t="shared" ca="1" si="8"/>
        <v>0</v>
      </c>
      <c r="V41" s="19">
        <f t="shared" ca="1" si="8"/>
        <v>0</v>
      </c>
      <c r="W41" s="19">
        <f t="shared" ca="1" si="8"/>
        <v>0</v>
      </c>
      <c r="X41" s="19">
        <f t="shared" ca="1" si="8"/>
        <v>0</v>
      </c>
      <c r="Y41" s="19">
        <f t="shared" ca="1" si="8"/>
        <v>0</v>
      </c>
      <c r="Z41" s="19">
        <f t="shared" ca="1" si="8"/>
        <v>0</v>
      </c>
      <c r="AA41" s="19">
        <f t="shared" ca="1" si="8"/>
        <v>0</v>
      </c>
      <c r="AB41" s="19">
        <f t="shared" ca="1" si="8"/>
        <v>0</v>
      </c>
      <c r="AC41" s="19">
        <f t="shared" ca="1" si="8"/>
        <v>0</v>
      </c>
      <c r="AD41" s="19">
        <f t="shared" ca="1" si="8"/>
        <v>0</v>
      </c>
      <c r="AE41" s="19">
        <f t="shared" ca="1" si="8"/>
        <v>0</v>
      </c>
      <c r="AF41" s="19">
        <f t="shared" ca="1" si="8"/>
        <v>0</v>
      </c>
    </row>
    <row r="42" spans="1:32">
      <c r="A42" t="s">
        <v>28</v>
      </c>
      <c r="B42" s="19">
        <f t="shared" ca="1" si="7"/>
        <v>0</v>
      </c>
      <c r="C42" s="19">
        <f t="shared" ca="1" si="8"/>
        <v>0</v>
      </c>
      <c r="D42" s="19">
        <f t="shared" ca="1" si="8"/>
        <v>0</v>
      </c>
      <c r="E42" s="19">
        <f t="shared" ca="1" si="8"/>
        <v>0</v>
      </c>
      <c r="F42" s="19">
        <f t="shared" ca="1" si="8"/>
        <v>0</v>
      </c>
      <c r="G42" s="19">
        <f t="shared" ca="1" si="8"/>
        <v>0</v>
      </c>
      <c r="H42" s="19">
        <f t="shared" ca="1" si="8"/>
        <v>0</v>
      </c>
      <c r="I42" s="19">
        <f t="shared" ca="1" si="8"/>
        <v>0</v>
      </c>
      <c r="J42" s="19">
        <f t="shared" ca="1" si="8"/>
        <v>0</v>
      </c>
      <c r="K42" s="19">
        <f t="shared" ca="1" si="8"/>
        <v>0</v>
      </c>
      <c r="L42" s="19">
        <f t="shared" ca="1" si="8"/>
        <v>0</v>
      </c>
      <c r="M42" s="19">
        <f t="shared" ca="1" si="8"/>
        <v>0</v>
      </c>
      <c r="N42" s="19">
        <f t="shared" ca="1" si="8"/>
        <v>0</v>
      </c>
      <c r="O42" s="19">
        <f t="shared" ca="1" si="8"/>
        <v>0</v>
      </c>
      <c r="P42" s="19">
        <f t="shared" ca="1" si="8"/>
        <v>0</v>
      </c>
      <c r="Q42" s="19">
        <f t="shared" ca="1" si="8"/>
        <v>0</v>
      </c>
      <c r="R42" s="19">
        <f t="shared" ca="1" si="8"/>
        <v>0</v>
      </c>
      <c r="S42" s="19">
        <f t="shared" ca="1" si="8"/>
        <v>0</v>
      </c>
      <c r="T42" s="19">
        <f t="shared" ca="1" si="8"/>
        <v>0</v>
      </c>
      <c r="U42" s="19">
        <f t="shared" ca="1" si="8"/>
        <v>0</v>
      </c>
      <c r="V42" s="19">
        <f t="shared" ca="1" si="8"/>
        <v>0</v>
      </c>
      <c r="W42" s="19">
        <f t="shared" ca="1" si="8"/>
        <v>0</v>
      </c>
      <c r="X42" s="19">
        <f t="shared" ca="1" si="8"/>
        <v>0</v>
      </c>
      <c r="Y42" s="19">
        <f t="shared" ca="1" si="8"/>
        <v>0</v>
      </c>
      <c r="Z42" s="19">
        <f t="shared" ca="1" si="8"/>
        <v>0</v>
      </c>
      <c r="AA42" s="19">
        <f t="shared" ca="1" si="8"/>
        <v>0</v>
      </c>
      <c r="AB42" s="19">
        <f t="shared" ca="1" si="8"/>
        <v>0</v>
      </c>
      <c r="AC42" s="19">
        <f t="shared" ca="1" si="8"/>
        <v>0</v>
      </c>
      <c r="AD42" s="19">
        <f t="shared" ca="1" si="8"/>
        <v>0</v>
      </c>
      <c r="AE42" s="19">
        <f t="shared" ca="1" si="8"/>
        <v>0</v>
      </c>
      <c r="AF42" s="19">
        <f t="shared" ca="1" si="8"/>
        <v>0</v>
      </c>
    </row>
    <row r="43" spans="1:32">
      <c r="A43" s="88" t="s">
        <v>29</v>
      </c>
      <c r="B43" s="19">
        <f t="shared" ca="1" si="7"/>
        <v>1.1017562226022775E-2</v>
      </c>
      <c r="C43" s="19">
        <f t="shared" ca="1" si="8"/>
        <v>7.5754763394743439E-3</v>
      </c>
      <c r="D43" s="19">
        <f t="shared" ca="1" si="8"/>
        <v>8.6067065483686617E-3</v>
      </c>
      <c r="E43" s="19">
        <f t="shared" ca="1" si="8"/>
        <v>8.6356596080500413E-3</v>
      </c>
      <c r="F43" s="19">
        <f t="shared" ca="1" si="8"/>
        <v>8.6641748484118045E-3</v>
      </c>
      <c r="G43" s="19">
        <f t="shared" ca="1" si="8"/>
        <v>8.6922621257866373E-3</v>
      </c>
      <c r="H43" s="19">
        <f t="shared" ca="1" si="8"/>
        <v>8.6643678151060131E-3</v>
      </c>
      <c r="I43" s="19">
        <f t="shared" ca="1" si="8"/>
        <v>8.6369344322313572E-3</v>
      </c>
      <c r="J43" s="19">
        <f t="shared" ca="1" si="8"/>
        <v>8.6099506461682768E-3</v>
      </c>
      <c r="K43" s="19">
        <f t="shared" ca="1" si="8"/>
        <v>8.583405494303694E-3</v>
      </c>
      <c r="L43" s="19">
        <f t="shared" ca="1" si="8"/>
        <v>8.557288367556053E-3</v>
      </c>
      <c r="M43" s="19">
        <f t="shared" ca="1" si="8"/>
        <v>8.4847660063592303E-3</v>
      </c>
      <c r="N43" s="19">
        <f t="shared" ca="1" si="8"/>
        <v>8.4134691992971238E-3</v>
      </c>
      <c r="O43" s="19">
        <f t="shared" ca="1" si="8"/>
        <v>8.3433671407343139E-3</v>
      </c>
      <c r="P43" s="19">
        <f t="shared" ca="1" si="8"/>
        <v>8.2744300489008982E-3</v>
      </c>
      <c r="Q43" s="19">
        <f t="shared" ca="1" si="8"/>
        <v>8.2066291237061495E-3</v>
      </c>
      <c r="R43" s="19">
        <f t="shared" ca="1" si="8"/>
        <v>8.1924668350672192E-3</v>
      </c>
      <c r="S43" s="19">
        <f t="shared" ca="1" si="8"/>
        <v>8.1785509415683647E-3</v>
      </c>
      <c r="T43" s="19">
        <f t="shared" ca="1" si="8"/>
        <v>8.1648750684984693E-3</v>
      </c>
      <c r="U43" s="19">
        <f t="shared" ca="1" si="8"/>
        <v>8.1514330591674362E-3</v>
      </c>
      <c r="V43" s="19">
        <f t="shared" ca="1" si="8"/>
        <v>8.1382189656645336E-3</v>
      </c>
      <c r="W43" s="19">
        <f t="shared" ca="1" si="8"/>
        <v>8.1109434639525021E-3</v>
      </c>
      <c r="X43" s="19">
        <f t="shared" ca="1" si="8"/>
        <v>8.0841216899348242E-3</v>
      </c>
      <c r="Y43" s="19">
        <f t="shared" ca="1" si="8"/>
        <v>8.0577424153689837E-3</v>
      </c>
      <c r="Z43" s="19">
        <f t="shared" ca="1" si="8"/>
        <v>8.031794779463277E-3</v>
      </c>
      <c r="AA43" s="19">
        <f t="shared" ca="1" si="8"/>
        <v>8.0062682739675643E-3</v>
      </c>
      <c r="AB43" s="19">
        <f t="shared" ca="1" si="8"/>
        <v>7.9182470332185267E-3</v>
      </c>
      <c r="AC43" s="19">
        <f t="shared" ca="1" si="8"/>
        <v>7.8316375718799E-3</v>
      </c>
      <c r="AD43" s="19">
        <f t="shared" ca="1" si="8"/>
        <v>7.7464061947150687E-3</v>
      </c>
      <c r="AE43" s="19">
        <f t="shared" ca="1" si="8"/>
        <v>7.6625202703057031E-3</v>
      </c>
      <c r="AF43" s="19">
        <f t="shared" ca="1" si="8"/>
        <v>7.5799481893972405E-3</v>
      </c>
    </row>
    <row r="44" spans="1:32">
      <c r="A44" s="88" t="s">
        <v>30</v>
      </c>
      <c r="B44" s="19">
        <f t="shared" ca="1" si="7"/>
        <v>4.3531693546240181E-3</v>
      </c>
      <c r="C44" s="19">
        <f t="shared" ca="1" si="8"/>
        <v>5.4122404000802853E-3</v>
      </c>
      <c r="D44" s="19">
        <f t="shared" ca="1" si="8"/>
        <v>5.301391109891149E-3</v>
      </c>
      <c r="E44" s="19">
        <f t="shared" ca="1" si="8"/>
        <v>5.3260022384816049E-3</v>
      </c>
      <c r="F44" s="19">
        <f t="shared" ca="1" si="8"/>
        <v>5.3502412051073802E-3</v>
      </c>
      <c r="G44" s="19">
        <f t="shared" ca="1" si="8"/>
        <v>5.3741163880011711E-3</v>
      </c>
      <c r="H44" s="19">
        <f t="shared" ca="1" si="8"/>
        <v>5.3840727934158627E-3</v>
      </c>
      <c r="I44" s="19">
        <f t="shared" ca="1" si="8"/>
        <v>5.3938646783964154E-3</v>
      </c>
      <c r="J44" s="19">
        <f t="shared" ca="1" si="8"/>
        <v>5.4034960873508616E-3</v>
      </c>
      <c r="K44" s="19">
        <f t="shared" ca="1" si="8"/>
        <v>5.4129709331996925E-3</v>
      </c>
      <c r="L44" s="19">
        <f t="shared" ca="1" si="8"/>
        <v>5.4222930026762836E-3</v>
      </c>
      <c r="M44" s="19">
        <f t="shared" ca="1" si="8"/>
        <v>5.4253238448814384E-3</v>
      </c>
      <c r="N44" s="19">
        <f t="shared" ca="1" si="8"/>
        <v>5.4283034689362897E-3</v>
      </c>
      <c r="O44" s="19">
        <f t="shared" ca="1" si="8"/>
        <v>5.4312331622647213E-3</v>
      </c>
      <c r="P44" s="19">
        <f t="shared" ca="1" si="8"/>
        <v>5.4341141695014028E-3</v>
      </c>
      <c r="Q44" s="19">
        <f t="shared" ca="1" si="8"/>
        <v>5.4369476942548395E-3</v>
      </c>
      <c r="R44" s="19">
        <f t="shared" ca="1" si="8"/>
        <v>5.4326612479896697E-3</v>
      </c>
      <c r="S44" s="19">
        <f t="shared" ca="1" si="8"/>
        <v>5.4284493772083706E-3</v>
      </c>
      <c r="T44" s="19">
        <f t="shared" ca="1" si="8"/>
        <v>5.4243101525012711E-3</v>
      </c>
      <c r="U44" s="19">
        <f t="shared" ca="1" si="8"/>
        <v>5.4202417104462939E-3</v>
      </c>
      <c r="V44" s="19">
        <f t="shared" ca="1" si="8"/>
        <v>5.4162422508118261E-3</v>
      </c>
      <c r="W44" s="19">
        <f t="shared" ca="1" si="8"/>
        <v>5.3150871637367416E-3</v>
      </c>
      <c r="X44" s="19">
        <f t="shared" ca="1" si="8"/>
        <v>5.2156147905092765E-3</v>
      </c>
      <c r="Y44" s="19">
        <f t="shared" ca="1" si="8"/>
        <v>5.1177834895910438E-3</v>
      </c>
      <c r="Z44" s="19">
        <f t="shared" ca="1" si="8"/>
        <v>5.0215529821875399E-3</v>
      </c>
      <c r="AA44" s="19">
        <f t="shared" ca="1" si="8"/>
        <v>4.92688429695481E-3</v>
      </c>
      <c r="AB44" s="19">
        <f t="shared" ca="1" si="8"/>
        <v>4.9234450347158745E-3</v>
      </c>
      <c r="AC44" s="19">
        <f t="shared" ca="1" si="8"/>
        <v>4.9200609350669496E-3</v>
      </c>
      <c r="AD44" s="19">
        <f t="shared" ca="1" si="8"/>
        <v>4.9167306814308824E-3</v>
      </c>
      <c r="AE44" s="19">
        <f t="shared" ca="1" si="8"/>
        <v>4.9134529987971895E-3</v>
      </c>
      <c r="AF44" s="19">
        <f t="shared" ca="1" si="8"/>
        <v>4.9102266520944793E-3</v>
      </c>
    </row>
    <row r="45" spans="1:32">
      <c r="A45" t="s">
        <v>31</v>
      </c>
      <c r="B45" s="19">
        <f t="shared" ca="1" si="7"/>
        <v>0</v>
      </c>
      <c r="C45" s="19">
        <f t="shared" ca="1" si="8"/>
        <v>0</v>
      </c>
      <c r="D45" s="19">
        <f t="shared" ca="1" si="8"/>
        <v>0</v>
      </c>
      <c r="E45" s="19">
        <f t="shared" ca="1" si="8"/>
        <v>0</v>
      </c>
      <c r="F45" s="19">
        <f t="shared" ca="1" si="8"/>
        <v>0</v>
      </c>
      <c r="G45" s="19">
        <f t="shared" ca="1" si="8"/>
        <v>0</v>
      </c>
      <c r="H45" s="19">
        <f t="shared" ca="1" si="8"/>
        <v>0</v>
      </c>
      <c r="I45" s="19">
        <f t="shared" ca="1" si="8"/>
        <v>0</v>
      </c>
      <c r="J45" s="19">
        <f t="shared" ca="1" si="8"/>
        <v>0</v>
      </c>
      <c r="K45" s="19">
        <f t="shared" ca="1" si="8"/>
        <v>0</v>
      </c>
      <c r="L45" s="19">
        <f t="shared" ca="1" si="8"/>
        <v>0</v>
      </c>
      <c r="M45" s="19">
        <f t="shared" ca="1" si="8"/>
        <v>0</v>
      </c>
      <c r="N45" s="19">
        <f t="shared" ca="1" si="8"/>
        <v>0</v>
      </c>
      <c r="O45" s="19">
        <f t="shared" ca="1" si="8"/>
        <v>0</v>
      </c>
      <c r="P45" s="19">
        <f t="shared" ca="1" si="8"/>
        <v>0</v>
      </c>
      <c r="Q45" s="19">
        <f t="shared" ca="1" si="8"/>
        <v>0</v>
      </c>
      <c r="R45" s="19">
        <f t="shared" ca="1" si="8"/>
        <v>0</v>
      </c>
      <c r="S45" s="19">
        <f t="shared" ca="1" si="8"/>
        <v>0</v>
      </c>
      <c r="T45" s="19">
        <f t="shared" ca="1" si="8"/>
        <v>0</v>
      </c>
      <c r="U45" s="19">
        <f t="shared" ca="1" si="8"/>
        <v>0</v>
      </c>
      <c r="V45" s="19">
        <f t="shared" ca="1" si="8"/>
        <v>0</v>
      </c>
      <c r="W45" s="19">
        <f t="shared" ca="1" si="8"/>
        <v>0</v>
      </c>
      <c r="X45" s="19">
        <f t="shared" ca="1" si="8"/>
        <v>0</v>
      </c>
      <c r="Y45" s="19">
        <f t="shared" ca="1" si="8"/>
        <v>0</v>
      </c>
      <c r="Z45" s="19">
        <f t="shared" ca="1" si="8"/>
        <v>0</v>
      </c>
      <c r="AA45" s="19">
        <f t="shared" ca="1" si="8"/>
        <v>0</v>
      </c>
      <c r="AB45" s="19">
        <f t="shared" ca="1" si="8"/>
        <v>0</v>
      </c>
      <c r="AC45" s="19">
        <f t="shared" ca="1" si="8"/>
        <v>0</v>
      </c>
      <c r="AD45" s="19">
        <f t="shared" ca="1" si="8"/>
        <v>0</v>
      </c>
      <c r="AE45" s="19">
        <f t="shared" ca="1" si="8"/>
        <v>0</v>
      </c>
      <c r="AF45" s="19">
        <f t="shared" ca="1" si="8"/>
        <v>0</v>
      </c>
    </row>
    <row r="46" spans="1:32">
      <c r="A46" t="s">
        <v>32</v>
      </c>
      <c r="B46" s="19">
        <f t="shared" ca="1" si="7"/>
        <v>0</v>
      </c>
      <c r="C46" s="19">
        <f t="shared" ca="1" si="8"/>
        <v>0</v>
      </c>
      <c r="D46" s="19">
        <f t="shared" ca="1" si="8"/>
        <v>0</v>
      </c>
      <c r="E46" s="19">
        <f t="shared" ca="1" si="8"/>
        <v>0</v>
      </c>
      <c r="F46" s="19">
        <f t="shared" ca="1" si="8"/>
        <v>0</v>
      </c>
      <c r="G46" s="19">
        <f t="shared" ca="1" si="8"/>
        <v>0</v>
      </c>
      <c r="H46" s="19">
        <f t="shared" ca="1" si="8"/>
        <v>0</v>
      </c>
      <c r="I46" s="19">
        <f t="shared" ca="1" si="8"/>
        <v>0</v>
      </c>
      <c r="J46" s="19">
        <f t="shared" ca="1" si="8"/>
        <v>0</v>
      </c>
      <c r="K46" s="19">
        <f t="shared" ca="1" si="8"/>
        <v>0</v>
      </c>
      <c r="L46" s="19">
        <f t="shared" ca="1" si="8"/>
        <v>0</v>
      </c>
      <c r="M46" s="19">
        <f t="shared" ca="1" si="8"/>
        <v>0</v>
      </c>
      <c r="N46" s="19">
        <f t="shared" ca="1" si="8"/>
        <v>0</v>
      </c>
      <c r="O46" s="19">
        <f t="shared" ca="1" si="8"/>
        <v>0</v>
      </c>
      <c r="P46" s="19">
        <f t="shared" ca="1" si="8"/>
        <v>0</v>
      </c>
      <c r="Q46" s="19">
        <f t="shared" ca="1" si="8"/>
        <v>0</v>
      </c>
      <c r="R46" s="19">
        <f t="shared" ca="1" si="8"/>
        <v>0</v>
      </c>
      <c r="S46" s="19">
        <f t="shared" ca="1" si="8"/>
        <v>0</v>
      </c>
      <c r="T46" s="19">
        <f t="shared" ca="1" si="8"/>
        <v>0</v>
      </c>
      <c r="U46" s="19">
        <f t="shared" ca="1" si="8"/>
        <v>0</v>
      </c>
      <c r="V46" s="19">
        <f t="shared" ca="1" si="8"/>
        <v>0</v>
      </c>
      <c r="W46" s="19">
        <f t="shared" ca="1" si="8"/>
        <v>0</v>
      </c>
      <c r="X46" s="19">
        <f t="shared" ca="1" si="8"/>
        <v>0</v>
      </c>
      <c r="Y46" s="19">
        <f t="shared" ca="1" si="8"/>
        <v>0</v>
      </c>
      <c r="Z46" s="19">
        <f t="shared" ca="1" si="8"/>
        <v>0</v>
      </c>
      <c r="AA46" s="19">
        <f t="shared" ca="1" si="8"/>
        <v>0</v>
      </c>
      <c r="AB46" s="19">
        <f t="shared" ca="1" si="8"/>
        <v>0</v>
      </c>
      <c r="AC46" s="19">
        <f t="shared" ca="1" si="8"/>
        <v>0</v>
      </c>
      <c r="AD46" s="19">
        <f t="shared" ca="1" si="8"/>
        <v>0</v>
      </c>
      <c r="AE46" s="19">
        <f t="shared" ca="1" si="8"/>
        <v>0</v>
      </c>
      <c r="AF46" s="19">
        <f t="shared" ca="1" si="8"/>
        <v>0</v>
      </c>
    </row>
    <row r="47" spans="1:32">
      <c r="A47" t="s">
        <v>33</v>
      </c>
      <c r="B47" s="19">
        <f t="shared" ca="1" si="7"/>
        <v>0</v>
      </c>
      <c r="C47" s="19">
        <f t="shared" ca="1" si="8"/>
        <v>0</v>
      </c>
      <c r="D47" s="19">
        <f t="shared" ca="1" si="8"/>
        <v>0</v>
      </c>
      <c r="E47" s="19">
        <f t="shared" ca="1" si="8"/>
        <v>0</v>
      </c>
      <c r="F47" s="19">
        <f t="shared" ca="1" si="8"/>
        <v>0</v>
      </c>
      <c r="G47" s="19">
        <f t="shared" ca="1" si="8"/>
        <v>0</v>
      </c>
      <c r="H47" s="19">
        <f t="shared" ca="1" si="8"/>
        <v>0</v>
      </c>
      <c r="I47" s="19">
        <f t="shared" ca="1" si="8"/>
        <v>0</v>
      </c>
      <c r="J47" s="19">
        <f t="shared" ca="1" si="8"/>
        <v>0</v>
      </c>
      <c r="K47" s="19">
        <f t="shared" ca="1" si="8"/>
        <v>0</v>
      </c>
      <c r="L47" s="19">
        <f t="shared" ca="1" si="8"/>
        <v>0</v>
      </c>
      <c r="M47" s="19">
        <f t="shared" ca="1" si="8"/>
        <v>0</v>
      </c>
      <c r="N47" s="19">
        <f t="shared" ca="1" si="8"/>
        <v>0</v>
      </c>
      <c r="O47" s="19">
        <f t="shared" ca="1" si="8"/>
        <v>0</v>
      </c>
      <c r="P47" s="19">
        <f t="shared" ca="1" si="8"/>
        <v>0</v>
      </c>
      <c r="Q47" s="19">
        <f t="shared" ca="1" si="8"/>
        <v>0</v>
      </c>
      <c r="R47" s="19">
        <f t="shared" ca="1" si="8"/>
        <v>0</v>
      </c>
      <c r="S47" s="19">
        <f t="shared" ca="1" si="8"/>
        <v>0</v>
      </c>
      <c r="T47" s="19">
        <f t="shared" ca="1" si="8"/>
        <v>0</v>
      </c>
      <c r="U47" s="19">
        <f t="shared" ca="1" si="8"/>
        <v>0</v>
      </c>
      <c r="V47" s="19">
        <f t="shared" ca="1" si="8"/>
        <v>0</v>
      </c>
      <c r="W47" s="19">
        <f t="shared" ca="1" si="8"/>
        <v>0</v>
      </c>
      <c r="X47" s="19">
        <f t="shared" ca="1" si="8"/>
        <v>0</v>
      </c>
      <c r="Y47" s="19">
        <f t="shared" ca="1" si="8"/>
        <v>0</v>
      </c>
      <c r="Z47" s="19">
        <f t="shared" ca="1" si="8"/>
        <v>0</v>
      </c>
      <c r="AA47" s="19">
        <f t="shared" ca="1" si="8"/>
        <v>0</v>
      </c>
      <c r="AB47" s="19">
        <f t="shared" ca="1" si="8"/>
        <v>0</v>
      </c>
      <c r="AC47" s="19">
        <f t="shared" ca="1" si="8"/>
        <v>0</v>
      </c>
      <c r="AD47" s="19">
        <f t="shared" ca="1" si="8"/>
        <v>0</v>
      </c>
      <c r="AE47" s="19">
        <f t="shared" ca="1" si="8"/>
        <v>0</v>
      </c>
      <c r="AF47" s="19">
        <f t="shared" ca="1" si="8"/>
        <v>0</v>
      </c>
    </row>
    <row r="48" spans="1:32">
      <c r="A48" t="s">
        <v>34</v>
      </c>
      <c r="B48" s="19">
        <f t="shared" ca="1" si="7"/>
        <v>0</v>
      </c>
      <c r="C48" s="19">
        <f t="shared" ca="1" si="8"/>
        <v>0</v>
      </c>
      <c r="D48" s="19">
        <f t="shared" ca="1" si="8"/>
        <v>0</v>
      </c>
      <c r="E48" s="19">
        <f t="shared" ca="1" si="8"/>
        <v>0</v>
      </c>
      <c r="F48" s="19">
        <f t="shared" ca="1" si="8"/>
        <v>0</v>
      </c>
      <c r="G48" s="19">
        <f t="shared" ca="1" si="8"/>
        <v>0</v>
      </c>
      <c r="H48" s="19">
        <f t="shared" ca="1" si="8"/>
        <v>0</v>
      </c>
      <c r="I48" s="19">
        <f t="shared" ca="1" si="8"/>
        <v>0</v>
      </c>
      <c r="J48" s="19">
        <f t="shared" ca="1" si="8"/>
        <v>0</v>
      </c>
      <c r="K48" s="19">
        <f t="shared" ca="1" si="8"/>
        <v>0</v>
      </c>
      <c r="L48" s="19">
        <f t="shared" ca="1" si="8"/>
        <v>0</v>
      </c>
      <c r="M48" s="19">
        <f t="shared" ca="1" si="8"/>
        <v>0</v>
      </c>
      <c r="N48" s="19">
        <f t="shared" ca="1" si="8"/>
        <v>0</v>
      </c>
      <c r="O48" s="19">
        <f t="shared" ca="1" si="8"/>
        <v>0</v>
      </c>
      <c r="P48" s="19">
        <f t="shared" ca="1" si="8"/>
        <v>0</v>
      </c>
      <c r="Q48" s="19">
        <f t="shared" ca="1" si="8"/>
        <v>0</v>
      </c>
      <c r="R48" s="19">
        <f t="shared" ref="C48:AF55" ca="1" si="9">R19/R$27</f>
        <v>0</v>
      </c>
      <c r="S48" s="19">
        <f t="shared" ca="1" si="9"/>
        <v>0</v>
      </c>
      <c r="T48" s="19">
        <f t="shared" ca="1" si="9"/>
        <v>0</v>
      </c>
      <c r="U48" s="19">
        <f t="shared" ca="1" si="9"/>
        <v>0</v>
      </c>
      <c r="V48" s="19">
        <f t="shared" ca="1" si="9"/>
        <v>0</v>
      </c>
      <c r="W48" s="19">
        <f t="shared" ca="1" si="9"/>
        <v>0</v>
      </c>
      <c r="X48" s="19">
        <f t="shared" ca="1" si="9"/>
        <v>0</v>
      </c>
      <c r="Y48" s="19">
        <f t="shared" ca="1" si="9"/>
        <v>0</v>
      </c>
      <c r="Z48" s="19">
        <f t="shared" ca="1" si="9"/>
        <v>0</v>
      </c>
      <c r="AA48" s="19">
        <f t="shared" ca="1" si="9"/>
        <v>0</v>
      </c>
      <c r="AB48" s="19">
        <f t="shared" ca="1" si="9"/>
        <v>0</v>
      </c>
      <c r="AC48" s="19">
        <f t="shared" ca="1" si="9"/>
        <v>0</v>
      </c>
      <c r="AD48" s="19">
        <f t="shared" ca="1" si="9"/>
        <v>0</v>
      </c>
      <c r="AE48" s="19">
        <f t="shared" ca="1" si="9"/>
        <v>0</v>
      </c>
      <c r="AF48" s="19">
        <f t="shared" ca="1" si="9"/>
        <v>0</v>
      </c>
    </row>
    <row r="49" spans="1:32">
      <c r="A49" t="s">
        <v>35</v>
      </c>
      <c r="B49" s="19">
        <f t="shared" ca="1" si="7"/>
        <v>1.1017562226022775E-2</v>
      </c>
      <c r="C49" s="19">
        <f t="shared" ca="1" si="9"/>
        <v>7.5754763394743439E-3</v>
      </c>
      <c r="D49" s="19">
        <f t="shared" ca="1" si="9"/>
        <v>8.6067065483686617E-3</v>
      </c>
      <c r="E49" s="19">
        <f t="shared" ca="1" si="9"/>
        <v>8.6356596080500413E-3</v>
      </c>
      <c r="F49" s="19">
        <f t="shared" ca="1" si="9"/>
        <v>8.6641748484118045E-3</v>
      </c>
      <c r="G49" s="19">
        <f t="shared" ca="1" si="9"/>
        <v>8.6922621257866373E-3</v>
      </c>
      <c r="H49" s="19">
        <f t="shared" ca="1" si="9"/>
        <v>8.6643678151060131E-3</v>
      </c>
      <c r="I49" s="19">
        <f t="shared" ca="1" si="9"/>
        <v>8.6369344322313572E-3</v>
      </c>
      <c r="J49" s="19">
        <f t="shared" ca="1" si="9"/>
        <v>8.6099506461682768E-3</v>
      </c>
      <c r="K49" s="19">
        <f t="shared" ca="1" si="9"/>
        <v>8.583405494303694E-3</v>
      </c>
      <c r="L49" s="19">
        <f t="shared" ca="1" si="9"/>
        <v>8.557288367556053E-3</v>
      </c>
      <c r="M49" s="19">
        <f t="shared" ca="1" si="9"/>
        <v>8.4847660063592303E-3</v>
      </c>
      <c r="N49" s="19">
        <f t="shared" ca="1" si="9"/>
        <v>8.4134691992971238E-3</v>
      </c>
      <c r="O49" s="19">
        <f t="shared" ca="1" si="9"/>
        <v>8.3433671407343139E-3</v>
      </c>
      <c r="P49" s="19">
        <f t="shared" ca="1" si="9"/>
        <v>8.2744300489008982E-3</v>
      </c>
      <c r="Q49" s="19">
        <f t="shared" ca="1" si="9"/>
        <v>8.2066291237061495E-3</v>
      </c>
      <c r="R49" s="19">
        <f t="shared" ca="1" si="9"/>
        <v>8.1924668350672192E-3</v>
      </c>
      <c r="S49" s="19">
        <f t="shared" ca="1" si="9"/>
        <v>8.1785509415683647E-3</v>
      </c>
      <c r="T49" s="19">
        <f t="shared" ca="1" si="9"/>
        <v>8.1648750684984693E-3</v>
      </c>
      <c r="U49" s="19">
        <f t="shared" ca="1" si="9"/>
        <v>8.1514330591674362E-3</v>
      </c>
      <c r="V49" s="19">
        <f t="shared" ca="1" si="9"/>
        <v>8.1382189656645336E-3</v>
      </c>
      <c r="W49" s="19">
        <f t="shared" ca="1" si="9"/>
        <v>8.1109434639525021E-3</v>
      </c>
      <c r="X49" s="19">
        <f t="shared" ca="1" si="9"/>
        <v>8.0841216899348242E-3</v>
      </c>
      <c r="Y49" s="19">
        <f t="shared" ca="1" si="9"/>
        <v>8.0577424153689837E-3</v>
      </c>
      <c r="Z49" s="19">
        <f t="shared" ca="1" si="9"/>
        <v>8.031794779463277E-3</v>
      </c>
      <c r="AA49" s="19">
        <f t="shared" ca="1" si="9"/>
        <v>8.0062682739675643E-3</v>
      </c>
      <c r="AB49" s="19">
        <f t="shared" ca="1" si="9"/>
        <v>7.9182470332185267E-3</v>
      </c>
      <c r="AC49" s="19">
        <f t="shared" ca="1" si="9"/>
        <v>7.8316375718799E-3</v>
      </c>
      <c r="AD49" s="19">
        <f t="shared" ca="1" si="9"/>
        <v>7.7464061947150687E-3</v>
      </c>
      <c r="AE49" s="19">
        <f t="shared" ca="1" si="9"/>
        <v>7.6625202703057031E-3</v>
      </c>
      <c r="AF49" s="19">
        <f t="shared" ca="1" si="9"/>
        <v>7.5799481893972405E-3</v>
      </c>
    </row>
    <row r="50" spans="1:32">
      <c r="A50" t="s">
        <v>36</v>
      </c>
      <c r="B50" s="19">
        <f t="shared" ca="1" si="7"/>
        <v>4.3639940315379593E-2</v>
      </c>
      <c r="C50" s="19">
        <f t="shared" ca="1" si="9"/>
        <v>4.970177106777706E-2</v>
      </c>
      <c r="D50" s="19">
        <f t="shared" ca="1" si="9"/>
        <v>5.0997679734850386E-2</v>
      </c>
      <c r="E50" s="19">
        <f t="shared" ca="1" si="9"/>
        <v>5.0785098378608617E-2</v>
      </c>
      <c r="F50" s="19">
        <f t="shared" ca="1" si="9"/>
        <v>5.0575731612665001E-2</v>
      </c>
      <c r="G50" s="19">
        <f t="shared" ca="1" si="9"/>
        <v>5.0369507069104251E-2</v>
      </c>
      <c r="H50" s="19">
        <f t="shared" ca="1" si="9"/>
        <v>5.0465638717377678E-2</v>
      </c>
      <c r="I50" s="19">
        <f t="shared" ca="1" si="9"/>
        <v>5.0560181878657094E-2</v>
      </c>
      <c r="J50" s="19">
        <f t="shared" ca="1" si="9"/>
        <v>5.0653175602739471E-2</v>
      </c>
      <c r="K50" s="19">
        <f t="shared" ca="1" si="9"/>
        <v>5.0744657669875952E-2</v>
      </c>
      <c r="L50" s="19">
        <f t="shared" ca="1" si="9"/>
        <v>5.0834664641948607E-2</v>
      </c>
      <c r="M50" s="19">
        <f t="shared" ca="1" si="9"/>
        <v>5.1122136652525144E-2</v>
      </c>
      <c r="N50" s="19">
        <f t="shared" ca="1" si="9"/>
        <v>5.1404750678538544E-2</v>
      </c>
      <c r="O50" s="19">
        <f t="shared" ca="1" si="9"/>
        <v>5.1682628830711674E-2</v>
      </c>
      <c r="P50" s="19">
        <f t="shared" ca="1" si="9"/>
        <v>5.1955889161258102E-2</v>
      </c>
      <c r="Q50" s="19">
        <f t="shared" ca="1" si="9"/>
        <v>5.22246458311049E-2</v>
      </c>
      <c r="R50" s="19">
        <f t="shared" ca="1" si="9"/>
        <v>5.2615293158842162E-2</v>
      </c>
      <c r="S50" s="19">
        <f t="shared" ca="1" si="9"/>
        <v>5.2999144014237387E-2</v>
      </c>
      <c r="T50" s="19">
        <f t="shared" ca="1" si="9"/>
        <v>5.337637423496211E-2</v>
      </c>
      <c r="U50" s="19">
        <f t="shared" ca="1" si="9"/>
        <v>5.3747153644877227E-2</v>
      </c>
      <c r="V50" s="19">
        <f t="shared" ca="1" si="9"/>
        <v>5.4111646308950864E-2</v>
      </c>
      <c r="W50" s="19">
        <f t="shared" ca="1" si="9"/>
        <v>5.4558128518632162E-2</v>
      </c>
      <c r="X50" s="19">
        <f t="shared" ca="1" si="9"/>
        <v>5.4997183501283367E-2</v>
      </c>
      <c r="Y50" s="19">
        <f t="shared" ca="1" si="9"/>
        <v>5.5428995055926661E-2</v>
      </c>
      <c r="Z50" s="19">
        <f t="shared" ca="1" si="9"/>
        <v>5.5853740966652569E-2</v>
      </c>
      <c r="AA50" s="19">
        <f t="shared" ca="1" si="9"/>
        <v>5.6271593246676348E-2</v>
      </c>
      <c r="AB50" s="19">
        <f t="shared" ca="1" si="9"/>
        <v>5.671246102567358E-2</v>
      </c>
      <c r="AC50" s="19">
        <f t="shared" ca="1" si="9"/>
        <v>5.7146257692655016E-2</v>
      </c>
      <c r="AD50" s="19">
        <f t="shared" ca="1" si="9"/>
        <v>5.7573152015340912E-2</v>
      </c>
      <c r="AE50" s="19">
        <f t="shared" ca="1" si="9"/>
        <v>5.7993307433155727E-2</v>
      </c>
      <c r="AF50" s="19">
        <f t="shared" ca="1" si="9"/>
        <v>5.8406882265860931E-2</v>
      </c>
    </row>
    <row r="51" spans="1:32">
      <c r="A51" t="s">
        <v>37</v>
      </c>
      <c r="B51" s="19">
        <f t="shared" ca="1" si="7"/>
        <v>4.3639940315379593E-2</v>
      </c>
      <c r="C51" s="19">
        <f t="shared" ca="1" si="9"/>
        <v>4.970177106777706E-2</v>
      </c>
      <c r="D51" s="19">
        <f t="shared" ca="1" si="9"/>
        <v>5.0997679734850386E-2</v>
      </c>
      <c r="E51" s="19">
        <f t="shared" ca="1" si="9"/>
        <v>5.0785098378608617E-2</v>
      </c>
      <c r="F51" s="19">
        <f t="shared" ca="1" si="9"/>
        <v>5.0575731612665001E-2</v>
      </c>
      <c r="G51" s="19">
        <f t="shared" ca="1" si="9"/>
        <v>5.0369507069104251E-2</v>
      </c>
      <c r="H51" s="19">
        <f t="shared" ca="1" si="9"/>
        <v>5.0465638717377678E-2</v>
      </c>
      <c r="I51" s="19">
        <f t="shared" ca="1" si="9"/>
        <v>5.0560181878657094E-2</v>
      </c>
      <c r="J51" s="19">
        <f t="shared" ca="1" si="9"/>
        <v>5.0653175602739471E-2</v>
      </c>
      <c r="K51" s="19">
        <f t="shared" ca="1" si="9"/>
        <v>5.0744657669875952E-2</v>
      </c>
      <c r="L51" s="19">
        <f t="shared" ca="1" si="9"/>
        <v>5.0834664641948607E-2</v>
      </c>
      <c r="M51" s="19">
        <f t="shared" ca="1" si="9"/>
        <v>5.1122136652525144E-2</v>
      </c>
      <c r="N51" s="19">
        <f t="shared" ca="1" si="9"/>
        <v>5.1404750678538544E-2</v>
      </c>
      <c r="O51" s="19">
        <f t="shared" ca="1" si="9"/>
        <v>5.1682628830711674E-2</v>
      </c>
      <c r="P51" s="19">
        <f t="shared" ca="1" si="9"/>
        <v>5.1955889161258102E-2</v>
      </c>
      <c r="Q51" s="19">
        <f t="shared" ca="1" si="9"/>
        <v>5.22246458311049E-2</v>
      </c>
      <c r="R51" s="19">
        <f t="shared" ca="1" si="9"/>
        <v>5.2615293158842162E-2</v>
      </c>
      <c r="S51" s="19">
        <f t="shared" ca="1" si="9"/>
        <v>5.2999144014237387E-2</v>
      </c>
      <c r="T51" s="19">
        <f t="shared" ca="1" si="9"/>
        <v>5.337637423496211E-2</v>
      </c>
      <c r="U51" s="19">
        <f t="shared" ca="1" si="9"/>
        <v>5.3747153644877227E-2</v>
      </c>
      <c r="V51" s="19">
        <f t="shared" ca="1" si="9"/>
        <v>5.4111646308950864E-2</v>
      </c>
      <c r="W51" s="19">
        <f t="shared" ca="1" si="9"/>
        <v>5.4558128518632162E-2</v>
      </c>
      <c r="X51" s="19">
        <f t="shared" ca="1" si="9"/>
        <v>5.4997183501283367E-2</v>
      </c>
      <c r="Y51" s="19">
        <f t="shared" ca="1" si="9"/>
        <v>5.5428995055926661E-2</v>
      </c>
      <c r="Z51" s="19">
        <f t="shared" ca="1" si="9"/>
        <v>5.5853740966652569E-2</v>
      </c>
      <c r="AA51" s="19">
        <f t="shared" ca="1" si="9"/>
        <v>5.6271593246676348E-2</v>
      </c>
      <c r="AB51" s="19">
        <f t="shared" ca="1" si="9"/>
        <v>5.671246102567358E-2</v>
      </c>
      <c r="AC51" s="19">
        <f t="shared" ca="1" si="9"/>
        <v>5.7146257692655016E-2</v>
      </c>
      <c r="AD51" s="19">
        <f t="shared" ca="1" si="9"/>
        <v>5.7573152015340912E-2</v>
      </c>
      <c r="AE51" s="19">
        <f t="shared" ca="1" si="9"/>
        <v>5.7993307433155727E-2</v>
      </c>
      <c r="AF51" s="19">
        <f t="shared" ca="1" si="9"/>
        <v>5.8406882265860931E-2</v>
      </c>
    </row>
    <row r="52" spans="1:32">
      <c r="A52" t="s">
        <v>38</v>
      </c>
      <c r="B52" s="19">
        <f t="shared" ca="1" si="7"/>
        <v>4.3531693546240181E-3</v>
      </c>
      <c r="C52" s="19">
        <f t="shared" ca="1" si="9"/>
        <v>5.4122404000802853E-3</v>
      </c>
      <c r="D52" s="19">
        <f t="shared" ca="1" si="9"/>
        <v>5.301391109891149E-3</v>
      </c>
      <c r="E52" s="19">
        <f t="shared" ca="1" si="9"/>
        <v>5.3260022384816049E-3</v>
      </c>
      <c r="F52" s="19">
        <f t="shared" ca="1" si="9"/>
        <v>5.3502412051073802E-3</v>
      </c>
      <c r="G52" s="19">
        <f t="shared" ca="1" si="9"/>
        <v>5.3741163880011711E-3</v>
      </c>
      <c r="H52" s="19">
        <f t="shared" ca="1" si="9"/>
        <v>5.3840727934158627E-3</v>
      </c>
      <c r="I52" s="19">
        <f t="shared" ca="1" si="9"/>
        <v>5.3938646783964154E-3</v>
      </c>
      <c r="J52" s="19">
        <f t="shared" ca="1" si="9"/>
        <v>5.4034960873508616E-3</v>
      </c>
      <c r="K52" s="19">
        <f t="shared" ca="1" si="9"/>
        <v>5.4129709331996925E-3</v>
      </c>
      <c r="L52" s="19">
        <f t="shared" ca="1" si="9"/>
        <v>5.4222930026762836E-3</v>
      </c>
      <c r="M52" s="19">
        <f t="shared" ca="1" si="9"/>
        <v>5.4253238448814384E-3</v>
      </c>
      <c r="N52" s="19">
        <f t="shared" ca="1" si="9"/>
        <v>5.4283034689362897E-3</v>
      </c>
      <c r="O52" s="19">
        <f t="shared" ca="1" si="9"/>
        <v>5.4312331622647213E-3</v>
      </c>
      <c r="P52" s="19">
        <f t="shared" ca="1" si="9"/>
        <v>5.4341141695014028E-3</v>
      </c>
      <c r="Q52" s="19">
        <f t="shared" ca="1" si="9"/>
        <v>5.4369476942548395E-3</v>
      </c>
      <c r="R52" s="19">
        <f t="shared" ca="1" si="9"/>
        <v>5.4326612479896697E-3</v>
      </c>
      <c r="S52" s="19">
        <f t="shared" ca="1" si="9"/>
        <v>5.4284493772083706E-3</v>
      </c>
      <c r="T52" s="19">
        <f t="shared" ca="1" si="9"/>
        <v>5.4243101525012711E-3</v>
      </c>
      <c r="U52" s="19">
        <f t="shared" ca="1" si="9"/>
        <v>5.4202417104462939E-3</v>
      </c>
      <c r="V52" s="19">
        <f t="shared" ca="1" si="9"/>
        <v>5.4162422508118261E-3</v>
      </c>
      <c r="W52" s="19">
        <f t="shared" ca="1" si="9"/>
        <v>5.3150871637367416E-3</v>
      </c>
      <c r="X52" s="19">
        <f t="shared" ca="1" si="9"/>
        <v>5.2156147905092765E-3</v>
      </c>
      <c r="Y52" s="19">
        <f t="shared" ca="1" si="9"/>
        <v>5.1177834895910438E-3</v>
      </c>
      <c r="Z52" s="19">
        <f t="shared" ca="1" si="9"/>
        <v>5.0215529821875399E-3</v>
      </c>
      <c r="AA52" s="19">
        <f t="shared" ca="1" si="9"/>
        <v>4.92688429695481E-3</v>
      </c>
      <c r="AB52" s="19">
        <f t="shared" ca="1" si="9"/>
        <v>4.9234450347158745E-3</v>
      </c>
      <c r="AC52" s="19">
        <f t="shared" ca="1" si="9"/>
        <v>4.9200609350669496E-3</v>
      </c>
      <c r="AD52" s="19">
        <f t="shared" ca="1" si="9"/>
        <v>4.9167306814308824E-3</v>
      </c>
      <c r="AE52" s="19">
        <f t="shared" ca="1" si="9"/>
        <v>4.9134529987971895E-3</v>
      </c>
      <c r="AF52" s="19">
        <f t="shared" ca="1" si="9"/>
        <v>4.9102266520944793E-3</v>
      </c>
    </row>
    <row r="53" spans="1:32">
      <c r="A53" t="s">
        <v>39</v>
      </c>
      <c r="B53" s="19">
        <f t="shared" ca="1" si="7"/>
        <v>0</v>
      </c>
      <c r="C53" s="19">
        <f t="shared" ca="1" si="9"/>
        <v>0</v>
      </c>
      <c r="D53" s="19">
        <f t="shared" ca="1" si="9"/>
        <v>0</v>
      </c>
      <c r="E53" s="19">
        <f t="shared" ca="1" si="9"/>
        <v>0</v>
      </c>
      <c r="F53" s="19">
        <f t="shared" ca="1" si="9"/>
        <v>0</v>
      </c>
      <c r="G53" s="19">
        <f t="shared" ca="1" si="9"/>
        <v>0</v>
      </c>
      <c r="H53" s="19">
        <f t="shared" ca="1" si="9"/>
        <v>0</v>
      </c>
      <c r="I53" s="19">
        <f t="shared" ca="1" si="9"/>
        <v>0</v>
      </c>
      <c r="J53" s="19">
        <f t="shared" ca="1" si="9"/>
        <v>0</v>
      </c>
      <c r="K53" s="19">
        <f t="shared" ca="1" si="9"/>
        <v>0</v>
      </c>
      <c r="L53" s="19">
        <f t="shared" ca="1" si="9"/>
        <v>0</v>
      </c>
      <c r="M53" s="19">
        <f t="shared" ca="1" si="9"/>
        <v>0</v>
      </c>
      <c r="N53" s="19">
        <f t="shared" ca="1" si="9"/>
        <v>0</v>
      </c>
      <c r="O53" s="19">
        <f t="shared" ca="1" si="9"/>
        <v>0</v>
      </c>
      <c r="P53" s="19">
        <f t="shared" ca="1" si="9"/>
        <v>0</v>
      </c>
      <c r="Q53" s="19">
        <f t="shared" ca="1" si="9"/>
        <v>0</v>
      </c>
      <c r="R53" s="19">
        <f t="shared" ca="1" si="9"/>
        <v>0</v>
      </c>
      <c r="S53" s="19">
        <f t="shared" ca="1" si="9"/>
        <v>0</v>
      </c>
      <c r="T53" s="19">
        <f t="shared" ca="1" si="9"/>
        <v>0</v>
      </c>
      <c r="U53" s="19">
        <f t="shared" ca="1" si="9"/>
        <v>0</v>
      </c>
      <c r="V53" s="19">
        <f t="shared" ca="1" si="9"/>
        <v>0</v>
      </c>
      <c r="W53" s="19">
        <f t="shared" ca="1" si="9"/>
        <v>0</v>
      </c>
      <c r="X53" s="19">
        <f t="shared" ca="1" si="9"/>
        <v>0</v>
      </c>
      <c r="Y53" s="19">
        <f t="shared" ca="1" si="9"/>
        <v>0</v>
      </c>
      <c r="Z53" s="19">
        <f t="shared" ca="1" si="9"/>
        <v>0</v>
      </c>
      <c r="AA53" s="19">
        <f t="shared" ca="1" si="9"/>
        <v>0</v>
      </c>
      <c r="AB53" s="19">
        <f t="shared" ca="1" si="9"/>
        <v>0</v>
      </c>
      <c r="AC53" s="19">
        <f t="shared" ca="1" si="9"/>
        <v>0</v>
      </c>
      <c r="AD53" s="19">
        <f t="shared" ca="1" si="9"/>
        <v>0</v>
      </c>
      <c r="AE53" s="19">
        <f t="shared" ca="1" si="9"/>
        <v>0</v>
      </c>
      <c r="AF53" s="19">
        <f t="shared" ca="1" si="9"/>
        <v>0</v>
      </c>
    </row>
    <row r="54" spans="1:32">
      <c r="A54" t="s">
        <v>40</v>
      </c>
      <c r="B54" s="19">
        <f t="shared" ca="1" si="7"/>
        <v>0</v>
      </c>
      <c r="C54" s="19">
        <f t="shared" ca="1" si="9"/>
        <v>0</v>
      </c>
      <c r="D54" s="19">
        <f t="shared" ca="1" si="9"/>
        <v>0</v>
      </c>
      <c r="E54" s="19">
        <f t="shared" ca="1" si="9"/>
        <v>0</v>
      </c>
      <c r="F54" s="19">
        <f t="shared" ca="1" si="9"/>
        <v>0</v>
      </c>
      <c r="G54" s="19">
        <f t="shared" ca="1" si="9"/>
        <v>0</v>
      </c>
      <c r="H54" s="19">
        <f t="shared" ca="1" si="9"/>
        <v>0</v>
      </c>
      <c r="I54" s="19">
        <f t="shared" ca="1" si="9"/>
        <v>0</v>
      </c>
      <c r="J54" s="19">
        <f t="shared" ca="1" si="9"/>
        <v>0</v>
      </c>
      <c r="K54" s="19">
        <f t="shared" ca="1" si="9"/>
        <v>0</v>
      </c>
      <c r="L54" s="19">
        <f t="shared" ca="1" si="9"/>
        <v>0</v>
      </c>
      <c r="M54" s="19">
        <f t="shared" ca="1" si="9"/>
        <v>0</v>
      </c>
      <c r="N54" s="19">
        <f t="shared" ca="1" si="9"/>
        <v>0</v>
      </c>
      <c r="O54" s="19">
        <f t="shared" ca="1" si="9"/>
        <v>0</v>
      </c>
      <c r="P54" s="19">
        <f t="shared" ca="1" si="9"/>
        <v>0</v>
      </c>
      <c r="Q54" s="19">
        <f t="shared" ca="1" si="9"/>
        <v>0</v>
      </c>
      <c r="R54" s="19">
        <f t="shared" ca="1" si="9"/>
        <v>0</v>
      </c>
      <c r="S54" s="19">
        <f t="shared" ca="1" si="9"/>
        <v>0</v>
      </c>
      <c r="T54" s="19">
        <f t="shared" ca="1" si="9"/>
        <v>0</v>
      </c>
      <c r="U54" s="19">
        <f t="shared" ca="1" si="9"/>
        <v>0</v>
      </c>
      <c r="V54" s="19">
        <f t="shared" ca="1" si="9"/>
        <v>0</v>
      </c>
      <c r="W54" s="19">
        <f t="shared" ca="1" si="9"/>
        <v>0</v>
      </c>
      <c r="X54" s="19">
        <f t="shared" ca="1" si="9"/>
        <v>0</v>
      </c>
      <c r="Y54" s="19">
        <f t="shared" ca="1" si="9"/>
        <v>0</v>
      </c>
      <c r="Z54" s="19">
        <f t="shared" ca="1" si="9"/>
        <v>0</v>
      </c>
      <c r="AA54" s="19">
        <f t="shared" ca="1" si="9"/>
        <v>0</v>
      </c>
      <c r="AB54" s="19">
        <f t="shared" ca="1" si="9"/>
        <v>0</v>
      </c>
      <c r="AC54" s="19">
        <f t="shared" ca="1" si="9"/>
        <v>0</v>
      </c>
      <c r="AD54" s="19">
        <f t="shared" ca="1" si="9"/>
        <v>0</v>
      </c>
      <c r="AE54" s="19">
        <f t="shared" ca="1" si="9"/>
        <v>0</v>
      </c>
      <c r="AF54" s="19">
        <f t="shared" ca="1" si="9"/>
        <v>0</v>
      </c>
    </row>
    <row r="55" spans="1:32">
      <c r="A55" t="s">
        <v>41</v>
      </c>
      <c r="B55" s="19">
        <f t="shared" ca="1" si="7"/>
        <v>1.1017562226022775E-2</v>
      </c>
      <c r="C55" s="19">
        <f t="shared" ca="1" si="9"/>
        <v>7.5754763394743439E-3</v>
      </c>
      <c r="D55" s="19">
        <f t="shared" ca="1" si="9"/>
        <v>8.6067065483686617E-3</v>
      </c>
      <c r="E55" s="19">
        <f t="shared" ca="1" si="9"/>
        <v>8.6356596080500413E-3</v>
      </c>
      <c r="F55" s="19">
        <f t="shared" ca="1" si="9"/>
        <v>8.6641748484118045E-3</v>
      </c>
      <c r="G55" s="19">
        <f t="shared" ca="1" si="9"/>
        <v>8.6922621257866373E-3</v>
      </c>
      <c r="H55" s="19">
        <f t="shared" ca="1" si="9"/>
        <v>8.6643678151060131E-3</v>
      </c>
      <c r="I55" s="19">
        <f t="shared" ca="1" si="9"/>
        <v>8.6369344322313572E-3</v>
      </c>
      <c r="J55" s="19">
        <f t="shared" ca="1" si="9"/>
        <v>8.6099506461682768E-3</v>
      </c>
      <c r="K55" s="19">
        <f t="shared" ca="1" si="9"/>
        <v>8.583405494303694E-3</v>
      </c>
      <c r="L55" s="19">
        <f t="shared" ca="1" si="9"/>
        <v>8.557288367556053E-3</v>
      </c>
      <c r="M55" s="19">
        <f t="shared" ca="1" si="9"/>
        <v>8.4847660063592303E-3</v>
      </c>
      <c r="N55" s="19">
        <f t="shared" ca="1" si="9"/>
        <v>8.4134691992971238E-3</v>
      </c>
      <c r="O55" s="19">
        <f t="shared" ca="1" si="9"/>
        <v>8.3433671407343139E-3</v>
      </c>
      <c r="P55" s="19">
        <f t="shared" ca="1" si="9"/>
        <v>8.2744300489008982E-3</v>
      </c>
      <c r="Q55" s="19">
        <f t="shared" ca="1" si="9"/>
        <v>8.2066291237061495E-3</v>
      </c>
      <c r="R55" s="19">
        <f t="shared" ca="1" si="9"/>
        <v>8.1924668350672192E-3</v>
      </c>
      <c r="S55" s="19">
        <f t="shared" ca="1" si="9"/>
        <v>8.1785509415683647E-3</v>
      </c>
      <c r="T55" s="19">
        <f t="shared" ca="1" si="9"/>
        <v>8.1648750684984693E-3</v>
      </c>
      <c r="U55" s="19">
        <f t="shared" ca="1" si="9"/>
        <v>8.1514330591674362E-3</v>
      </c>
      <c r="V55" s="19">
        <f t="shared" ca="1" si="9"/>
        <v>8.1382189656645336E-3</v>
      </c>
      <c r="W55" s="19">
        <f t="shared" ca="1" si="9"/>
        <v>8.1109434639525021E-3</v>
      </c>
      <c r="X55" s="19">
        <f t="shared" ca="1" si="9"/>
        <v>8.0841216899348242E-3</v>
      </c>
      <c r="Y55" s="19">
        <f t="shared" ca="1" si="9"/>
        <v>8.0577424153689837E-3</v>
      </c>
      <c r="Z55" s="19">
        <f t="shared" ca="1" si="9"/>
        <v>8.031794779463277E-3</v>
      </c>
      <c r="AA55" s="19">
        <f t="shared" ca="1" si="9"/>
        <v>8.0062682739675643E-3</v>
      </c>
      <c r="AB55" s="19">
        <f t="shared" ca="1" si="9"/>
        <v>7.9182470332185267E-3</v>
      </c>
      <c r="AC55" s="19">
        <f t="shared" ca="1" si="9"/>
        <v>7.8316375718799E-3</v>
      </c>
      <c r="AD55" s="19">
        <f t="shared" ca="1" si="9"/>
        <v>7.7464061947150687E-3</v>
      </c>
      <c r="AE55" s="19">
        <f t="shared" ca="1" si="9"/>
        <v>7.6625202703057031E-3</v>
      </c>
      <c r="AF55" s="19">
        <f t="shared" ca="1" si="9"/>
        <v>7.5799481893972405E-3</v>
      </c>
    </row>
    <row r="56" spans="1:32">
      <c r="A56" t="s">
        <v>52</v>
      </c>
      <c r="B56" s="19">
        <f ca="1">SUM(B31:B55)</f>
        <v>0.99999999999999989</v>
      </c>
      <c r="C56" s="19">
        <f t="shared" ref="C56:AF56" ca="1" si="10">SUM(C31:C55)</f>
        <v>0.99999999999999989</v>
      </c>
      <c r="D56" s="19">
        <f t="shared" ca="1" si="10"/>
        <v>0.99999999999999967</v>
      </c>
      <c r="E56" s="19">
        <f t="shared" ca="1" si="10"/>
        <v>0.99999999999999967</v>
      </c>
      <c r="F56" s="19">
        <f t="shared" ca="1" si="10"/>
        <v>0.99999999999999989</v>
      </c>
      <c r="G56" s="19">
        <f t="shared" ca="1" si="10"/>
        <v>1.0000000000000002</v>
      </c>
      <c r="H56" s="19">
        <f t="shared" ca="1" si="10"/>
        <v>1.0000000000000002</v>
      </c>
      <c r="I56" s="19">
        <f t="shared" ca="1" si="10"/>
        <v>0.99999999999999978</v>
      </c>
      <c r="J56" s="19">
        <f t="shared" ca="1" si="10"/>
        <v>1.0000000000000004</v>
      </c>
      <c r="K56" s="19">
        <f t="shared" ca="1" si="10"/>
        <v>0.99999999999999978</v>
      </c>
      <c r="L56" s="19">
        <f t="shared" ca="1" si="10"/>
        <v>1</v>
      </c>
      <c r="M56" s="19">
        <f t="shared" ca="1" si="10"/>
        <v>1</v>
      </c>
      <c r="N56" s="19">
        <f t="shared" ca="1" si="10"/>
        <v>1.0000000000000002</v>
      </c>
      <c r="O56" s="19">
        <f t="shared" ca="1" si="10"/>
        <v>1.0000000000000002</v>
      </c>
      <c r="P56" s="19">
        <f t="shared" ca="1" si="10"/>
        <v>1.0000000000000004</v>
      </c>
      <c r="Q56" s="19">
        <f t="shared" ca="1" si="10"/>
        <v>1.0000000000000004</v>
      </c>
      <c r="R56" s="19">
        <f t="shared" ca="1" si="10"/>
        <v>1</v>
      </c>
      <c r="S56" s="19">
        <f t="shared" ca="1" si="10"/>
        <v>0.99999999999999978</v>
      </c>
      <c r="T56" s="19">
        <f t="shared" ca="1" si="10"/>
        <v>0.99999999999999978</v>
      </c>
      <c r="U56" s="19">
        <f t="shared" ca="1" si="10"/>
        <v>0.99999999999999989</v>
      </c>
      <c r="V56" s="19">
        <f t="shared" ca="1" si="10"/>
        <v>1.0000000000000002</v>
      </c>
      <c r="W56" s="19">
        <f t="shared" ca="1" si="10"/>
        <v>1.0000000000000004</v>
      </c>
      <c r="X56" s="19">
        <f t="shared" ca="1" si="10"/>
        <v>0.99999999999999944</v>
      </c>
      <c r="Y56" s="19">
        <f t="shared" ca="1" si="10"/>
        <v>1.0000000000000002</v>
      </c>
      <c r="Z56" s="19">
        <f t="shared" ca="1" si="10"/>
        <v>0.99999999999999989</v>
      </c>
      <c r="AA56" s="19">
        <f t="shared" ca="1" si="10"/>
        <v>0.99999999999999944</v>
      </c>
      <c r="AB56" s="19">
        <f t="shared" ca="1" si="10"/>
        <v>1.0000000000000002</v>
      </c>
      <c r="AC56" s="19">
        <f t="shared" ca="1" si="10"/>
        <v>0.99999999999999956</v>
      </c>
      <c r="AD56" s="19">
        <f t="shared" ca="1" si="10"/>
        <v>0.99999999999999967</v>
      </c>
      <c r="AE56" s="19">
        <f t="shared" ca="1" si="10"/>
        <v>1.0000000000000004</v>
      </c>
      <c r="AF56" s="19">
        <f t="shared" ca="1" si="10"/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selection sqref="A1:AF26"/>
    </sheetView>
  </sheetViews>
  <sheetFormatPr baseColWidth="10" defaultRowHeight="15"/>
  <cols>
    <col min="1" max="1" width="41.7109375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workbookViewId="0">
      <selection activeCell="C46" sqref="C46"/>
    </sheetView>
  </sheetViews>
  <sheetFormatPr baseColWidth="10" defaultRowHeight="15"/>
  <cols>
    <col min="1" max="1" width="40.85546875" customWidth="1"/>
  </cols>
  <sheetData>
    <row r="1" spans="1:33">
      <c r="A1" s="27" t="s">
        <v>42</v>
      </c>
      <c r="B1" s="27"/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17</v>
      </c>
      <c r="C2" s="19" cm="1">
        <f t="array" aca="1" ref="C2" ca="1">VALUE(INDIRECT(ADDRESS(About!$A129,About!$A$142,1,1,CONCATENATE("BEN",C$1)),TRUE)*toe_to_BTU)</f>
        <v>0</v>
      </c>
      <c r="D2" s="19" cm="1">
        <f t="array" aca="1" ref="D2" ca="1">VALUE(INDIRECT(ADDRESS(About!$A129,About!$A$142,1,1,CONCATENATE("BEN",D$1)),TRUE)*toe_to_BTU)</f>
        <v>0</v>
      </c>
      <c r="E2" s="19" cm="1">
        <f t="array" aca="1" ref="E2" ca="1">VALUE(INDIRECT(ADDRESS(About!$A129,About!$A$142,1,1,CONCATENATE("BEN",E$1)),TRUE)*toe_to_BTU)</f>
        <v>0</v>
      </c>
      <c r="F2" s="19">
        <f>IF(mop!N109=0,0,E2*mop!O109/mop!N109)</f>
        <v>0</v>
      </c>
      <c r="G2" s="19">
        <f>IF(mop!O109=0,0,F2*mop!P109/mop!O109)</f>
        <v>0</v>
      </c>
      <c r="H2" s="19">
        <f>IF(mop!P109=0,0,G2*mop!Q109/mop!P109)</f>
        <v>0</v>
      </c>
      <c r="I2" s="19">
        <f>IF(mop!Q109=0,0,H2*mop!R109/mop!Q109)</f>
        <v>0</v>
      </c>
      <c r="J2" s="19">
        <f>IF(mop!R109=0,0,I2*mop!S109/mop!R109)</f>
        <v>0</v>
      </c>
      <c r="K2" s="19">
        <f>IF(mop!S109=0,0,J2*mop!T109/mop!S109)</f>
        <v>0</v>
      </c>
      <c r="L2" s="19">
        <f>IF(mop!T109=0,0,K2*mop!U109/mop!T109)</f>
        <v>0</v>
      </c>
      <c r="M2" s="19">
        <f>IF(mop!U109=0,0,L2*mop!V109/mop!U109)</f>
        <v>0</v>
      </c>
      <c r="N2" s="19">
        <f>IF(mop!V109=0,0,M2*mop!W109/mop!V109)</f>
        <v>0</v>
      </c>
      <c r="O2" s="19">
        <f>IF(mop!W109=0,0,N2*mop!X109/mop!W109)</f>
        <v>0</v>
      </c>
      <c r="P2" s="19">
        <f>IF(mop!X109=0,0,O2*mop!Y109/mop!X109)</f>
        <v>0</v>
      </c>
      <c r="Q2" s="19">
        <f>IF(mop!Y109=0,0,P2*mop!Z109/mop!Y109)</f>
        <v>0</v>
      </c>
      <c r="R2" s="19">
        <f>IF(mop!Z109=0,0,Q2*mop!AA109/mop!Z109)</f>
        <v>0</v>
      </c>
      <c r="S2" s="19">
        <f>IF(mop!AA109=0,0,R2*mop!AB109/mop!AA109)</f>
        <v>0</v>
      </c>
      <c r="T2" s="19">
        <f>IF(mop!AB109=0,0,S2*mop!AC109/mop!AB109)</f>
        <v>0</v>
      </c>
      <c r="U2" s="19">
        <f>IF(mop!AC109=0,0,T2*mop!AD109/mop!AC109)</f>
        <v>0</v>
      </c>
      <c r="V2" s="19">
        <f>IF(mop!AD109=0,0,U2*mop!AE109/mop!AD109)</f>
        <v>0</v>
      </c>
      <c r="W2" s="19">
        <f>IF(mop!AE109=0,0,V2*mop!AF109/mop!AE109)</f>
        <v>0</v>
      </c>
      <c r="X2" s="19">
        <f>IF(mop!AF109=0,0,W2*mop!AG109/mop!AF109)</f>
        <v>0</v>
      </c>
      <c r="Y2" s="19">
        <f>IF(mop!AG109=0,0,X2*mop!AH109/mop!AG109)</f>
        <v>0</v>
      </c>
      <c r="Z2" s="19">
        <f>IF(mop!AH109=0,0,Y2*mop!AI109/mop!AH109)</f>
        <v>0</v>
      </c>
      <c r="AA2" s="19">
        <f>IF(mop!AI109=0,0,Z2*mop!AJ109/mop!AI109)</f>
        <v>0</v>
      </c>
      <c r="AB2" s="19">
        <f>IF(mop!AJ109=0,0,AA2*mop!AK109/mop!AJ109)</f>
        <v>0</v>
      </c>
      <c r="AC2" s="19">
        <f>IF(mop!AK109=0,0,AB2*mop!AL109/mop!AK109)</f>
        <v>0</v>
      </c>
      <c r="AD2" s="19">
        <f>IF(mop!AL109=0,0,AC2*mop!AM109/mop!AL109)</f>
        <v>0</v>
      </c>
      <c r="AE2" s="19">
        <f>IF(mop!AM109=0,0,AD2*mop!AN109/mop!AM109)</f>
        <v>0</v>
      </c>
      <c r="AF2" s="19">
        <f>IF(mop!AN109=0,0,AE2*mop!AO109/mop!AN109)</f>
        <v>0</v>
      </c>
      <c r="AG2" s="19">
        <f>IF(mop!AO109=0,0,AF2*mop!AP109/mop!AO109)</f>
        <v>0</v>
      </c>
    </row>
    <row r="3" spans="1:33">
      <c r="A3" t="s">
        <v>18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  <c r="AG3" s="87">
        <v>0</v>
      </c>
    </row>
    <row r="4" spans="1:33">
      <c r="A4" t="s">
        <v>19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  <c r="AG4" s="87">
        <v>0</v>
      </c>
    </row>
    <row r="5" spans="1:33">
      <c r="A5" t="s">
        <v>20</v>
      </c>
      <c r="C5" s="19" cm="1">
        <f t="array" aca="1" ref="C5" ca="1">VALUE(INDIRECT(ADDRESS(About!$A133,About!$A$142,1,1,CONCATENATE("BEN",C$1)),TRUE)*toe_to_BTU)</f>
        <v>0</v>
      </c>
      <c r="D5" s="19" cm="1">
        <f t="array" aca="1" ref="D5" ca="1">VALUE(INDIRECT(ADDRESS(About!$A133,About!$A$142,1,1,CONCATENATE("BEN",D$1)),TRUE)*toe_to_BTU)</f>
        <v>0</v>
      </c>
      <c r="E5" s="19" cm="1">
        <f t="array" aca="1" ref="E5" ca="1">VALUE(INDIRECT(ADDRESS(About!$A133,About!$A$142,1,1,CONCATENATE("BEN",E$1)),TRUE)*toe_to_BTU)</f>
        <v>0</v>
      </c>
      <c r="F5" s="19">
        <f>IF(mop!N302=0,0,E5*mop!O302/mop!N302)</f>
        <v>0</v>
      </c>
      <c r="G5" s="19">
        <f>IF(mop!O302=0,0,F5*mop!P302/mop!O302)</f>
        <v>0</v>
      </c>
      <c r="H5" s="19">
        <f>IF(mop!P302=0,0,G5*mop!Q302/mop!P302)</f>
        <v>0</v>
      </c>
      <c r="I5" s="19">
        <f>IF(mop!Q302=0,0,H5*mop!R302/mop!Q302)</f>
        <v>0</v>
      </c>
      <c r="J5" s="19">
        <f>IF(mop!R302=0,0,I5*mop!S302/mop!R302)</f>
        <v>0</v>
      </c>
      <c r="K5" s="19">
        <f>IF(mop!S302=0,0,J5*mop!T302/mop!S302)</f>
        <v>0</v>
      </c>
      <c r="L5" s="19">
        <f>IF(mop!T302=0,0,K5*mop!U302/mop!T302)</f>
        <v>0</v>
      </c>
      <c r="M5" s="19">
        <f>IF(mop!U302=0,0,L5*mop!V302/mop!U302)</f>
        <v>0</v>
      </c>
      <c r="N5" s="19">
        <f>IF(mop!V302=0,0,M5*mop!W302/mop!V302)</f>
        <v>0</v>
      </c>
      <c r="O5" s="19">
        <f>IF(mop!W302=0,0,N5*mop!X302/mop!W302)</f>
        <v>0</v>
      </c>
      <c r="P5" s="19">
        <f>IF(mop!X302=0,0,O5*mop!Y302/mop!X302)</f>
        <v>0</v>
      </c>
      <c r="Q5" s="19">
        <f>IF(mop!Y302=0,0,P5*mop!Z302/mop!Y302)</f>
        <v>0</v>
      </c>
      <c r="R5" s="19">
        <f>IF(mop!Z302=0,0,Q5*mop!AA302/mop!Z302)</f>
        <v>0</v>
      </c>
      <c r="S5" s="19">
        <f>IF(mop!AA302=0,0,R5*mop!AB302/mop!AA302)</f>
        <v>0</v>
      </c>
      <c r="T5" s="19">
        <f>IF(mop!AB302=0,0,S5*mop!AC302/mop!AB302)</f>
        <v>0</v>
      </c>
      <c r="U5" s="19">
        <f>IF(mop!AC302=0,0,T5*mop!AD302/mop!AC302)</f>
        <v>0</v>
      </c>
      <c r="V5" s="19">
        <f>IF(mop!AD302=0,0,U5*mop!AE302/mop!AD302)</f>
        <v>0</v>
      </c>
      <c r="W5" s="19">
        <f>IF(mop!AE302=0,0,V5*mop!AF302/mop!AE302)</f>
        <v>0</v>
      </c>
      <c r="X5" s="19">
        <f>IF(mop!AF302=0,0,W5*mop!AG302/mop!AF302)</f>
        <v>0</v>
      </c>
      <c r="Y5" s="19">
        <f>IF(mop!AG302=0,0,X5*mop!AH302/mop!AG302)</f>
        <v>0</v>
      </c>
      <c r="Z5" s="19">
        <f>IF(mop!AH302=0,0,Y5*mop!AI302/mop!AH302)</f>
        <v>0</v>
      </c>
      <c r="AA5" s="19">
        <f>IF(mop!AI302=0,0,Z5*mop!AJ302/mop!AI302)</f>
        <v>0</v>
      </c>
      <c r="AB5" s="19">
        <f>IF(mop!AJ302=0,0,AA5*mop!AK302/mop!AJ302)</f>
        <v>0</v>
      </c>
      <c r="AC5" s="19">
        <f>IF(mop!AK302=0,0,AB5*mop!AL302/mop!AK302)</f>
        <v>0</v>
      </c>
      <c r="AD5" s="19">
        <f>IF(mop!AL302=0,0,AC5*mop!AM302/mop!AL302)</f>
        <v>0</v>
      </c>
      <c r="AE5" s="19">
        <f>IF(mop!AM302=0,0,AD5*mop!AN302/mop!AM302)</f>
        <v>0</v>
      </c>
      <c r="AF5" s="19">
        <f>IF(mop!AN302=0,0,AE5*mop!AO302/mop!AN302)</f>
        <v>0</v>
      </c>
      <c r="AG5" s="19">
        <f>IF(mop!AO302=0,0,AF5*mop!AP302/mop!AO302)</f>
        <v>0</v>
      </c>
    </row>
    <row r="6" spans="1:33">
      <c r="A6" t="s">
        <v>21</v>
      </c>
      <c r="C6" s="19" cm="1">
        <f t="array" aca="1" ref="C6" ca="1">VALUE(INDIRECT(ADDRESS(About!$A136,About!$A$142,1,1,CONCATENATE("BEN",C$1)),TRUE)*toe_to_BTU)</f>
        <v>0</v>
      </c>
      <c r="D6" s="19" cm="1">
        <f t="array" aca="1" ref="D6" ca="1">VALUE(INDIRECT(ADDRESS(About!$A136,About!$A$142,1,1,CONCATENATE("BEN",D$1)),TRUE)*toe_to_BTU)</f>
        <v>0</v>
      </c>
      <c r="E6" s="19" cm="1">
        <f t="array" aca="1" ref="E6" ca="1">VALUE(INDIRECT(ADDRESS(About!$A136,About!$A$142,1,1,CONCATENATE("BEN",E$1)),TRUE)*toe_to_BTU)</f>
        <v>0</v>
      </c>
      <c r="F6" s="19">
        <f>IF(mop!N242=0,0,E6*mop!O242/mop!N242)</f>
        <v>0</v>
      </c>
      <c r="G6" s="19">
        <f>IF(mop!O242=0,0,F6*mop!P242/mop!O242)</f>
        <v>0</v>
      </c>
      <c r="H6" s="19">
        <f>IF(mop!P242=0,0,G6*mop!Q242/mop!P242)</f>
        <v>0</v>
      </c>
      <c r="I6" s="19">
        <f>IF(mop!Q242=0,0,H6*mop!R242/mop!Q242)</f>
        <v>0</v>
      </c>
      <c r="J6" s="19">
        <f>IF(mop!R242=0,0,I6*mop!S242/mop!R242)</f>
        <v>0</v>
      </c>
      <c r="K6" s="19">
        <f>IF(mop!S242=0,0,J6*mop!T242/mop!S242)</f>
        <v>0</v>
      </c>
      <c r="L6" s="19">
        <f>IF(mop!T242=0,0,K6*mop!U242/mop!T242)</f>
        <v>0</v>
      </c>
      <c r="M6" s="19">
        <f>IF(mop!U242=0,0,L6*mop!V242/mop!U242)</f>
        <v>0</v>
      </c>
      <c r="N6" s="19">
        <f>IF(mop!V242=0,0,M6*mop!W242/mop!V242)</f>
        <v>0</v>
      </c>
      <c r="O6" s="19">
        <f>IF(mop!W242=0,0,N6*mop!X242/mop!W242)</f>
        <v>0</v>
      </c>
      <c r="P6" s="19">
        <f>IF(mop!X242=0,0,O6*mop!Y242/mop!X242)</f>
        <v>0</v>
      </c>
      <c r="Q6" s="19">
        <f>IF(mop!Y242=0,0,P6*mop!Z242/mop!Y242)</f>
        <v>0</v>
      </c>
      <c r="R6" s="19">
        <f>IF(mop!Z242=0,0,Q6*mop!AA242/mop!Z242)</f>
        <v>0</v>
      </c>
      <c r="S6" s="19">
        <f>IF(mop!AA242=0,0,R6*mop!AB242/mop!AA242)</f>
        <v>0</v>
      </c>
      <c r="T6" s="19">
        <f>IF(mop!AB242=0,0,S6*mop!AC242/mop!AB242)</f>
        <v>0</v>
      </c>
      <c r="U6" s="19">
        <f>IF(mop!AC242=0,0,T6*mop!AD242/mop!AC242)</f>
        <v>0</v>
      </c>
      <c r="V6" s="19">
        <f>IF(mop!AD242=0,0,U6*mop!AE242/mop!AD242)</f>
        <v>0</v>
      </c>
      <c r="W6" s="19">
        <f>IF(mop!AE242=0,0,V6*mop!AF242/mop!AE242)</f>
        <v>0</v>
      </c>
      <c r="X6" s="19">
        <f>IF(mop!AF242=0,0,W6*mop!AG242/mop!AF242)</f>
        <v>0</v>
      </c>
      <c r="Y6" s="19">
        <f>IF(mop!AG242=0,0,X6*mop!AH242/mop!AG242)</f>
        <v>0</v>
      </c>
      <c r="Z6" s="19">
        <f>IF(mop!AH242=0,0,Y6*mop!AI242/mop!AH242)</f>
        <v>0</v>
      </c>
      <c r="AA6" s="19">
        <f>IF(mop!AI242=0,0,Z6*mop!AJ242/mop!AI242)</f>
        <v>0</v>
      </c>
      <c r="AB6" s="19">
        <f>IF(mop!AJ242=0,0,AA6*mop!AK242/mop!AJ242)</f>
        <v>0</v>
      </c>
      <c r="AC6" s="19">
        <f>IF(mop!AK242=0,0,AB6*mop!AL242/mop!AK242)</f>
        <v>0</v>
      </c>
      <c r="AD6" s="19">
        <f>IF(mop!AL242=0,0,AC6*mop!AM242/mop!AL242)</f>
        <v>0</v>
      </c>
      <c r="AE6" s="19">
        <f>IF(mop!AM242=0,0,AD6*mop!AN242/mop!AM242)</f>
        <v>0</v>
      </c>
      <c r="AF6" s="19">
        <f>IF(mop!AN242=0,0,AE6*mop!AO242/mop!AN242)</f>
        <v>0</v>
      </c>
      <c r="AG6" s="19">
        <f>IF(mop!AO242=0,0,AF6*mop!AP242/mop!AO242)</f>
        <v>0</v>
      </c>
    </row>
    <row r="7" spans="1:33">
      <c r="A7" t="s">
        <v>22</v>
      </c>
      <c r="C7" s="86" cm="1">
        <f t="array" aca="1" ref="C7" ca="1">VALUE(INDIRECT(ADDRESS(About!$A137,About!$A$142,1,1,CONCATENATE("BEN",C$1)),TRUE)*toe_to_BTU)</f>
        <v>0</v>
      </c>
      <c r="D7" s="86" cm="1">
        <f t="array" aca="1" ref="D7" ca="1">VALUE(INDIRECT(ADDRESS(About!$A137,About!$A$142,1,1,CONCATENATE("BEN",D$1)),TRUE)*toe_to_BTU)</f>
        <v>0</v>
      </c>
      <c r="E7" s="86" cm="1">
        <f t="array" aca="1" ref="E7" ca="1">VALUE(INDIRECT(ADDRESS(About!$A137,About!$A$142,1,1,CONCATENATE("BEN",E$1)),TRUE)*toe_to_BTU)</f>
        <v>0</v>
      </c>
      <c r="F7" s="19">
        <f>IF(mop!N270=0,0,E7*mop!O270/mop!N270)</f>
        <v>0</v>
      </c>
      <c r="G7" s="19">
        <f>IF(mop!O270=0,0,F7*mop!P270/mop!O270)</f>
        <v>0</v>
      </c>
      <c r="H7" s="19">
        <f>IF(mop!P270=0,0,G7*mop!Q270/mop!P270)</f>
        <v>0</v>
      </c>
      <c r="I7" s="19">
        <f>IF(mop!Q270=0,0,H7*mop!R270/mop!Q270)</f>
        <v>0</v>
      </c>
      <c r="J7" s="19">
        <f>IF(mop!R270=0,0,I7*mop!S270/mop!R270)</f>
        <v>0</v>
      </c>
      <c r="K7" s="19">
        <f>IF(mop!S270=0,0,J7*mop!T270/mop!S270)</f>
        <v>0</v>
      </c>
      <c r="L7" s="19">
        <f>IF(mop!T270=0,0,K7*mop!U270/mop!T270)</f>
        <v>0</v>
      </c>
      <c r="M7" s="19">
        <f>IF(mop!U270=0,0,L7*mop!V270/mop!U270)</f>
        <v>0</v>
      </c>
      <c r="N7" s="19">
        <f>IF(mop!V270=0,0,M7*mop!W270/mop!V270)</f>
        <v>0</v>
      </c>
      <c r="O7" s="19">
        <f>IF(mop!W270=0,0,N7*mop!X270/mop!W270)</f>
        <v>0</v>
      </c>
      <c r="P7" s="19">
        <f>IF(mop!X270=0,0,O7*mop!Y270/mop!X270)</f>
        <v>0</v>
      </c>
      <c r="Q7" s="19">
        <f>IF(mop!Y270=0,0,P7*mop!Z270/mop!Y270)</f>
        <v>0</v>
      </c>
      <c r="R7" s="19">
        <f>IF(mop!Z270=0,0,Q7*mop!AA270/mop!Z270)</f>
        <v>0</v>
      </c>
      <c r="S7" s="19">
        <f>IF(mop!AA270=0,0,R7*mop!AB270/mop!AA270)</f>
        <v>0</v>
      </c>
      <c r="T7" s="19">
        <f>IF(mop!AB270=0,0,S7*mop!AC270/mop!AB270)</f>
        <v>0</v>
      </c>
      <c r="U7" s="19">
        <f>IF(mop!AC270=0,0,T7*mop!AD270/mop!AC270)</f>
        <v>0</v>
      </c>
      <c r="V7" s="19">
        <f>IF(mop!AD270=0,0,U7*mop!AE270/mop!AD270)</f>
        <v>0</v>
      </c>
      <c r="W7" s="19">
        <f>IF(mop!AE270=0,0,V7*mop!AF270/mop!AE270)</f>
        <v>0</v>
      </c>
      <c r="X7" s="19">
        <f>IF(mop!AF270=0,0,W7*mop!AG270/mop!AF270)</f>
        <v>0</v>
      </c>
      <c r="Y7" s="19">
        <f>IF(mop!AG270=0,0,X7*mop!AH270/mop!AG270)</f>
        <v>0</v>
      </c>
      <c r="Z7" s="19">
        <f>IF(mop!AH270=0,0,Y7*mop!AI270/mop!AH270)</f>
        <v>0</v>
      </c>
      <c r="AA7" s="19">
        <f>IF(mop!AI270=0,0,Z7*mop!AJ270/mop!AI270)</f>
        <v>0</v>
      </c>
      <c r="AB7" s="19">
        <f>IF(mop!AJ270=0,0,AA7*mop!AK270/mop!AJ270)</f>
        <v>0</v>
      </c>
      <c r="AC7" s="19">
        <f>IF(mop!AK270=0,0,AB7*mop!AL270/mop!AK270)</f>
        <v>0</v>
      </c>
      <c r="AD7" s="19">
        <f>IF(mop!AL270=0,0,AC7*mop!AM270/mop!AL270)</f>
        <v>0</v>
      </c>
      <c r="AE7" s="19">
        <f>IF(mop!AM270=0,0,AD7*mop!AN270/mop!AM270)</f>
        <v>0</v>
      </c>
      <c r="AF7" s="19">
        <f>IF(mop!AN270=0,0,AE7*mop!AO270/mop!AN270)</f>
        <v>0</v>
      </c>
      <c r="AG7" s="19">
        <f>IF(mop!AO270=0,0,AF7*mop!AP270/mop!AO270)</f>
        <v>0</v>
      </c>
    </row>
    <row r="8" spans="1:33">
      <c r="A8" t="s">
        <v>23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  <c r="AG8" s="87">
        <v>0</v>
      </c>
    </row>
    <row r="9" spans="1:33">
      <c r="A9" t="s">
        <v>24</v>
      </c>
      <c r="C9" s="86" cm="1">
        <f t="array" aca="1" ref="C9" ca="1">VALUE(INDIRECT(ADDRESS(About!$A138,About!$A$142,1,1,CONCATENATE("BEN",C$1)),TRUE)*toe_to_BTU)</f>
        <v>0</v>
      </c>
      <c r="D9" s="86" cm="1">
        <f t="array" aca="1" ref="D9" ca="1">VALUE(INDIRECT(ADDRESS(About!$A138,About!$A$142,1,1,CONCATENATE("BEN",D$1)),TRUE)*toe_to_BTU)</f>
        <v>0</v>
      </c>
      <c r="E9" s="86" cm="1">
        <f t="array" aca="1" ref="E9" ca="1">VALUE(INDIRECT(ADDRESS(About!$A138,About!$A$142,1,1,CONCATENATE("BEN",E$1)),TRUE)*toe_to_BTU)</f>
        <v>0</v>
      </c>
      <c r="F9" s="19">
        <f>IF(mop!N230=0,0,E9*mop!O230/mop!N230)</f>
        <v>0</v>
      </c>
      <c r="G9" s="19">
        <f>IF(mop!O230=0,0,F9*mop!P230/mop!O230)</f>
        <v>0</v>
      </c>
      <c r="H9" s="19">
        <f>IF(mop!P230=0,0,G9*mop!Q230/mop!P230)</f>
        <v>0</v>
      </c>
      <c r="I9" s="19">
        <f>IF(mop!Q230=0,0,H9*mop!R230/mop!Q230)</f>
        <v>0</v>
      </c>
      <c r="J9" s="19">
        <f>IF(mop!R230=0,0,I9*mop!S230/mop!R230)</f>
        <v>0</v>
      </c>
      <c r="K9" s="19">
        <f>IF(mop!S230=0,0,J9*mop!T230/mop!S230)</f>
        <v>0</v>
      </c>
      <c r="L9" s="19">
        <f>IF(mop!T230=0,0,K9*mop!U230/mop!T230)</f>
        <v>0</v>
      </c>
      <c r="M9" s="19">
        <f>IF(mop!U230=0,0,L9*mop!V230/mop!U230)</f>
        <v>0</v>
      </c>
      <c r="N9" s="19">
        <f>IF(mop!V230=0,0,M9*mop!W230/mop!V230)</f>
        <v>0</v>
      </c>
      <c r="O9" s="19">
        <f>IF(mop!W230=0,0,N9*mop!X230/mop!W230)</f>
        <v>0</v>
      </c>
      <c r="P9" s="19">
        <f>IF(mop!X230=0,0,O9*mop!Y230/mop!X230)</f>
        <v>0</v>
      </c>
      <c r="Q9" s="19">
        <f>IF(mop!Y230=0,0,P9*mop!Z230/mop!Y230)</f>
        <v>0</v>
      </c>
      <c r="R9" s="19">
        <f>IF(mop!Z230=0,0,Q9*mop!AA230/mop!Z230)</f>
        <v>0</v>
      </c>
      <c r="S9" s="19">
        <f>IF(mop!AA230=0,0,R9*mop!AB230/mop!AA230)</f>
        <v>0</v>
      </c>
      <c r="T9" s="19">
        <f>IF(mop!AB230=0,0,S9*mop!AC230/mop!AB230)</f>
        <v>0</v>
      </c>
      <c r="U9" s="19">
        <f>IF(mop!AC230=0,0,T9*mop!AD230/mop!AC230)</f>
        <v>0</v>
      </c>
      <c r="V9" s="19">
        <f>IF(mop!AD230=0,0,U9*mop!AE230/mop!AD230)</f>
        <v>0</v>
      </c>
      <c r="W9" s="19">
        <f>IF(mop!AE230=0,0,V9*mop!AF230/mop!AE230)</f>
        <v>0</v>
      </c>
      <c r="X9" s="19">
        <f>IF(mop!AF230=0,0,W9*mop!AG230/mop!AF230)</f>
        <v>0</v>
      </c>
      <c r="Y9" s="19">
        <f>IF(mop!AG230=0,0,X9*mop!AH230/mop!AG230)</f>
        <v>0</v>
      </c>
      <c r="Z9" s="19">
        <f>IF(mop!AH230=0,0,Y9*mop!AI230/mop!AH230)</f>
        <v>0</v>
      </c>
      <c r="AA9" s="19">
        <f>IF(mop!AI230=0,0,Z9*mop!AJ230/mop!AI230)</f>
        <v>0</v>
      </c>
      <c r="AB9" s="19">
        <f>IF(mop!AJ230=0,0,AA9*mop!AK230/mop!AJ230)</f>
        <v>0</v>
      </c>
      <c r="AC9" s="19">
        <f>IF(mop!AK230=0,0,AB9*mop!AL230/mop!AK230)</f>
        <v>0</v>
      </c>
      <c r="AD9" s="19">
        <f>IF(mop!AL230=0,0,AC9*mop!AM230/mop!AL230)</f>
        <v>0</v>
      </c>
      <c r="AE9" s="19">
        <f>IF(mop!AM230=0,0,AD9*mop!AN230/mop!AM230)</f>
        <v>0</v>
      </c>
      <c r="AF9" s="19">
        <f>IF(mop!AN230=0,0,AE9*mop!AO230/mop!AN230)</f>
        <v>0</v>
      </c>
      <c r="AG9" s="19">
        <f>IF(mop!AO230=0,0,AF9*mop!AP230/mop!AO230)</f>
        <v>0</v>
      </c>
    </row>
    <row r="10" spans="1:33">
      <c r="A10" s="88" t="s">
        <v>25</v>
      </c>
      <c r="B10" s="88"/>
      <c r="C10" s="137">
        <v>0</v>
      </c>
      <c r="D10" s="137">
        <v>0</v>
      </c>
      <c r="E10" s="137">
        <v>0</v>
      </c>
      <c r="F10" s="19">
        <f>IF((mop!N27+mop!N70)=0,0,E10*(mop!O27+mop!O70)/(mop!N27+mop!N70))</f>
        <v>0</v>
      </c>
      <c r="G10" s="19">
        <f>IF((mop!O27+mop!O70)=0,0,F10*(mop!P27+mop!P70)/(mop!O27+mop!O70))</f>
        <v>0</v>
      </c>
      <c r="H10" s="19">
        <f>IF((mop!P27+mop!P70)=0,0,G10*(mop!Q27+mop!Q70)/(mop!P27+mop!P70))</f>
        <v>0</v>
      </c>
      <c r="I10" s="19">
        <f>IF((mop!Q27+mop!Q70)=0,0,H10*(mop!R27+mop!R70)/(mop!Q27+mop!Q70))</f>
        <v>0</v>
      </c>
      <c r="J10" s="19">
        <f>IF((mop!R27+mop!R70)=0,0,I10*(mop!S27+mop!S70)/(mop!R27+mop!R70))</f>
        <v>0</v>
      </c>
      <c r="K10" s="19">
        <f>IF((mop!S27+mop!S70)=0,0,J10*(mop!T27+mop!T70)/(mop!S27+mop!S70))</f>
        <v>0</v>
      </c>
      <c r="L10" s="19">
        <f>IF((mop!T27+mop!T70)=0,0,K10*(mop!U27+mop!U70)/(mop!T27+mop!T70))</f>
        <v>0</v>
      </c>
      <c r="M10" s="19">
        <f>IF((mop!U27+mop!U70)=0,0,L10*(mop!V27+mop!V70)/(mop!U27+mop!U70))</f>
        <v>0</v>
      </c>
      <c r="N10" s="19">
        <f>IF((mop!V27+mop!V70)=0,0,M10*(mop!W27+mop!W70)/(mop!V27+mop!V70))</f>
        <v>0</v>
      </c>
      <c r="O10" s="19">
        <f>IF((mop!W27+mop!W70)=0,0,N10*(mop!X27+mop!X70)/(mop!W27+mop!W70))</f>
        <v>0</v>
      </c>
      <c r="P10" s="19">
        <f>IF((mop!X27+mop!X70)=0,0,O10*(mop!Y27+mop!Y70)/(mop!X27+mop!X70))</f>
        <v>0</v>
      </c>
      <c r="Q10" s="19">
        <f>IF((mop!Y27+mop!Y70)=0,0,P10*(mop!Z27+mop!Z70)/(mop!Y27+mop!Y70))</f>
        <v>0</v>
      </c>
      <c r="R10" s="19">
        <f>IF((mop!Z27+mop!Z70)=0,0,Q10*(mop!AA27+mop!AA70)/(mop!Z27+mop!Z70))</f>
        <v>0</v>
      </c>
      <c r="S10" s="19">
        <f>IF((mop!AA27+mop!AA70)=0,0,R10*(mop!AB27+mop!AB70)/(mop!AA27+mop!AA70))</f>
        <v>0</v>
      </c>
      <c r="T10" s="19">
        <f>IF((mop!AB27+mop!AB70)=0,0,S10*(mop!AC27+mop!AC70)/(mop!AB27+mop!AB70))</f>
        <v>0</v>
      </c>
      <c r="U10" s="19">
        <f>IF((mop!AC27+mop!AC70)=0,0,T10*(mop!AD27+mop!AD70)/(mop!AC27+mop!AC70))</f>
        <v>0</v>
      </c>
      <c r="V10" s="19">
        <f>IF((mop!AD27+mop!AD70)=0,0,U10*(mop!AE27+mop!AE70)/(mop!AD27+mop!AD70))</f>
        <v>0</v>
      </c>
      <c r="W10" s="19">
        <f>IF((mop!AE27+mop!AE70)=0,0,V10*(mop!AF27+mop!AF70)/(mop!AE27+mop!AE70))</f>
        <v>0</v>
      </c>
      <c r="X10" s="19">
        <f>IF((mop!AF27+mop!AF70)=0,0,W10*(mop!AG27+mop!AG70)/(mop!AF27+mop!AF70))</f>
        <v>0</v>
      </c>
      <c r="Y10" s="19">
        <f>IF((mop!AG27+mop!AG70)=0,0,X10*(mop!AH27+mop!AH70)/(mop!AG27+mop!AG70))</f>
        <v>0</v>
      </c>
      <c r="Z10" s="19">
        <f>IF((mop!AH27+mop!AH70)=0,0,Y10*(mop!AI27+mop!AI70)/(mop!AH27+mop!AH70))</f>
        <v>0</v>
      </c>
      <c r="AA10" s="19">
        <f>IF((mop!AI27+mop!AI70)=0,0,Z10*(mop!AJ27+mop!AJ70)/(mop!AI27+mop!AI70))</f>
        <v>0</v>
      </c>
      <c r="AB10" s="19">
        <f>IF((mop!AJ27+mop!AJ70)=0,0,AA10*(mop!AK27+mop!AK70)/(mop!AJ27+mop!AJ70))</f>
        <v>0</v>
      </c>
      <c r="AC10" s="19">
        <f>IF((mop!AK27+mop!AK70)=0,0,AB10*(mop!AL27+mop!AL70)/(mop!AK27+mop!AK70))</f>
        <v>0</v>
      </c>
      <c r="AD10" s="19">
        <f>IF((mop!AL27+mop!AL70)=0,0,AC10*(mop!AM27+mop!AM70)/(mop!AL27+mop!AL70))</f>
        <v>0</v>
      </c>
      <c r="AE10" s="19">
        <f>IF((mop!AM27+mop!AM70)=0,0,AD10*(mop!AN27+mop!AN70)/(mop!AM27+mop!AM70))</f>
        <v>0</v>
      </c>
      <c r="AF10" s="19">
        <f>IF((mop!AN27+mop!AN70)=0,0,AE10*(mop!AO27+mop!AO70)/(mop!AN27+mop!AN70))</f>
        <v>0</v>
      </c>
      <c r="AG10" s="19">
        <f>IF((mop!AO27+mop!AO70)=0,0,AF10*(mop!AP27+mop!AP70)/(mop!AO27+mop!AO70))</f>
        <v>0</v>
      </c>
    </row>
    <row r="11" spans="1:33">
      <c r="A11" t="s">
        <v>26</v>
      </c>
      <c r="C11" s="86" cm="1">
        <f t="array" aca="1" ref="C11" ca="1">VALUE(INDIRECT(ADDRESS(About!$A135,About!$A$142,1,1,CONCATENATE("BEN",C$1)),TRUE)*toe_to_BTU)</f>
        <v>0</v>
      </c>
      <c r="D11" s="86" cm="1">
        <f t="array" aca="1" ref="D11" ca="1">VALUE(INDIRECT(ADDRESS(About!$A135,About!$A$142,1,1,CONCATENATE("BEN",D$1)),TRUE)*toe_to_BTU)</f>
        <v>0</v>
      </c>
      <c r="E11" s="86" cm="1">
        <f t="array" aca="1" ref="E11" ca="1">VALUE(INDIRECT(ADDRESS(About!$A135,About!$A$142,1,1,CONCATENATE("BEN",E$1)),TRUE)*toe_to_BTU)</f>
        <v>0</v>
      </c>
      <c r="F11" s="19">
        <f>IF(mop!N54=0,0,E11*mop!O54/mop!N54)</f>
        <v>0</v>
      </c>
      <c r="G11" s="19">
        <f>IF(mop!O54=0,0,F11*mop!P54/mop!O54)</f>
        <v>0</v>
      </c>
      <c r="H11" s="19">
        <f>IF(mop!P54=0,0,G11*mop!Q54/mop!P54)</f>
        <v>0</v>
      </c>
      <c r="I11" s="19">
        <f>IF(mop!Q54=0,0,H11*mop!R54/mop!Q54)</f>
        <v>0</v>
      </c>
      <c r="J11" s="19">
        <f>IF(mop!R54=0,0,I11*mop!S54/mop!R54)</f>
        <v>0</v>
      </c>
      <c r="K11" s="19">
        <f>IF(mop!S54=0,0,J11*mop!T54/mop!S54)</f>
        <v>0</v>
      </c>
      <c r="L11" s="19">
        <f>IF(mop!T54=0,0,K11*mop!U54/mop!T54)</f>
        <v>0</v>
      </c>
      <c r="M11" s="19">
        <f>IF(mop!U54=0,0,L11*mop!V54/mop!U54)</f>
        <v>0</v>
      </c>
      <c r="N11" s="19">
        <f>IF(mop!V54=0,0,M11*mop!W54/mop!V54)</f>
        <v>0</v>
      </c>
      <c r="O11" s="19">
        <f>IF(mop!W54=0,0,N11*mop!X54/mop!W54)</f>
        <v>0</v>
      </c>
      <c r="P11" s="19">
        <f>IF(mop!X54=0,0,O11*mop!Y54/mop!X54)</f>
        <v>0</v>
      </c>
      <c r="Q11" s="19">
        <f>IF(mop!Y54=0,0,P11*mop!Z54/mop!Y54)</f>
        <v>0</v>
      </c>
      <c r="R11" s="19">
        <f>IF(mop!Z54=0,0,Q11*mop!AA54/mop!Z54)</f>
        <v>0</v>
      </c>
      <c r="S11" s="19">
        <f>IF(mop!AA54=0,0,R11*mop!AB54/mop!AA54)</f>
        <v>0</v>
      </c>
      <c r="T11" s="19">
        <f>IF(mop!AB54=0,0,S11*mop!AC54/mop!AB54)</f>
        <v>0</v>
      </c>
      <c r="U11" s="19">
        <f>IF(mop!AC54=0,0,T11*mop!AD54/mop!AC54)</f>
        <v>0</v>
      </c>
      <c r="V11" s="19">
        <f>IF(mop!AD54=0,0,U11*mop!AE54/mop!AD54)</f>
        <v>0</v>
      </c>
      <c r="W11" s="19">
        <f>IF(mop!AE54=0,0,V11*mop!AF54/mop!AE54)</f>
        <v>0</v>
      </c>
      <c r="X11" s="19">
        <f>IF(mop!AF54=0,0,W11*mop!AG54/mop!AF54)</f>
        <v>0</v>
      </c>
      <c r="Y11" s="19">
        <f>IF(mop!AG54=0,0,X11*mop!AH54/mop!AG54)</f>
        <v>0</v>
      </c>
      <c r="Z11" s="19">
        <f>IF(mop!AH54=0,0,Y11*mop!AI54/mop!AH54)</f>
        <v>0</v>
      </c>
      <c r="AA11" s="19">
        <f>IF(mop!AI54=0,0,Z11*mop!AJ54/mop!AI54)</f>
        <v>0</v>
      </c>
      <c r="AB11" s="19">
        <f>IF(mop!AJ54=0,0,AA11*mop!AK54/mop!AJ54)</f>
        <v>0</v>
      </c>
      <c r="AC11" s="19">
        <f>IF(mop!AK54=0,0,AB11*mop!AL54/mop!AK54)</f>
        <v>0</v>
      </c>
      <c r="AD11" s="19">
        <f>IF(mop!AL54=0,0,AC11*mop!AM54/mop!AL54)</f>
        <v>0</v>
      </c>
      <c r="AE11" s="19">
        <f>IF(mop!AM54=0,0,AD11*mop!AN54/mop!AM54)</f>
        <v>0</v>
      </c>
      <c r="AF11" s="19">
        <f>IF(mop!AN54=0,0,AE11*mop!AO54/mop!AN54)</f>
        <v>0</v>
      </c>
      <c r="AG11" s="19">
        <f>IF(mop!AO54=0,0,AF11*mop!AP54/mop!AO54)</f>
        <v>0</v>
      </c>
    </row>
    <row r="12" spans="1:33">
      <c r="A12" t="s">
        <v>27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  <c r="AG12" s="87">
        <v>0</v>
      </c>
    </row>
    <row r="13" spans="1:33">
      <c r="A13" t="s">
        <v>28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  <c r="AG13" s="87">
        <v>0</v>
      </c>
    </row>
    <row r="14" spans="1:33">
      <c r="A14" s="88" t="s">
        <v>29</v>
      </c>
      <c r="B14" s="88"/>
      <c r="C14" s="86" cm="1">
        <f t="array" aca="1" ref="C14" ca="1">SUM(
VALUE(INDIRECT(ADDRESS(About!$A130,About!$A$142,1,1,CONCATENATE("BEN",C$1)),TRUE)),
VALUE(INDIRECT(ADDRESS(About!$A134,About!$A$142,1,1,CONCATENATE("BEN",C$1)),TRUE)),
VALUE(INDIRECT(ADDRESS(About!$A139,About!$A$142,1,1,CONCATENATE("BEN",C$1)),TRUE))
)*toe_to_BTU</f>
        <v>0</v>
      </c>
      <c r="D14" s="86" cm="1">
        <f t="array" aca="1" ref="D14" ca="1">SUM(
VALUE(INDIRECT(ADDRESS(About!$A130,About!$A$142,1,1,CONCATENATE("BEN",D$1)),TRUE)),
VALUE(INDIRECT(ADDRESS(About!$A134,About!$A$142,1,1,CONCATENATE("BEN",D$1)),TRUE)),
VALUE(INDIRECT(ADDRESS(About!$A139,About!$A$142,1,1,CONCATENATE("BEN",D$1)),TRUE))
)*toe_to_BTU</f>
        <v>0</v>
      </c>
      <c r="E14" s="86" cm="1">
        <f t="array" aca="1" ref="E14" ca="1">SUM(
VALUE(INDIRECT(ADDRESS(About!$A130,About!$A$142,1,1,CONCATENATE("BEN",E$1)),TRUE)),
VALUE(INDIRECT(ADDRESS(About!$A134,About!$A$142,1,1,CONCATENATE("BEN",E$1)),TRUE)),
VALUE(INDIRECT(ADDRESS(About!$A139,About!$A$142,1,1,CONCATENATE("BEN",E$1)),TRUE))
)*toe_to_BTU</f>
        <v>0</v>
      </c>
      <c r="F14" s="19">
        <f>IF((mop!N14+mop!N177+mop!N211)=0,0,E14*(mop!O14+mop!O177+mop!O211)/(mop!N14+mop!N177+mop!N211))</f>
        <v>0</v>
      </c>
      <c r="G14" s="19">
        <f>IF((mop!O14+mop!O177+mop!O211)=0,0,F14*(mop!P14+mop!P177+mop!P211)/(mop!O14+mop!O177+mop!O211))</f>
        <v>0</v>
      </c>
      <c r="H14" s="19">
        <f>IF((mop!P14+mop!P177+mop!P211)=0,0,G14*(mop!Q14+mop!Q177+mop!Q211)/(mop!P14+mop!P177+mop!P211))</f>
        <v>0</v>
      </c>
      <c r="I14" s="19">
        <f>IF((mop!Q14+mop!Q177+mop!Q211)=0,0,H14*(mop!R14+mop!R177+mop!R211)/(mop!Q14+mop!Q177+mop!Q211))</f>
        <v>0</v>
      </c>
      <c r="J14" s="19">
        <f>IF((mop!R14+mop!R177+mop!R211)=0,0,I14*(mop!S14+mop!S177+mop!S211)/(mop!R14+mop!R177+mop!R211))</f>
        <v>0</v>
      </c>
      <c r="K14" s="19">
        <f>IF((mop!S14+mop!S177+mop!S211)=0,0,J14*(mop!T14+mop!T177+mop!T211)/(mop!S14+mop!S177+mop!S211))</f>
        <v>0</v>
      </c>
      <c r="L14" s="19">
        <f>IF((mop!T14+mop!T177+mop!T211)=0,0,K14*(mop!U14+mop!U177+mop!U211)/(mop!T14+mop!T177+mop!T211))</f>
        <v>0</v>
      </c>
      <c r="M14" s="19">
        <f>IF((mop!U14+mop!U177+mop!U211)=0,0,L14*(mop!V14+mop!V177+mop!V211)/(mop!U14+mop!U177+mop!U211))</f>
        <v>0</v>
      </c>
      <c r="N14" s="19">
        <f>IF((mop!V14+mop!V177+mop!V211)=0,0,M14*(mop!W14+mop!W177+mop!W211)/(mop!V14+mop!V177+mop!V211))</f>
        <v>0</v>
      </c>
      <c r="O14" s="19">
        <f>IF((mop!W14+mop!W177+mop!W211)=0,0,N14*(mop!X14+mop!X177+mop!X211)/(mop!W14+mop!W177+mop!W211))</f>
        <v>0</v>
      </c>
      <c r="P14" s="19">
        <f>IF((mop!X14+mop!X177+mop!X211)=0,0,O14*(mop!Y14+mop!Y177+mop!Y211)/(mop!X14+mop!X177+mop!X211))</f>
        <v>0</v>
      </c>
      <c r="Q14" s="19">
        <f>IF((mop!Y14+mop!Y177+mop!Y211)=0,0,P14*(mop!Z14+mop!Z177+mop!Z211)/(mop!Y14+mop!Y177+mop!Y211))</f>
        <v>0</v>
      </c>
      <c r="R14" s="19">
        <f>IF((mop!Z14+mop!Z177+mop!Z211)=0,0,Q14*(mop!AA14+mop!AA177+mop!AA211)/(mop!Z14+mop!Z177+mop!Z211))</f>
        <v>0</v>
      </c>
      <c r="S14" s="19">
        <f>IF((mop!AA14+mop!AA177+mop!AA211)=0,0,R14*(mop!AB14+mop!AB177+mop!AB211)/(mop!AA14+mop!AA177+mop!AA211))</f>
        <v>0</v>
      </c>
      <c r="T14" s="19">
        <f>IF((mop!AB14+mop!AB177+mop!AB211)=0,0,S14*(mop!AC14+mop!AC177+mop!AC211)/(mop!AB14+mop!AB177+mop!AB211))</f>
        <v>0</v>
      </c>
      <c r="U14" s="19">
        <f>IF((mop!AC14+mop!AC177+mop!AC211)=0,0,T14*(mop!AD14+mop!AD177+mop!AD211)/(mop!AC14+mop!AC177+mop!AC211))</f>
        <v>0</v>
      </c>
      <c r="V14" s="19">
        <f>IF((mop!AD14+mop!AD177+mop!AD211)=0,0,U14*(mop!AE14+mop!AE177+mop!AE211)/(mop!AD14+mop!AD177+mop!AD211))</f>
        <v>0</v>
      </c>
      <c r="W14" s="19">
        <f>IF((mop!AE14+mop!AE177+mop!AE211)=0,0,V14*(mop!AF14+mop!AF177+mop!AF211)/(mop!AE14+mop!AE177+mop!AE211))</f>
        <v>0</v>
      </c>
      <c r="X14" s="19">
        <f>IF((mop!AF14+mop!AF177+mop!AF211)=0,0,W14*(mop!AG14+mop!AG177+mop!AG211)/(mop!AF14+mop!AF177+mop!AF211))</f>
        <v>0</v>
      </c>
      <c r="Y14" s="19">
        <f>IF((mop!AG14+mop!AG177+mop!AG211)=0,0,X14*(mop!AH14+mop!AH177+mop!AH211)/(mop!AG14+mop!AG177+mop!AG211))</f>
        <v>0</v>
      </c>
      <c r="Z14" s="19">
        <f>IF((mop!AH14+mop!AH177+mop!AH211)=0,0,Y14*(mop!AI14+mop!AI177+mop!AI211)/(mop!AH14+mop!AH177+mop!AH211))</f>
        <v>0</v>
      </c>
      <c r="AA14" s="19">
        <f>IF((mop!AI14+mop!AI177+mop!AI211)=0,0,Z14*(mop!AJ14+mop!AJ177+mop!AJ211)/(mop!AI14+mop!AI177+mop!AI211))</f>
        <v>0</v>
      </c>
      <c r="AB14" s="19">
        <f>IF((mop!AJ14+mop!AJ177+mop!AJ211)=0,0,AA14*(mop!AK14+mop!AK177+mop!AK211)/(mop!AJ14+mop!AJ177+mop!AJ211))</f>
        <v>0</v>
      </c>
      <c r="AC14" s="19">
        <f>IF((mop!AK14+mop!AK177+mop!AK211)=0,0,AB14*(mop!AL14+mop!AL177+mop!AL211)/(mop!AK14+mop!AK177+mop!AK211))</f>
        <v>0</v>
      </c>
      <c r="AD14" s="19">
        <f>IF((mop!AL14+mop!AL177+mop!AL211)=0,0,AC14*(mop!AM14+mop!AM177+mop!AM211)/(mop!AL14+mop!AL177+mop!AL211))</f>
        <v>0</v>
      </c>
      <c r="AE14" s="19">
        <f>IF((mop!AM14+mop!AM177+mop!AM211)=0,0,AD14*(mop!AN14+mop!AN177+mop!AN211)/(mop!AM14+mop!AM177+mop!AM211))</f>
        <v>0</v>
      </c>
      <c r="AF14" s="19">
        <f>IF((mop!AN14+mop!AN177+mop!AN211)=0,0,AE14*(mop!AO14+mop!AO177+mop!AO211)/(mop!AN14+mop!AN177+mop!AN211))</f>
        <v>0</v>
      </c>
      <c r="AG14" s="19">
        <f>IF((mop!AO14+mop!AO177+mop!AO211)=0,0,AF14*(mop!AP14+mop!AP177+mop!AP211)/(mop!AO14+mop!AO177+mop!AO211))</f>
        <v>0</v>
      </c>
    </row>
    <row r="15" spans="1:33">
      <c r="A15" s="88" t="s">
        <v>30</v>
      </c>
      <c r="B15" s="88"/>
      <c r="C15" s="86" cm="1">
        <f t="array" aca="1" ref="C15" ca="1">SUM(
VALUE(INDIRECT(ADDRESS(About!$A131,About!$A$142,1,1,CONCATENATE("BEN",C$1)),TRUE)),
VALUE(INDIRECT(ADDRESS(About!$A132,About!$A$142,1,1,CONCATENATE("BEN",C$1)),TRUE))
)*toe_to_BTU</f>
        <v>0</v>
      </c>
      <c r="D15" s="86" cm="1">
        <f t="array" aca="1" ref="D15" ca="1">SUM(
VALUE(INDIRECT(ADDRESS(About!$A131,About!$A$142,1,1,CONCATENATE("BEN",D$1)),TRUE)),
VALUE(INDIRECT(ADDRESS(About!$A132,About!$A$142,1,1,CONCATENATE("BEN",D$1)),TRUE))
)*toe_to_BTU</f>
        <v>0</v>
      </c>
      <c r="E15" s="86" cm="1">
        <f t="array" aca="1" ref="E15" ca="1">SUM(
VALUE(INDIRECT(ADDRESS(About!$A131,About!$A$142,1,1,CONCATENATE("BEN",E$1)),TRUE)),
VALUE(INDIRECT(ADDRESS(About!$A132,About!$A$142,1,1,CONCATENATE("BEN",E$1)),TRUE))
)*toe_to_BTU</f>
        <v>0</v>
      </c>
      <c r="F15" s="19">
        <f>IF((mop!N40+mop!N193)=0,0,E15*(mop!O40+mop!O193)/(mop!N40+mop!N193))</f>
        <v>0</v>
      </c>
      <c r="G15" s="19">
        <f>IF((mop!O40+mop!O193)=0,0,F15*(mop!P40+mop!P193)/(mop!O40+mop!O193))</f>
        <v>0</v>
      </c>
      <c r="H15" s="19">
        <f>IF((mop!P40+mop!P193)=0,0,G15*(mop!Q40+mop!Q193)/(mop!P40+mop!P193))</f>
        <v>0</v>
      </c>
      <c r="I15" s="19">
        <f>IF((mop!Q40+mop!Q193)=0,0,H15*(mop!R40+mop!R193)/(mop!Q40+mop!Q193))</f>
        <v>0</v>
      </c>
      <c r="J15" s="19">
        <f>IF((mop!R40+mop!R193)=0,0,I15*(mop!S40+mop!S193)/(mop!R40+mop!R193))</f>
        <v>0</v>
      </c>
      <c r="K15" s="19">
        <f>IF((mop!S40+mop!S193)=0,0,J15*(mop!T40+mop!T193)/(mop!S40+mop!S193))</f>
        <v>0</v>
      </c>
      <c r="L15" s="19">
        <f>IF((mop!T40+mop!T193)=0,0,K15*(mop!U40+mop!U193)/(mop!T40+mop!T193))</f>
        <v>0</v>
      </c>
      <c r="M15" s="19">
        <f>IF((mop!U40+mop!U193)=0,0,L15*(mop!V40+mop!V193)/(mop!U40+mop!U193))</f>
        <v>0</v>
      </c>
      <c r="N15" s="19">
        <f>IF((mop!V40+mop!V193)=0,0,M15*(mop!W40+mop!W193)/(mop!V40+mop!V193))</f>
        <v>0</v>
      </c>
      <c r="O15" s="19">
        <f>IF((mop!W40+mop!W193)=0,0,N15*(mop!X40+mop!X193)/(mop!W40+mop!W193))</f>
        <v>0</v>
      </c>
      <c r="P15" s="19">
        <f>IF((mop!X40+mop!X193)=0,0,O15*(mop!Y40+mop!Y193)/(mop!X40+mop!X193))</f>
        <v>0</v>
      </c>
      <c r="Q15" s="19">
        <f>IF((mop!Y40+mop!Y193)=0,0,P15*(mop!Z40+mop!Z193)/(mop!Y40+mop!Y193))</f>
        <v>0</v>
      </c>
      <c r="R15" s="19">
        <f>IF((mop!Z40+mop!Z193)=0,0,Q15*(mop!AA40+mop!AA193)/(mop!Z40+mop!Z193))</f>
        <v>0</v>
      </c>
      <c r="S15" s="19">
        <f>IF((mop!AA40+mop!AA193)=0,0,R15*(mop!AB40+mop!AB193)/(mop!AA40+mop!AA193))</f>
        <v>0</v>
      </c>
      <c r="T15" s="19">
        <f>IF((mop!AB40+mop!AB193)=0,0,S15*(mop!AC40+mop!AC193)/(mop!AB40+mop!AB193))</f>
        <v>0</v>
      </c>
      <c r="U15" s="19">
        <f>IF((mop!AC40+mop!AC193)=0,0,T15*(mop!AD40+mop!AD193)/(mop!AC40+mop!AC193))</f>
        <v>0</v>
      </c>
      <c r="V15" s="19">
        <f>IF((mop!AD40+mop!AD193)=0,0,U15*(mop!AE40+mop!AE193)/(mop!AD40+mop!AD193))</f>
        <v>0</v>
      </c>
      <c r="W15" s="19">
        <f>IF((mop!AE40+mop!AE193)=0,0,V15*(mop!AF40+mop!AF193)/(mop!AE40+mop!AE193))</f>
        <v>0</v>
      </c>
      <c r="X15" s="19">
        <f>IF((mop!AF40+mop!AF193)=0,0,W15*(mop!AG40+mop!AG193)/(mop!AF40+mop!AF193))</f>
        <v>0</v>
      </c>
      <c r="Y15" s="19">
        <f>IF((mop!AG40+mop!AG193)=0,0,X15*(mop!AH40+mop!AH193)/(mop!AG40+mop!AG193))</f>
        <v>0</v>
      </c>
      <c r="Z15" s="19">
        <f>IF((mop!AH40+mop!AH193)=0,0,Y15*(mop!AI40+mop!AI193)/(mop!AH40+mop!AH193))</f>
        <v>0</v>
      </c>
      <c r="AA15" s="19">
        <f>IF((mop!AI40+mop!AI193)=0,0,Z15*(mop!AJ40+mop!AJ193)/(mop!AI40+mop!AI193))</f>
        <v>0</v>
      </c>
      <c r="AB15" s="19">
        <f>IF((mop!AJ40+mop!AJ193)=0,0,AA15*(mop!AK40+mop!AK193)/(mop!AJ40+mop!AJ193))</f>
        <v>0</v>
      </c>
      <c r="AC15" s="19">
        <f>IF((mop!AK40+mop!AK193)=0,0,AB15*(mop!AL40+mop!AL193)/(mop!AK40+mop!AK193))</f>
        <v>0</v>
      </c>
      <c r="AD15" s="19">
        <f>IF((mop!AL40+mop!AL193)=0,0,AC15*(mop!AM40+mop!AM193)/(mop!AL40+mop!AL193))</f>
        <v>0</v>
      </c>
      <c r="AE15" s="19">
        <f>IF((mop!AM40+mop!AM193)=0,0,AD15*(mop!AN40+mop!AN193)/(mop!AM40+mop!AM193))</f>
        <v>0</v>
      </c>
      <c r="AF15" s="19">
        <f>IF((mop!AN40+mop!AN193)=0,0,AE15*(mop!AO40+mop!AO193)/(mop!AN40+mop!AN193))</f>
        <v>0</v>
      </c>
      <c r="AG15" s="19">
        <f>IF((mop!AO40+mop!AO193)=0,0,AF15*(mop!AP40+mop!AP193)/(mop!AO40+mop!AO193))</f>
        <v>0</v>
      </c>
    </row>
    <row r="16" spans="1:33">
      <c r="A16" t="s">
        <v>31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  <c r="AG16" s="87">
        <v>0</v>
      </c>
    </row>
    <row r="17" spans="1:33">
      <c r="A17" t="s">
        <v>32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  <c r="AG17" s="87">
        <v>0</v>
      </c>
    </row>
    <row r="18" spans="1:33">
      <c r="A18" t="s">
        <v>33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  <c r="AG18" s="87">
        <v>0</v>
      </c>
    </row>
    <row r="19" spans="1:33">
      <c r="A19" t="s">
        <v>34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  <c r="AG19" s="87">
        <v>0</v>
      </c>
    </row>
    <row r="20" spans="1:33">
      <c r="A20" t="s">
        <v>35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  <c r="AG20" s="87">
        <v>0</v>
      </c>
    </row>
    <row r="21" spans="1:33">
      <c r="A21" t="s">
        <v>36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  <c r="AG21" s="87">
        <v>0</v>
      </c>
    </row>
    <row r="22" spans="1:33">
      <c r="A22" t="s">
        <v>37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  <c r="AG22" s="87">
        <v>0</v>
      </c>
    </row>
    <row r="23" spans="1:33">
      <c r="A23" t="s">
        <v>38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  <c r="AG23" s="87">
        <v>0</v>
      </c>
    </row>
    <row r="24" spans="1:33">
      <c r="A24" t="s">
        <v>39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  <c r="AG24" s="87">
        <v>0</v>
      </c>
    </row>
    <row r="25" spans="1:33">
      <c r="A25" t="s">
        <v>40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  <c r="AG25" s="87">
        <v>0</v>
      </c>
    </row>
    <row r="26" spans="1:33">
      <c r="A26" t="s">
        <v>41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  <c r="AG26" s="8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workbookViewId="0">
      <selection activeCell="A30" sqref="A30:XFD30"/>
    </sheetView>
  </sheetViews>
  <sheetFormatPr baseColWidth="10" defaultRowHeight="15"/>
  <cols>
    <col min="1" max="1" width="50.140625" customWidth="1"/>
    <col min="2" max="2" width="13.28515625" bestFit="1" customWidth="1"/>
    <col min="3" max="11" width="11.85546875" bestFit="1" customWidth="1"/>
    <col min="12" max="12" width="11" bestFit="1" customWidth="1"/>
    <col min="13" max="20" width="11.85546875" bestFit="1" customWidth="1"/>
    <col min="21" max="21" width="11" bestFit="1" customWidth="1"/>
    <col min="22" max="32" width="11.8554687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37">
        <v>0</v>
      </c>
      <c r="C2" s="137">
        <v>0</v>
      </c>
      <c r="D2" s="137">
        <v>0</v>
      </c>
      <c r="E2" s="19">
        <f>IF(mop!N110=0,0,D2*mop!O110/mop!N110)</f>
        <v>0</v>
      </c>
      <c r="F2" s="19">
        <f>IF(mop!O110=0,0,E2*mop!P110/mop!O110)</f>
        <v>0</v>
      </c>
      <c r="G2" s="19">
        <f>IF(mop!P110=0,0,F2*mop!Q110/mop!P110)</f>
        <v>0</v>
      </c>
      <c r="H2" s="19">
        <f>IF(mop!Q110=0,0,G2*mop!R110/mop!Q110)</f>
        <v>0</v>
      </c>
      <c r="I2" s="19">
        <f>IF(mop!R110=0,0,H2*mop!S110/mop!R110)</f>
        <v>0</v>
      </c>
      <c r="J2" s="19">
        <f>IF(mop!S110=0,0,I2*mop!T110/mop!S110)</f>
        <v>0</v>
      </c>
      <c r="K2" s="19">
        <f>IF(mop!T110=0,0,J2*mop!U110/mop!T110)</f>
        <v>0</v>
      </c>
      <c r="L2" s="19">
        <f>IF(mop!U110=0,0,K2*mop!V110/mop!U110)</f>
        <v>0</v>
      </c>
      <c r="M2" s="19">
        <f>IF(mop!V110=0,0,L2*mop!W110/mop!V110)</f>
        <v>0</v>
      </c>
      <c r="N2" s="19">
        <f>IF(mop!W110=0,0,M2*mop!X110/mop!W110)</f>
        <v>0</v>
      </c>
      <c r="O2" s="19">
        <f>IF(mop!X110=0,0,N2*mop!Y110/mop!X110)</f>
        <v>0</v>
      </c>
      <c r="P2" s="19">
        <f>IF(mop!Y110=0,0,O2*mop!Z110/mop!Y110)</f>
        <v>0</v>
      </c>
      <c r="Q2" s="19">
        <f>IF(mop!Z110=0,0,P2*mop!AA110/mop!Z110)</f>
        <v>0</v>
      </c>
      <c r="R2" s="19">
        <f>IF(mop!AA110=0,0,Q2*mop!AB110/mop!AA110)</f>
        <v>0</v>
      </c>
      <c r="S2" s="19">
        <f>IF(mop!AB110=0,0,R2*mop!AC110/mop!AB110)</f>
        <v>0</v>
      </c>
      <c r="T2" s="19">
        <f>IF(mop!AC110=0,0,S2*mop!AD110/mop!AC110)</f>
        <v>0</v>
      </c>
      <c r="U2" s="19">
        <f>IF(mop!AD110=0,0,T2*mop!AE110/mop!AD110)</f>
        <v>0</v>
      </c>
      <c r="V2" s="19">
        <f>IF(mop!AE110=0,0,U2*mop!AF110/mop!AE110)</f>
        <v>0</v>
      </c>
      <c r="W2" s="19">
        <f>IF(mop!AF110=0,0,V2*mop!AG110/mop!AF110)</f>
        <v>0</v>
      </c>
      <c r="X2" s="19">
        <f>IF(mop!AG110=0,0,W2*mop!AH110/mop!AG110)</f>
        <v>0</v>
      </c>
      <c r="Y2" s="19">
        <f>IF(mop!AH110=0,0,X2*mop!AI110/mop!AH110)</f>
        <v>0</v>
      </c>
      <c r="Z2" s="19">
        <f>IF(mop!AI110=0,0,Y2*mop!AJ110/mop!AI110)</f>
        <v>0</v>
      </c>
      <c r="AA2" s="19">
        <f>IF(mop!AJ110=0,0,Z2*mop!AK110/mop!AJ110)</f>
        <v>0</v>
      </c>
      <c r="AB2" s="19">
        <f>IF(mop!AK110=0,0,AA2*mop!AL110/mop!AK110)</f>
        <v>0</v>
      </c>
      <c r="AC2" s="19">
        <f>IF(mop!AL110=0,0,AB2*mop!AM110/mop!AL110)</f>
        <v>0</v>
      </c>
      <c r="AD2" s="19">
        <f>IF(mop!AM110=0,0,AC2*mop!AN110/mop!AM110)</f>
        <v>0</v>
      </c>
      <c r="AE2" s="19">
        <f>IF(mop!AN110=0,0,AD2*mop!AO110/mop!AN110)</f>
        <v>0</v>
      </c>
      <c r="AF2" s="19">
        <f>IF(mop!AO110=0,0,AE2*mop!AP110/mop!AO110)</f>
        <v>0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VALUE(INDIRECT(ADDRESS(About!$A133,About!$A$153,1,1,CONCATENATE("BEN",B$1)),TRUE)),
VALUE(INDIRECT(ADDRESS(About!$A133,About!$A$164,1,1,CONCATENATE("BEN",B$1)),TRUE)),
VALUE(INDIRECT(ADDRESS(About!$A133,About!$A$166,1,1,CONCATENATE("BEN",B$1)),TRUE))
)*toe_to_BTU</f>
        <v>12798255226.884127</v>
      </c>
      <c r="C5" s="19" cm="1">
        <f t="array" aca="1" ref="C5" ca="1">SUM(
VALUE(INDIRECT(ADDRESS(About!$A133,About!$A$153,1,1,CONCATENATE("BEN",C$1)),TRUE)),
VALUE(INDIRECT(ADDRESS(About!$A133,About!$A$164,1,1,CONCATENATE("BEN",C$1)),TRUE)),
VALUE(INDIRECT(ADDRESS(About!$A133,About!$A$166,1,1,CONCATENATE("BEN",C$1)),TRUE))
)*toe_to_BTU</f>
        <v>11456313935.844309</v>
      </c>
      <c r="D5" s="19" cm="1">
        <f t="array" aca="1" ref="D5" ca="1">SUM(
VALUE(INDIRECT(ADDRESS(About!$A133,About!$A$153,1,1,CONCATENATE("BEN",D$1)),TRUE)),
VALUE(INDIRECT(ADDRESS(About!$A133,About!$A$164,1,1,CONCATENATE("BEN",D$1)),TRUE)),
VALUE(INDIRECT(ADDRESS(About!$A133,About!$A$166,1,1,CONCATENATE("BEN",D$1)),TRUE))
)*toe_to_BTU</f>
        <v>12483180267.406942</v>
      </c>
      <c r="E5" s="19">
        <f ca="1">IF(mop!N304=0,0,D5*mop!O304/mop!N304)</f>
        <v>12523513644.684511</v>
      </c>
      <c r="F5" s="19">
        <f ca="1">IF(mop!O304=0,0,E5*mop!P304/mop!O304)</f>
        <v>12563847021.962076</v>
      </c>
      <c r="G5" s="19">
        <f ca="1">IF(mop!P304=0,0,F5*mop!Q304/mop!P304)</f>
        <v>12604180399.239643</v>
      </c>
      <c r="H5" s="19">
        <f ca="1">IF(mop!Q304=0,0,G5*mop!R304/mop!Q304)</f>
        <v>12725180531.072344</v>
      </c>
      <c r="I5" s="19">
        <f ca="1">IF(mop!R304=0,0,H5*mop!S304/mop!R304)</f>
        <v>12846180662.905045</v>
      </c>
      <c r="J5" s="19">
        <f ca="1">IF(mop!S304=0,0,I5*mop!T304/mop!S304)</f>
        <v>12967180794.737743</v>
      </c>
      <c r="K5" s="19">
        <f ca="1">IF(mop!T304=0,0,J5*mop!U304/mop!T304)</f>
        <v>13088180926.570446</v>
      </c>
      <c r="L5" s="19">
        <f ca="1">IF(mop!U304=0,0,K5*mop!V304/mop!U304)</f>
        <v>13209181058.403147</v>
      </c>
      <c r="M5" s="19">
        <f ca="1">IF(mop!V304=0,0,L5*mop!W304/mop!V304)</f>
        <v>13400764600.47159</v>
      </c>
      <c r="N5" s="19">
        <f ca="1">IF(mop!W304=0,0,M5*mop!X304/mop!W304)</f>
        <v>13592348142.540033</v>
      </c>
      <c r="O5" s="19">
        <f ca="1">IF(mop!X304=0,0,N5*mop!Y304/mop!X304)</f>
        <v>13783931684.608473</v>
      </c>
      <c r="P5" s="19">
        <f ca="1">IF(mop!Y304=0,0,O5*mop!Z304/mop!Y304)</f>
        <v>13975515226.676916</v>
      </c>
      <c r="Q5" s="19">
        <f ca="1">IF(mop!Z304=0,0,P5*mop!AA304/mop!Z304)</f>
        <v>14167098768.745359</v>
      </c>
      <c r="R5" s="19">
        <f ca="1">IF(mop!AA304=0,0,Q5*mop!AB304/mop!AA304)</f>
        <v>14388932343.771976</v>
      </c>
      <c r="S5" s="19">
        <f ca="1">IF(mop!AB304=0,0,R5*mop!AC304/mop!AB304)</f>
        <v>14610765918.798597</v>
      </c>
      <c r="T5" s="19">
        <f ca="1">IF(mop!AC304=0,0,S5*mop!AD304/mop!AC304)</f>
        <v>14832599493.825214</v>
      </c>
      <c r="U5" s="19">
        <f ca="1">IF(mop!AD304=0,0,T5*mop!AE304/mop!AD304)</f>
        <v>15054433068.851833</v>
      </c>
      <c r="V5" s="19">
        <f ca="1">IF(mop!AE304=0,0,U5*mop!AF304/mop!AE304)</f>
        <v>15276266643.87845</v>
      </c>
      <c r="W5" s="19">
        <f ca="1">IF(mop!AF304=0,0,V5*mop!AG304/mop!AF304)</f>
        <v>15538433596.182632</v>
      </c>
      <c r="X5" s="19">
        <f ca="1">IF(mop!AG304=0,0,W5*mop!AH304/mop!AG304)</f>
        <v>15800600548.486816</v>
      </c>
      <c r="Y5" s="19">
        <f ca="1">IF(mop!AH304=0,0,X5*mop!AI304/mop!AH304)</f>
        <v>16062767500.791004</v>
      </c>
      <c r="Z5" s="19">
        <f ca="1">IF(mop!AI304=0,0,Y5*mop!AJ304/mop!AI304)</f>
        <v>16324934453.095186</v>
      </c>
      <c r="AA5" s="19">
        <f ca="1">IF(mop!AJ304=0,0,Z5*mop!AK304/mop!AJ304)</f>
        <v>16587101405.39937</v>
      </c>
      <c r="AB5" s="19">
        <f ca="1">IF(mop!AK304=0,0,AA5*mop!AL304/mop!AK304)</f>
        <v>16849268357.703556</v>
      </c>
      <c r="AC5" s="19">
        <f ca="1">IF(mop!AL304=0,0,AB5*mop!AM304/mop!AL304)</f>
        <v>17111435310.007742</v>
      </c>
      <c r="AD5" s="19">
        <f ca="1">IF(mop!AM304=0,0,AC5*mop!AN304/mop!AM304)</f>
        <v>17373602262.311928</v>
      </c>
      <c r="AE5" s="19">
        <f ca="1">IF(mop!AN304=0,0,AD5*mop!AO304/mop!AN304)</f>
        <v>17635769214.616112</v>
      </c>
      <c r="AF5" s="19">
        <f ca="1">IF(mop!AO304=0,0,AE5*mop!AP304/mop!AO304)</f>
        <v>17897936166.920296</v>
      </c>
    </row>
    <row r="6" spans="1:32">
      <c r="A6" t="s">
        <v>21</v>
      </c>
      <c r="B6" s="19" cm="1">
        <f t="array" aca="1" ref="B6" ca="1">SUM(
VALUE(INDIRECT(ADDRESS(About!$A136,About!$A$153,1,1,CONCATENATE("BEN",B$1)),TRUE)),
VALUE(INDIRECT(ADDRESS(About!$A136,About!$A$164,1,1,CONCATENATE("BEN",B$1)),TRUE)),
VALUE(INDIRECT(ADDRESS(About!$A136,About!$A$166,1,1,CONCATENATE("BEN",B$1)),TRUE))
)*toe_to_BTU</f>
        <v>5774259640.4023418</v>
      </c>
      <c r="C6" s="19" cm="1">
        <f t="array" aca="1" ref="C6" ca="1">SUM(
VALUE(INDIRECT(ADDRESS(About!$A136,About!$A$153,1,1,CONCATENATE("BEN",C$1)),TRUE)),
VALUE(INDIRECT(ADDRESS(About!$A136,About!$A$164,1,1,CONCATENATE("BEN",C$1)),TRUE)),
VALUE(INDIRECT(ADDRESS(About!$A136,About!$A$166,1,1,CONCATENATE("BEN",C$1)),TRUE))
)*toe_to_BTU</f>
        <v>5286723775.8926353</v>
      </c>
      <c r="D6" s="19" cm="1">
        <f t="array" aca="1" ref="D6" ca="1">SUM(
VALUE(INDIRECT(ADDRESS(About!$A136,About!$A$153,1,1,CONCATENATE("BEN",D$1)),TRUE)),
VALUE(INDIRECT(ADDRESS(About!$A136,About!$A$164,1,1,CONCATENATE("BEN",D$1)),TRUE)),
VALUE(INDIRECT(ADDRESS(About!$A136,About!$A$166,1,1,CONCATENATE("BEN",D$1)),TRUE))
)*toe_to_BTU</f>
        <v>5663167251.1464834</v>
      </c>
      <c r="E6" s="19">
        <f ca="1">IF(mop!N243=0,0,D6*mop!O243/mop!N243)</f>
        <v>5781437257.5309582</v>
      </c>
      <c r="F6" s="19">
        <f ca="1">IF(mop!O243=0,0,E6*mop!P243/mop!O243)</f>
        <v>5899707263.9154339</v>
      </c>
      <c r="G6" s="19">
        <f ca="1">IF(mop!P243=0,0,F6*mop!Q243/mop!P243)</f>
        <v>6017977270.2999086</v>
      </c>
      <c r="H6" s="19">
        <f ca="1">IF(mop!Q243=0,0,G6*mop!R243/mop!Q243)</f>
        <v>6002300821.583683</v>
      </c>
      <c r="I6" s="19">
        <f ca="1">IF(mop!R243=0,0,H6*mop!S243/mop!R243)</f>
        <v>5986624372.8674564</v>
      </c>
      <c r="J6" s="19">
        <f ca="1">IF(mop!S243=0,0,I6*mop!T243/mop!S243)</f>
        <v>5970947924.1512308</v>
      </c>
      <c r="K6" s="19">
        <f ca="1">IF(mop!T243=0,0,J6*mop!U243/mop!T243)</f>
        <v>5955271475.4350052</v>
      </c>
      <c r="L6" s="19">
        <f ca="1">IF(mop!U243=0,0,K6*mop!V243/mop!U243)</f>
        <v>5939595026.7187796</v>
      </c>
      <c r="M6" s="19">
        <f ca="1">IF(mop!V243=0,0,L6*mop!W243/mop!V243)</f>
        <v>6142019955.5428085</v>
      </c>
      <c r="N6" s="19">
        <f ca="1">IF(mop!W243=0,0,M6*mop!X243/mop!W243)</f>
        <v>6344444884.3668375</v>
      </c>
      <c r="O6" s="19">
        <f ca="1">IF(mop!X243=0,0,N6*mop!Y243/mop!X243)</f>
        <v>6546869813.1908655</v>
      </c>
      <c r="P6" s="19">
        <f ca="1">IF(mop!Y243=0,0,O6*mop!Z243/mop!Y243)</f>
        <v>6749294742.0148954</v>
      </c>
      <c r="Q6" s="19">
        <f ca="1">IF(mop!Z243=0,0,P6*mop!AA243/mop!Z243)</f>
        <v>6951719670.8389235</v>
      </c>
      <c r="R6" s="19">
        <f ca="1">IF(mop!AA243=0,0,Q6*mop!AB243/mop!AA243)</f>
        <v>7362005437.501708</v>
      </c>
      <c r="S6" s="19">
        <f ca="1">IF(mop!AB243=0,0,R6*mop!AC243/mop!AB243)</f>
        <v>7772291204.1644945</v>
      </c>
      <c r="T6" s="19">
        <f ca="1">IF(mop!AC243=0,0,S6*mop!AD243/mop!AC243)</f>
        <v>8182576970.82728</v>
      </c>
      <c r="U6" s="19">
        <f ca="1">IF(mop!AD243=0,0,T6*mop!AE243/mop!AD243)</f>
        <v>8592862737.4900646</v>
      </c>
      <c r="V6" s="19">
        <f ca="1">IF(mop!AE243=0,0,U6*mop!AF243/mop!AE243)</f>
        <v>9003148504.1528511</v>
      </c>
      <c r="W6" s="19">
        <f ca="1">IF(mop!AF243=0,0,V6*mop!AG243/mop!AF243)</f>
        <v>9171648284.4212132</v>
      </c>
      <c r="X6" s="19">
        <f ca="1">IF(mop!AG243=0,0,W6*mop!AH243/mop!AG243)</f>
        <v>9340148064.6895752</v>
      </c>
      <c r="Y6" s="19">
        <f ca="1">IF(mop!AH243=0,0,X6*mop!AI243/mop!AH243)</f>
        <v>9508647844.9579372</v>
      </c>
      <c r="Z6" s="19">
        <f ca="1">IF(mop!AI243=0,0,Y6*mop!AJ243/mop!AI243)</f>
        <v>9677147625.2262993</v>
      </c>
      <c r="AA6" s="19">
        <f ca="1">IF(mop!AJ243=0,0,Z6*mop!AK243/mop!AJ243)</f>
        <v>9845647405.4946613</v>
      </c>
      <c r="AB6" s="19">
        <f ca="1">IF(mop!AK243=0,0,AA6*mop!AL243/mop!AK243)</f>
        <v>9993593104.6797199</v>
      </c>
      <c r="AC6" s="19">
        <f ca="1">IF(mop!AL243=0,0,AB6*mop!AM243/mop!AL243)</f>
        <v>10141538803.86478</v>
      </c>
      <c r="AD6" s="19">
        <f ca="1">IF(mop!AM243=0,0,AC6*mop!AN243/mop!AM243)</f>
        <v>10289484503.049841</v>
      </c>
      <c r="AE6" s="19">
        <f ca="1">IF(mop!AN243=0,0,AD6*mop!AO243/mop!AN243)</f>
        <v>10437430202.234901</v>
      </c>
      <c r="AF6" s="19">
        <f ca="1">IF(mop!AO243=0,0,AE6*mop!AP243/mop!AO243)</f>
        <v>10585375901.419962</v>
      </c>
    </row>
    <row r="7" spans="1:32">
      <c r="A7" t="s">
        <v>22</v>
      </c>
      <c r="B7" s="86" cm="1">
        <f t="array" aca="1" ref="B7" ca="1">SUM(
VALUE(INDIRECT(ADDRESS(About!$A137,About!$A$153,1,1,CONCATENATE("BEN",B$1)),TRUE)),
VALUE(INDIRECT(ADDRESS(About!$A137,About!$A$164,1,1,CONCATENATE("BEN",B$1)),TRUE)),
VALUE(INDIRECT(ADDRESS(About!$A137,About!$A$166,1,1,CONCATENATE("BEN",B$1)),TRUE))
)*toe_to_BTU</f>
        <v>180256502.13120002</v>
      </c>
      <c r="C7" s="86" cm="1">
        <f t="array" aca="1" ref="C7" ca="1">SUM(
VALUE(INDIRECT(ADDRESS(About!$A137,About!$A$153,1,1,CONCATENATE("BEN",C$1)),TRUE)),
VALUE(INDIRECT(ADDRESS(About!$A137,About!$A$164,1,1,CONCATENATE("BEN",C$1)),TRUE)),
VALUE(INDIRECT(ADDRESS(About!$A137,About!$A$166,1,1,CONCATENATE("BEN",C$1)),TRUE))
)*toe_to_BTU</f>
        <v>171382793.89439997</v>
      </c>
      <c r="D7" s="86" cm="1">
        <f t="array" aca="1" ref="D7" ca="1">SUM(
VALUE(INDIRECT(ADDRESS(About!$A137,About!$A$153,1,1,CONCATENATE("BEN",D$1)),TRUE)),
VALUE(INDIRECT(ADDRESS(About!$A137,About!$A$164,1,1,CONCATENATE("BEN",D$1)),TRUE)),
VALUE(INDIRECT(ADDRESS(About!$A137,About!$A$166,1,1,CONCATENATE("BEN",D$1)),TRUE))
)*toe_to_BTU</f>
        <v>102602441.3568</v>
      </c>
      <c r="E7" s="19">
        <f ca="1">IF(mop!N271=0,0,D7*mop!O271/mop!N271)</f>
        <v>102097010.6112</v>
      </c>
      <c r="F7" s="19">
        <f ca="1">IF(mop!O271=0,0,E7*mop!P271/mop!O271)</f>
        <v>101591579.8656</v>
      </c>
      <c r="G7" s="19">
        <f ca="1">IF(mop!P271=0,0,F7*mop!Q271/mop!P271)</f>
        <v>101086149.12000002</v>
      </c>
      <c r="H7" s="19">
        <f ca="1">IF(mop!Q271=0,0,G7*mop!R271/mop!Q271)</f>
        <v>101086149.12000002</v>
      </c>
      <c r="I7" s="19">
        <f ca="1">IF(mop!R271=0,0,H7*mop!S271/mop!R271)</f>
        <v>101086149.12000002</v>
      </c>
      <c r="J7" s="19">
        <f ca="1">IF(mop!S271=0,0,I7*mop!T271/mop!S271)</f>
        <v>101086149.12</v>
      </c>
      <c r="K7" s="19">
        <f ca="1">IF(mop!T271=0,0,J7*mop!U271/mop!T271)</f>
        <v>101086149.12</v>
      </c>
      <c r="L7" s="19">
        <f ca="1">IF(mop!U271=0,0,K7*mop!V271/mop!U271)</f>
        <v>101086149.12</v>
      </c>
      <c r="M7" s="19">
        <f ca="1">IF(mop!V271=0,0,L7*mop!W271/mop!V271)</f>
        <v>100580718.37439999</v>
      </c>
      <c r="N7" s="19">
        <f ca="1">IF(mop!W271=0,0,M7*mop!X271/mop!W271)</f>
        <v>100075287.6288</v>
      </c>
      <c r="O7" s="19">
        <f ca="1">IF(mop!X271=0,0,N7*mop!Y271/mop!X271)</f>
        <v>99569856.88319999</v>
      </c>
      <c r="P7" s="19">
        <f ca="1">IF(mop!Y271=0,0,O7*mop!Z271/mop!Y271)</f>
        <v>99064426.13759999</v>
      </c>
      <c r="Q7" s="19">
        <f ca="1">IF(mop!Z271=0,0,P7*mop!AA271/mop!Z271)</f>
        <v>98558995.39199999</v>
      </c>
      <c r="R7" s="19">
        <f ca="1">IF(mop!AA271=0,0,Q7*mop!AB271/mop!AA271)</f>
        <v>98558995.39199999</v>
      </c>
      <c r="S7" s="19">
        <f ca="1">IF(mop!AB271=0,0,R7*mop!AC271/mop!AB271)</f>
        <v>98558995.39199999</v>
      </c>
      <c r="T7" s="19">
        <f ca="1">IF(mop!AC271=0,0,S7*mop!AD271/mop!AC271)</f>
        <v>98558995.39199999</v>
      </c>
      <c r="U7" s="19">
        <f ca="1">IF(mop!AD271=0,0,T7*mop!AE271/mop!AD271)</f>
        <v>98558995.39199999</v>
      </c>
      <c r="V7" s="19">
        <f ca="1">IF(mop!AE271=0,0,U7*mop!AF271/mop!AE271)</f>
        <v>98558995.39199999</v>
      </c>
      <c r="W7" s="19">
        <f ca="1">IF(mop!AF271=0,0,V7*mop!AG271/mop!AF271)</f>
        <v>98558995.39199999</v>
      </c>
      <c r="X7" s="19">
        <f ca="1">IF(mop!AG271=0,0,W7*mop!AH271/mop!AG271)</f>
        <v>98558995.39199999</v>
      </c>
      <c r="Y7" s="19">
        <f ca="1">IF(mop!AH271=0,0,X7*mop!AI271/mop!AH271)</f>
        <v>98558995.39199999</v>
      </c>
      <c r="Z7" s="19">
        <f ca="1">IF(mop!AI271=0,0,Y7*mop!AJ271/mop!AI271)</f>
        <v>98558995.39199999</v>
      </c>
      <c r="AA7" s="19">
        <f ca="1">IF(mop!AJ271=0,0,Z7*mop!AK271/mop!AJ271)</f>
        <v>98558995.39199999</v>
      </c>
      <c r="AB7" s="19">
        <f ca="1">IF(mop!AK271=0,0,AA7*mop!AL271/mop!AK271)</f>
        <v>98558995.39199999</v>
      </c>
      <c r="AC7" s="19">
        <f ca="1">IF(mop!AL271=0,0,AB7*mop!AM271/mop!AL271)</f>
        <v>98558995.39199999</v>
      </c>
      <c r="AD7" s="19">
        <f ca="1">IF(mop!AM271=0,0,AC7*mop!AN271/mop!AM271)</f>
        <v>98558995.39199999</v>
      </c>
      <c r="AE7" s="19">
        <f ca="1">IF(mop!AN271=0,0,AD7*mop!AO271/mop!AN271)</f>
        <v>98558995.39199999</v>
      </c>
      <c r="AF7" s="19">
        <f ca="1">IF(mop!AO271=0,0,AE7*mop!AP271/mop!AO271)</f>
        <v>98558995.39199999</v>
      </c>
    </row>
    <row r="8" spans="1:32">
      <c r="A8" t="s">
        <v>23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>
      <c r="A9" t="s">
        <v>24</v>
      </c>
      <c r="B9" s="86" cm="1">
        <f t="array" aca="1" ref="B9" ca="1">SUM(
VALUE(INDIRECT(ADDRESS(About!$A138,About!$A$153,1,1,CONCATENATE("BEN",B$1)),TRUE)),
VALUE(INDIRECT(ADDRESS(About!$A138,About!$A$164,1,1,CONCATENATE("BEN",B$1)),TRUE)),
VALUE(INDIRECT(ADDRESS(About!$A138,About!$A$166,1,1,CONCATENATE("BEN",B$1)),TRUE))
)*toe_to_BTU</f>
        <v>8770865075.6793919</v>
      </c>
      <c r="C9" s="86" cm="1">
        <f t="array" aca="1" ref="C9" ca="1">SUM(
VALUE(INDIRECT(ADDRESS(About!$A138,About!$A$153,1,1,CONCATENATE("BEN",C$1)),TRUE)),
VALUE(INDIRECT(ADDRESS(About!$A138,About!$A$164,1,1,CONCATENATE("BEN",C$1)),TRUE)),
VALUE(INDIRECT(ADDRESS(About!$A138,About!$A$166,1,1,CONCATENATE("BEN",C$1)),TRUE))
)*toe_to_BTU</f>
        <v>10622217972.976536</v>
      </c>
      <c r="D9" s="86" cm="1">
        <f t="array" aca="1" ref="D9" ca="1">SUM(
VALUE(INDIRECT(ADDRESS(About!$A138,About!$A$153,1,1,CONCATENATE("BEN",D$1)),TRUE)),
VALUE(INDIRECT(ADDRESS(About!$A138,About!$A$164,1,1,CONCATENATE("BEN",D$1)),TRUE)),
VALUE(INDIRECT(ADDRESS(About!$A138,About!$A$166,1,1,CONCATENATE("BEN",D$1)),TRUE))
)*toe_to_BTU</f>
        <v>12380204631.405304</v>
      </c>
      <c r="E9" s="19">
        <f ca="1">IF(mop!N231=0,0,D9*mop!O231/mop!N231)</f>
        <v>12407126480.557167</v>
      </c>
      <c r="F9" s="19">
        <f ca="1">IF(mop!O231=0,0,E9*mop!P231/mop!O231)</f>
        <v>12434048329.709026</v>
      </c>
      <c r="G9" s="19">
        <f ca="1">IF(mop!P231=0,0,F9*mop!Q231/mop!P231)</f>
        <v>12460970178.860886</v>
      </c>
      <c r="H9" s="19">
        <f ca="1">IF(mop!Q231=0,0,G9*mop!R231/mop!Q231)</f>
        <v>12464816157.311153</v>
      </c>
      <c r="I9" s="19">
        <f ca="1">IF(mop!R231=0,0,H9*mop!S231/mop!R231)</f>
        <v>12468662135.761417</v>
      </c>
      <c r="J9" s="19">
        <f ca="1">IF(mop!S231=0,0,I9*mop!T231/mop!S231)</f>
        <v>12472508114.211683</v>
      </c>
      <c r="K9" s="19">
        <f ca="1">IF(mop!T231=0,0,J9*mop!U231/mop!T231)</f>
        <v>12476354092.661947</v>
      </c>
      <c r="L9" s="19">
        <f ca="1">IF(mop!U231=0,0,K9*mop!V231/mop!U231)</f>
        <v>12480200071.112213</v>
      </c>
      <c r="M9" s="19">
        <f ca="1">IF(mop!V231=0,0,L9*mop!W231/mop!V231)</f>
        <v>12449432243.510088</v>
      </c>
      <c r="N9" s="19">
        <f ca="1">IF(mop!W231=0,0,M9*mop!X231/mop!W231)</f>
        <v>12418664415.907963</v>
      </c>
      <c r="O9" s="19">
        <f ca="1">IF(mop!X231=0,0,N9*mop!Y231/mop!X231)</f>
        <v>12387896588.30584</v>
      </c>
      <c r="P9" s="19">
        <f ca="1">IF(mop!Y231=0,0,O9*mop!Z231/mop!Y231)</f>
        <v>12357128760.703714</v>
      </c>
      <c r="Q9" s="19">
        <f ca="1">IF(mop!Z231=0,0,P9*mop!AA231/mop!Z231)</f>
        <v>12326360933.101589</v>
      </c>
      <c r="R9" s="19">
        <f ca="1">IF(mop!AA231=0,0,Q9*mop!AB231/mop!AA231)</f>
        <v>12260979299.447073</v>
      </c>
      <c r="S9" s="19">
        <f ca="1">IF(mop!AB231=0,0,R9*mop!AC231/mop!AB231)</f>
        <v>12195597665.792557</v>
      </c>
      <c r="T9" s="19">
        <f ca="1">IF(mop!AC231=0,0,S9*mop!AD231/mop!AC231)</f>
        <v>12130216032.138039</v>
      </c>
      <c r="U9" s="19">
        <f ca="1">IF(mop!AD231=0,0,T9*mop!AE231/mop!AD231)</f>
        <v>12064834398.483522</v>
      </c>
      <c r="V9" s="19">
        <f ca="1">IF(mop!AE231=0,0,U9*mop!AF231/mop!AE231)</f>
        <v>11999452764.829006</v>
      </c>
      <c r="W9" s="19">
        <f ca="1">IF(mop!AF231=0,0,V9*mop!AG231/mop!AF231)</f>
        <v>11895611346.671833</v>
      </c>
      <c r="X9" s="19">
        <f ca="1">IF(mop!AG231=0,0,W9*mop!AH231/mop!AG231)</f>
        <v>11791769928.51466</v>
      </c>
      <c r="Y9" s="19">
        <f ca="1">IF(mop!AH231=0,0,X9*mop!AI231/mop!AH231)</f>
        <v>11687928510.357485</v>
      </c>
      <c r="Z9" s="19">
        <f ca="1">IF(mop!AI231=0,0,Y9*mop!AJ231/mop!AI231)</f>
        <v>11584087092.200312</v>
      </c>
      <c r="AA9" s="19">
        <f ca="1">IF(mop!AJ231=0,0,Z9*mop!AK231/mop!AJ231)</f>
        <v>11480245674.043139</v>
      </c>
      <c r="AB9" s="19">
        <f ca="1">IF(mop!AK231=0,0,AA9*mop!AL231/mop!AK231)</f>
        <v>11337944471.383308</v>
      </c>
      <c r="AC9" s="19">
        <f ca="1">IF(mop!AL231=0,0,AB9*mop!AM231/mop!AL231)</f>
        <v>11195643268.723476</v>
      </c>
      <c r="AD9" s="19">
        <f ca="1">IF(mop!AM231=0,0,AC9*mop!AN231/mop!AM231)</f>
        <v>11053342066.063644</v>
      </c>
      <c r="AE9" s="19">
        <f ca="1">IF(mop!AN231=0,0,AD9*mop!AO231/mop!AN231)</f>
        <v>10911040863.403814</v>
      </c>
      <c r="AF9" s="19">
        <f ca="1">IF(mop!AO231=0,0,AE9*mop!AP231/mop!AO231)</f>
        <v>10768739660.743982</v>
      </c>
    </row>
    <row r="10" spans="1:32">
      <c r="A10" s="88" t="s">
        <v>25</v>
      </c>
      <c r="B10" s="137">
        <v>0</v>
      </c>
      <c r="C10" s="137">
        <v>0</v>
      </c>
      <c r="D10" s="137">
        <v>0</v>
      </c>
      <c r="E10" s="19">
        <f>IF((mop!N28+mop!N71)=0,0,D10*(mop!O28+mop!O71)/(mop!N28+mop!N71))</f>
        <v>0</v>
      </c>
      <c r="F10" s="19">
        <f>IF((mop!O28+mop!O71)=0,0,E10*(mop!P28+mop!P71)/(mop!O28+mop!O71))</f>
        <v>0</v>
      </c>
      <c r="G10" s="19">
        <f>IF((mop!P28+mop!P71)=0,0,F10*(mop!Q28+mop!Q71)/(mop!P28+mop!P71))</f>
        <v>0</v>
      </c>
      <c r="H10" s="19">
        <f>IF((mop!Q28+mop!Q71)=0,0,G10*(mop!R28+mop!R71)/(mop!Q28+mop!Q71))</f>
        <v>0</v>
      </c>
      <c r="I10" s="19">
        <f>IF((mop!R28+mop!R71)=0,0,H10*(mop!S28+mop!S71)/(mop!R28+mop!R71))</f>
        <v>0</v>
      </c>
      <c r="J10" s="19">
        <f>IF((mop!S28+mop!S71)=0,0,I10*(mop!T28+mop!T71)/(mop!S28+mop!S71))</f>
        <v>0</v>
      </c>
      <c r="K10" s="19">
        <f>IF((mop!T28+mop!T71)=0,0,J10*(mop!U28+mop!U71)/(mop!T28+mop!T71))</f>
        <v>0</v>
      </c>
      <c r="L10" s="19">
        <f>IF((mop!U28+mop!U71)=0,0,K10*(mop!V28+mop!V71)/(mop!U28+mop!U71))</f>
        <v>0</v>
      </c>
      <c r="M10" s="19">
        <f>IF((mop!V28+mop!V71)=0,0,L10*(mop!W28+mop!W71)/(mop!V28+mop!V71))</f>
        <v>0</v>
      </c>
      <c r="N10" s="19">
        <f>IF((mop!W28+mop!W71)=0,0,M10*(mop!X28+mop!X71)/(mop!W28+mop!W71))</f>
        <v>0</v>
      </c>
      <c r="O10" s="19">
        <f>IF((mop!X28+mop!X71)=0,0,N10*(mop!Y28+mop!Y71)/(mop!X28+mop!X71))</f>
        <v>0</v>
      </c>
      <c r="P10" s="19">
        <f>IF((mop!Y28+mop!Y71)=0,0,O10*(mop!Z28+mop!Z71)/(mop!Y28+mop!Y71))</f>
        <v>0</v>
      </c>
      <c r="Q10" s="19">
        <f>IF((mop!Z28+mop!Z71)=0,0,P10*(mop!AA28+mop!AA71)/(mop!Z28+mop!Z71))</f>
        <v>0</v>
      </c>
      <c r="R10" s="19">
        <f>IF((mop!AA28+mop!AA71)=0,0,Q10*(mop!AB28+mop!AB71)/(mop!AA28+mop!AA71))</f>
        <v>0</v>
      </c>
      <c r="S10" s="19">
        <f>IF((mop!AB28+mop!AB71)=0,0,R10*(mop!AC28+mop!AC71)/(mop!AB28+mop!AB71))</f>
        <v>0</v>
      </c>
      <c r="T10" s="19">
        <f>IF((mop!AC28+mop!AC71)=0,0,S10*(mop!AD28+mop!AD71)/(mop!AC28+mop!AC71))</f>
        <v>0</v>
      </c>
      <c r="U10" s="19">
        <f>IF((mop!AD28+mop!AD71)=0,0,T10*(mop!AE28+mop!AE71)/(mop!AD28+mop!AD71))</f>
        <v>0</v>
      </c>
      <c r="V10" s="19">
        <f>IF((mop!AE28+mop!AE71)=0,0,U10*(mop!AF28+mop!AF71)/(mop!AE28+mop!AE71))</f>
        <v>0</v>
      </c>
      <c r="W10" s="19">
        <f>IF((mop!AF28+mop!AF71)=0,0,V10*(mop!AG28+mop!AG71)/(mop!AF28+mop!AF71))</f>
        <v>0</v>
      </c>
      <c r="X10" s="19">
        <f>IF((mop!AG28+mop!AG71)=0,0,W10*(mop!AH28+mop!AH71)/(mop!AG28+mop!AG71))</f>
        <v>0</v>
      </c>
      <c r="Y10" s="19">
        <f>IF((mop!AH28+mop!AH71)=0,0,X10*(mop!AI28+mop!AI71)/(mop!AH28+mop!AH71))</f>
        <v>0</v>
      </c>
      <c r="Z10" s="19">
        <f>IF((mop!AI28+mop!AI71)=0,0,Y10*(mop!AJ28+mop!AJ71)/(mop!AI28+mop!AI71))</f>
        <v>0</v>
      </c>
      <c r="AA10" s="19">
        <f>IF((mop!AJ28+mop!AJ71)=0,0,Z10*(mop!AK28+mop!AK71)/(mop!AJ28+mop!AJ71))</f>
        <v>0</v>
      </c>
      <c r="AB10" s="19">
        <f>IF((mop!AK28+mop!AK71)=0,0,AA10*(mop!AL28+mop!AL71)/(mop!AK28+mop!AK71))</f>
        <v>0</v>
      </c>
      <c r="AC10" s="19">
        <f>IF((mop!AL28+mop!AL71)=0,0,AB10*(mop!AM28+mop!AM71)/(mop!AL28+mop!AL71))</f>
        <v>0</v>
      </c>
      <c r="AD10" s="19">
        <f>IF((mop!AM28+mop!AM71)=0,0,AC10*(mop!AN28+mop!AN71)/(mop!AM28+mop!AM71))</f>
        <v>0</v>
      </c>
      <c r="AE10" s="19">
        <f>IF((mop!AN28+mop!AN71)=0,0,AD10*(mop!AO28+mop!AO71)/(mop!AN28+mop!AN71))</f>
        <v>0</v>
      </c>
      <c r="AF10" s="19">
        <f>IF((mop!AO28+mop!AO71)=0,0,AE10*(mop!AP28+mop!AP71)/(mop!AO28+mop!AO71))</f>
        <v>0</v>
      </c>
    </row>
    <row r="11" spans="1:32">
      <c r="A11" t="s">
        <v>26</v>
      </c>
      <c r="B11" s="86" cm="1">
        <f t="array" aca="1" ref="B11" ca="1">SUM(
VALUE(INDIRECT(ADDRESS(About!$A135,About!$A$153,1,1,CONCATENATE("BEN",B$1)),TRUE)),
VALUE(INDIRECT(ADDRESS(About!$A135,About!$A$164,1,1,CONCATENATE("BEN",B$1)),TRUE)),
VALUE(INDIRECT(ADDRESS(About!$A135,About!$A$166,1,1,CONCATENATE("BEN",B$1)),TRUE))
)*toe_to_BTU</f>
        <v>70544582026.517334</v>
      </c>
      <c r="C11" s="86" cm="1">
        <f t="array" aca="1" ref="C11" ca="1">SUM(
VALUE(INDIRECT(ADDRESS(About!$A135,About!$A$153,1,1,CONCATENATE("BEN",C$1)),TRUE)),
VALUE(INDIRECT(ADDRESS(About!$A135,About!$A$164,1,1,CONCATENATE("BEN",C$1)),TRUE)),
VALUE(INDIRECT(ADDRESS(About!$A135,About!$A$166,1,1,CONCATENATE("BEN",C$1)),TRUE))
)*toe_to_BTU</f>
        <v>79128836878.301392</v>
      </c>
      <c r="D11" s="86" cm="1">
        <f t="array" aca="1" ref="D11" ca="1">SUM(
VALUE(INDIRECT(ADDRESS(About!$A135,About!$A$153,1,1,CONCATENATE("BEN",D$1)),TRUE)),
VALUE(INDIRECT(ADDRESS(About!$A135,About!$A$164,1,1,CONCATENATE("BEN",D$1)),TRUE)),
VALUE(INDIRECT(ADDRESS(About!$A135,About!$A$166,1,1,CONCATENATE("BEN",D$1)),TRUE))
)*toe_to_BTU</f>
        <v>74108091135.779114</v>
      </c>
      <c r="E11" s="19">
        <f ca="1">IF(mop!N58=0,0,D11*mop!O58/mop!N58)</f>
        <v>75408233085.529617</v>
      </c>
      <c r="F11" s="19">
        <f ca="1">IF(mop!O58=0,0,E11*mop!P58/mop!O58)</f>
        <v>76708375035.280136</v>
      </c>
      <c r="G11" s="19">
        <f ca="1">IF(mop!P58=0,0,F11*mop!Q58/mop!P58)</f>
        <v>78008516985.03064</v>
      </c>
      <c r="H11" s="19">
        <f ca="1">IF(mop!Q58=0,0,G11*mop!R58/mop!Q58)</f>
        <v>79308658934.781143</v>
      </c>
      <c r="I11" s="19">
        <f ca="1">IF(mop!R58=0,0,H11*mop!S58/mop!R58)</f>
        <v>80608800884.531662</v>
      </c>
      <c r="J11" s="19">
        <f ca="1">IF(mop!S58=0,0,I11*mop!T58/mop!S58)</f>
        <v>81908942834.282166</v>
      </c>
      <c r="K11" s="19">
        <f ca="1">IF(mop!T58=0,0,J11*mop!U58/mop!T58)</f>
        <v>83209084784.032669</v>
      </c>
      <c r="L11" s="19">
        <f ca="1">IF(mop!U58=0,0,K11*mop!V58/mop!U58)</f>
        <v>84509226733.783173</v>
      </c>
      <c r="M11" s="19">
        <f ca="1">IF(mop!V58=0,0,L11*mop!W58/mop!V58)</f>
        <v>85809368683.533676</v>
      </c>
      <c r="N11" s="19">
        <f ca="1">IF(mop!W58=0,0,M11*mop!X58/mop!W58)</f>
        <v>87109510633.28418</v>
      </c>
      <c r="O11" s="19">
        <f ca="1">IF(mop!X58=0,0,N11*mop!Y58/mop!X58)</f>
        <v>88409652583.034683</v>
      </c>
      <c r="P11" s="19">
        <f ca="1">IF(mop!Y58=0,0,O11*mop!Z58/mop!Y58)</f>
        <v>89709794532.785187</v>
      </c>
      <c r="Q11" s="19">
        <f ca="1">IF(mop!Z58=0,0,P11*mop!AA58/mop!Z58)</f>
        <v>91009936482.535706</v>
      </c>
      <c r="R11" s="19">
        <f ca="1">IF(mop!AA58=0,0,Q11*mop!AB58/mop!AA58)</f>
        <v>91009936482.535706</v>
      </c>
      <c r="S11" s="19">
        <f ca="1">IF(mop!AB58=0,0,R11*mop!AC58/mop!AB58)</f>
        <v>91009936482.535706</v>
      </c>
      <c r="T11" s="19">
        <f ca="1">IF(mop!AC58=0,0,S11*mop!AD58/mop!AC58)</f>
        <v>91009936482.535706</v>
      </c>
      <c r="U11" s="19">
        <f ca="1">IF(mop!AD58=0,0,T11*mop!AE58/mop!AD58)</f>
        <v>91009936482.535706</v>
      </c>
      <c r="V11" s="19">
        <f ca="1">IF(mop!AE58=0,0,U11*mop!AF58/mop!AE58)</f>
        <v>91009936482.535706</v>
      </c>
      <c r="W11" s="19">
        <f ca="1">IF(mop!AF58=0,0,V11*mop!AG58/mop!AF58)</f>
        <v>91009936482.535706</v>
      </c>
      <c r="X11" s="19">
        <f ca="1">IF(mop!AG58=0,0,W11*mop!AH58/mop!AG58)</f>
        <v>91009936482.535706</v>
      </c>
      <c r="Y11" s="19">
        <f ca="1">IF(mop!AH58=0,0,X11*mop!AI58/mop!AH58)</f>
        <v>91009936482.535706</v>
      </c>
      <c r="Z11" s="19">
        <f ca="1">IF(mop!AI58=0,0,Y11*mop!AJ58/mop!AI58)</f>
        <v>91009936482.535706</v>
      </c>
      <c r="AA11" s="19">
        <f ca="1">IF(mop!AJ58=0,0,Z11*mop!AK58/mop!AJ58)</f>
        <v>91009936482.535706</v>
      </c>
      <c r="AB11" s="19">
        <f ca="1">IF(mop!AK58=0,0,AA11*mop!AL58/mop!AK58)</f>
        <v>89709794532.785202</v>
      </c>
      <c r="AC11" s="19">
        <f ca="1">IF(mop!AL58=0,0,AB11*mop!AM58/mop!AL58)</f>
        <v>88409652583.034698</v>
      </c>
      <c r="AD11" s="19">
        <f ca="1">IF(mop!AM58=0,0,AC11*mop!AN58/mop!AM58)</f>
        <v>87109510633.284195</v>
      </c>
      <c r="AE11" s="19">
        <f ca="1">IF(mop!AN58=0,0,AD11*mop!AO58/mop!AN58)</f>
        <v>85809368683.533691</v>
      </c>
      <c r="AF11" s="19">
        <f ca="1">IF(mop!AO58=0,0,AE11*mop!AP58/mop!AO58)</f>
        <v>84509226733.783173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VALUE(INDIRECT(ADDRESS(About!$A130,About!$A$153,1,1,CONCATENATE("BEN",B$1)),TRUE)),
VALUE(INDIRECT(ADDRESS(About!$A134,About!$A$153,1,1,CONCATENATE("BEN",B$1)),TRUE)),
VALUE(INDIRECT(ADDRESS(About!$A139,About!$A$153,1,1,CONCATENATE("BEN",B$1)),TRUE)),
VALUE(INDIRECT(ADDRESS(About!$A130,About!$A$164,1,1,CONCATENATE("BEN",B$1)),TRUE)),
VALUE(INDIRECT(ADDRESS(About!$A134,About!$A$164,1,1,CONCATENATE("BEN",B$1)),TRUE)),
VALUE(INDIRECT(ADDRESS(About!$A139,About!$A$164,1,1,CONCATENATE("BEN",B$1)),TRUE)),
VALUE(INDIRECT(ADDRESS(About!$A130,About!$A$166,1,1,CONCATENATE("BEN",B$1)),TRUE)),
VALUE(INDIRECT(ADDRESS(About!$A134,About!$A$166,1,1,CONCATENATE("BEN",B$1)),TRUE)),
VALUE(INDIRECT(ADDRESS(About!$A139,About!$A$166,1,1,CONCATENATE("BEN",B$1)),TRUE))
)*toe_to_BTU</f>
        <v>158466869185.41937</v>
      </c>
      <c r="C14" s="86" cm="1">
        <f t="array" aca="1" ref="C14" ca="1">SUM(
VALUE(INDIRECT(ADDRESS(About!$A130,About!$A$153,1,1,CONCATENATE("BEN",C$1)),TRUE)),
VALUE(INDIRECT(ADDRESS(About!$A134,About!$A$153,1,1,CONCATENATE("BEN",C$1)),TRUE)),
VALUE(INDIRECT(ADDRESS(About!$A139,About!$A$153,1,1,CONCATENATE("BEN",C$1)),TRUE)),
VALUE(INDIRECT(ADDRESS(About!$A130,About!$A$164,1,1,CONCATENATE("BEN",C$1)),TRUE)),
VALUE(INDIRECT(ADDRESS(About!$A134,About!$A$164,1,1,CONCATENATE("BEN",C$1)),TRUE)),
VALUE(INDIRECT(ADDRESS(About!$A139,About!$A$164,1,1,CONCATENATE("BEN",C$1)),TRUE)),
VALUE(INDIRECT(ADDRESS(About!$A130,About!$A$166,1,1,CONCATENATE("BEN",C$1)),TRUE)),
VALUE(INDIRECT(ADDRESS(About!$A134,About!$A$166,1,1,CONCATENATE("BEN",C$1)),TRUE)),
VALUE(INDIRECT(ADDRESS(About!$A139,About!$A$166,1,1,CONCATENATE("BEN",C$1)),TRUE))
)*toe_to_BTU</f>
        <v>165422789866.22116</v>
      </c>
      <c r="D14" s="86" cm="1">
        <f t="array" aca="1" ref="D14" ca="1">SUM(
VALUE(INDIRECT(ADDRESS(About!$A130,About!$A$153,1,1,CONCATENATE("BEN",D$1)),TRUE)),
VALUE(INDIRECT(ADDRESS(About!$A134,About!$A$153,1,1,CONCATENATE("BEN",D$1)),TRUE)),
VALUE(INDIRECT(ADDRESS(About!$A139,About!$A$153,1,1,CONCATENATE("BEN",D$1)),TRUE)),
VALUE(INDIRECT(ADDRESS(About!$A130,About!$A$164,1,1,CONCATENATE("BEN",D$1)),TRUE)),
VALUE(INDIRECT(ADDRESS(About!$A134,About!$A$164,1,1,CONCATENATE("BEN",D$1)),TRUE)),
VALUE(INDIRECT(ADDRESS(About!$A139,About!$A$164,1,1,CONCATENATE("BEN",D$1)),TRUE)),
VALUE(INDIRECT(ADDRESS(About!$A130,About!$A$166,1,1,CONCATENATE("BEN",D$1)),TRUE)),
VALUE(INDIRECT(ADDRESS(About!$A134,About!$A$166,1,1,CONCATENATE("BEN",D$1)),TRUE)),
VALUE(INDIRECT(ADDRESS(About!$A139,About!$A$166,1,1,CONCATENATE("BEN",D$1)),TRUE))
)*toe_to_BTU</f>
        <v>150783678086.34726</v>
      </c>
      <c r="E14" s="19">
        <f ca="1">IF((mop!N15+mop!N178+mop!N213)=0,0,D14*(mop!O15+mop!O178+mop!O213)/(mop!N15+mop!N178+mop!N213))</f>
        <v>143806434656.72845</v>
      </c>
      <c r="F14" s="19">
        <f ca="1">IF((mop!O15+mop!O178+mop!O213)=0,0,E14*(mop!P15+mop!P178+mop!P213)/(mop!O15+mop!O178+mop!O213))</f>
        <v>136829191227.10965</v>
      </c>
      <c r="G14" s="19">
        <f ca="1">IF((mop!P15+mop!P178+mop!P213)=0,0,F14*(mop!Q15+mop!Q178+mop!Q213)/(mop!P15+mop!P178+mop!P213))</f>
        <v>129851947797.49084</v>
      </c>
      <c r="H14" s="19">
        <f ca="1">IF((mop!Q15+mop!Q178+mop!Q213)=0,0,G14*(mop!R15+mop!R178+mop!R213)/(mop!Q15+mop!Q178+mop!Q213))</f>
        <v>132043620612.14626</v>
      </c>
      <c r="I14" s="19">
        <f ca="1">IF((mop!R15+mop!R178+mop!R213)=0,0,H14*(mop!S15+mop!S178+mop!S213)/(mop!R15+mop!R178+mop!R213))</f>
        <v>134235293426.80167</v>
      </c>
      <c r="J14" s="19">
        <f ca="1">IF((mop!S15+mop!S178+mop!S213)=0,0,I14*(mop!T15+mop!T178+mop!T213)/(mop!S15+mop!S178+mop!S213))</f>
        <v>136426966241.45705</v>
      </c>
      <c r="K14" s="19">
        <f ca="1">IF((mop!T15+mop!T178+mop!T213)=0,0,J14*(mop!U15+mop!U178+mop!U213)/(mop!T15+mop!T178+mop!T213))</f>
        <v>138618639056.11249</v>
      </c>
      <c r="L14" s="19">
        <f ca="1">IF((mop!U15+mop!U178+mop!U213)=0,0,K14*(mop!V15+mop!V178+mop!V213)/(mop!U15+mop!U178+mop!U213))</f>
        <v>140810311870.76785</v>
      </c>
      <c r="M14" s="19">
        <f ca="1">IF((mop!V15+mop!V178+mop!V213)=0,0,L14*(mop!W15+mop!W178+mop!W213)/(mop!V15+mop!V178+mop!V213))</f>
        <v>142383906743.09967</v>
      </c>
      <c r="N14" s="19">
        <f ca="1">IF((mop!W15+mop!W178+mop!W213)=0,0,M14*(mop!X15+mop!X178+mop!X213)/(mop!W15+mop!W178+mop!W213))</f>
        <v>143957501615.43152</v>
      </c>
      <c r="O14" s="19">
        <f ca="1">IF((mop!X15+mop!X178+mop!X213)=0,0,N14*(mop!Y15+mop!Y178+mop!Y213)/(mop!X15+mop!X178+mop!X213))</f>
        <v>145531096487.76334</v>
      </c>
      <c r="P14" s="19">
        <f ca="1">IF((mop!Y15+mop!Y178+mop!Y213)=0,0,O14*(mop!Z15+mop!Z178+mop!Z213)/(mop!Y15+mop!Y178+mop!Y213))</f>
        <v>147104691360.09515</v>
      </c>
      <c r="Q14" s="19">
        <f ca="1">IF((mop!Z15+mop!Z178+mop!Z213)=0,0,P14*(mop!AA15+mop!AA178+mop!AA213)/(mop!Z15+mop!Z178+mop!Z213))</f>
        <v>148678286232.427</v>
      </c>
      <c r="R14" s="19">
        <f ca="1">IF((mop!AA15+mop!AA178+mop!AA213)=0,0,Q14*(mop!AB15+mop!AB178+mop!AB213)/(mop!AA15+mop!AA178+mop!AA213))</f>
        <v>150673752301.16327</v>
      </c>
      <c r="S14" s="19">
        <f ca="1">IF((mop!AB15+mop!AB178+mop!AB213)=0,0,R14*(mop!AC15+mop!AC178+mop!AC213)/(mop!AB15+mop!AB178+mop!AB213))</f>
        <v>152669218369.89954</v>
      </c>
      <c r="T14" s="19">
        <f ca="1">IF((mop!AC15+mop!AC178+mop!AC213)=0,0,S14*(mop!AD15+mop!AD178+mop!AD213)/(mop!AC15+mop!AC178+mop!AC213))</f>
        <v>154664684438.63583</v>
      </c>
      <c r="U14" s="19">
        <f ca="1">IF((mop!AD15+mop!AD178+mop!AD213)=0,0,T14*(mop!AE15+mop!AE178+mop!AE213)/(mop!AD15+mop!AD178+mop!AD213))</f>
        <v>156660150507.3721</v>
      </c>
      <c r="V14" s="19">
        <f ca="1">IF((mop!AE15+mop!AE178+mop!AE213)=0,0,U14*(mop!AF15+mop!AF178+mop!AF213)/(mop!AE15+mop!AE178+mop!AE213))</f>
        <v>158655616576.1084</v>
      </c>
      <c r="W14" s="19">
        <f ca="1">IF((mop!AF15+mop!AF178+mop!AF213)=0,0,V14*(mop!AG15+mop!AG178+mop!AG213)/(mop!AF15+mop!AF178+mop!AF213))</f>
        <v>160828936353.96252</v>
      </c>
      <c r="X14" s="19">
        <f ca="1">IF((mop!AG15+mop!AG178+mop!AG213)=0,0,W14*(mop!AH15+mop!AH178+mop!AH213)/(mop!AG15+mop!AG178+mop!AG213))</f>
        <v>163002256131.81665</v>
      </c>
      <c r="Y14" s="19">
        <f ca="1">IF((mop!AH15+mop!AH178+mop!AH213)=0,0,X14*(mop!AI15+mop!AI178+mop!AI213)/(mop!AH15+mop!AH178+mop!AH213))</f>
        <v>165175575909.67075</v>
      </c>
      <c r="Z14" s="19">
        <f ca="1">IF((mop!AI15+mop!AI178+mop!AI213)=0,0,Y14*(mop!AJ15+mop!AJ178+mop!AJ213)/(mop!AI15+mop!AI178+mop!AI213))</f>
        <v>167348895687.52487</v>
      </c>
      <c r="AA14" s="19">
        <f ca="1">IF((mop!AJ15+mop!AJ178+mop!AJ213)=0,0,Z14*(mop!AK15+mop!AK178+mop!AK213)/(mop!AJ15+mop!AJ178+mop!AJ213))</f>
        <v>169522215465.37897</v>
      </c>
      <c r="AB14" s="19">
        <f ca="1">IF((mop!AK15+mop!AK178+mop!AK213)=0,0,AA14*(mop!AL15+mop!AL178+mop!AL213)/(mop!AK15+mop!AK178+mop!AK213))</f>
        <v>169992501775.08926</v>
      </c>
      <c r="AC14" s="19">
        <f ca="1">IF((mop!AL15+mop!AL178+mop!AL213)=0,0,AB14*(mop!AM15+mop!AM178+mop!AM213)/(mop!AL15+mop!AL178+mop!AL213))</f>
        <v>170462788084.79956</v>
      </c>
      <c r="AD14" s="19">
        <f ca="1">IF((mop!AM15+mop!AM178+mop!AM213)=0,0,AC14*(mop!AN15+mop!AN178+mop!AN213)/(mop!AM15+mop!AM178+mop!AM213))</f>
        <v>170933074394.50986</v>
      </c>
      <c r="AE14" s="19">
        <f ca="1">IF((mop!AN15+mop!AN178+mop!AN213)=0,0,AD14*(mop!AO15+mop!AO178+mop!AO213)/(mop!AN15+mop!AN178+mop!AN213))</f>
        <v>171403360704.22015</v>
      </c>
      <c r="AF14" s="19">
        <f ca="1">IF((mop!AO15+mop!AO178+mop!AO213)=0,0,AE14*(mop!AP15+mop!AP178+mop!AP213)/(mop!AO15+mop!AO178+mop!AO213))</f>
        <v>171873647013.93048</v>
      </c>
    </row>
    <row r="15" spans="1:32">
      <c r="A15" s="88" t="s">
        <v>30</v>
      </c>
      <c r="B15" s="86" cm="1">
        <f t="array" aca="1" ref="B15" ca="1">SUM(
VALUE(INDIRECT(ADDRESS(About!$A131,About!$A$153,1,1,CONCATENATE("BEN",B$1)),TRUE)),
VALUE(INDIRECT(ADDRESS(About!$A132,About!$A$153,1,1,CONCATENATE("BEN",B$1)),TRUE)),
VALUE(INDIRECT(ADDRESS(About!$A131,About!$A$164,1,1,CONCATENATE("BEN",B$1)),TRUE)),
VALUE(INDIRECT(ADDRESS(About!$A132,About!$A$164,1,1,CONCATENATE("BEN",B$1)),TRUE)),
VALUE(INDIRECT(ADDRESS(About!$A131,About!$A$166,1,1,CONCATENATE("BEN",B$1)),TRUE)),
VALUE(INDIRECT(ADDRESS(About!$A132,About!$A$166,1,1,CONCATENATE("BEN",B$1)),TRUE))
)*toe_to_BTU</f>
        <v>8996714501.038744</v>
      </c>
      <c r="C15" s="86" cm="1">
        <f t="array" aca="1" ref="C15" ca="1">SUM(
VALUE(INDIRECT(ADDRESS(About!$A131,About!$A$153,1,1,CONCATENATE("BEN",C$1)),TRUE)),
VALUE(INDIRECT(ADDRESS(About!$A132,About!$A$153,1,1,CONCATENATE("BEN",C$1)),TRUE)),
VALUE(INDIRECT(ADDRESS(About!$A131,About!$A$164,1,1,CONCATENATE("BEN",C$1)),TRUE)),
VALUE(INDIRECT(ADDRESS(About!$A132,About!$A$164,1,1,CONCATENATE("BEN",C$1)),TRUE)),
VALUE(INDIRECT(ADDRESS(About!$A131,About!$A$166,1,1,CONCATENATE("BEN",C$1)),TRUE)),
VALUE(INDIRECT(ADDRESS(About!$A132,About!$A$166,1,1,CONCATENATE("BEN",C$1)),TRUE))
)*toe_to_BTU</f>
        <v>9666867041.537569</v>
      </c>
      <c r="D15" s="86" cm="1">
        <f t="array" aca="1" ref="D15" ca="1">SUM(
VALUE(INDIRECT(ADDRESS(About!$A131,About!$A$153,1,1,CONCATENATE("BEN",D$1)),TRUE)),
VALUE(INDIRECT(ADDRESS(About!$A132,About!$A$153,1,1,CONCATENATE("BEN",D$1)),TRUE)),
VALUE(INDIRECT(ADDRESS(About!$A131,About!$A$164,1,1,CONCATENATE("BEN",D$1)),TRUE)),
VALUE(INDIRECT(ADDRESS(About!$A132,About!$A$164,1,1,CONCATENATE("BEN",D$1)),TRUE)),
VALUE(INDIRECT(ADDRESS(About!$A131,About!$A$166,1,1,CONCATENATE("BEN",D$1)),TRUE)),
VALUE(INDIRECT(ADDRESS(About!$A132,About!$A$166,1,1,CONCATENATE("BEN",D$1)),TRUE))
)*toe_to_BTU</f>
        <v>9527149139.6851711</v>
      </c>
      <c r="E15" s="19">
        <f ca="1">IF((mop!N41+mop!N195)=0,0,D15*(mop!O41+mop!O195)/(mop!N41+mop!N195))</f>
        <v>9650878349.2915287</v>
      </c>
      <c r="F15" s="19">
        <f ca="1">IF((mop!O41+mop!O195)=0,0,E15*(mop!P41+mop!P195)/(mop!O41+mop!O195))</f>
        <v>9774607558.8978844</v>
      </c>
      <c r="G15" s="19">
        <f ca="1">IF((mop!P41+mop!P195)=0,0,F15*(mop!Q41+mop!Q195)/(mop!P41+mop!P195))</f>
        <v>9898336768.50424</v>
      </c>
      <c r="H15" s="19">
        <f ca="1">IF((mop!Q41+mop!Q195)=0,0,G15*(mop!R41+mop!R195)/(mop!Q41+mop!Q195))</f>
        <v>10022065978.110607</v>
      </c>
      <c r="I15" s="19">
        <f ca="1">IF((mop!R41+mop!R195)=0,0,H15*(mop!S41+mop!S195)/(mop!R41+mop!R195))</f>
        <v>10145795187.716972</v>
      </c>
      <c r="J15" s="19">
        <f ca="1">IF((mop!S41+mop!S195)=0,0,I15*(mop!T41+mop!T195)/(mop!S41+mop!S195))</f>
        <v>10269524397.323339</v>
      </c>
      <c r="K15" s="19">
        <f ca="1">IF((mop!T41+mop!T195)=0,0,J15*(mop!U41+mop!U195)/(mop!T41+mop!T195))</f>
        <v>10393253606.929705</v>
      </c>
      <c r="L15" s="19">
        <f ca="1">IF((mop!U41+mop!U195)=0,0,K15*(mop!V41+mop!V195)/(mop!U41+mop!U195))</f>
        <v>10516982816.536072</v>
      </c>
      <c r="M15" s="19">
        <f ca="1">IF((mop!V41+mop!V195)=0,0,L15*(mop!W41+mop!W195)/(mop!V41+mop!V195))</f>
        <v>10640712026.142418</v>
      </c>
      <c r="N15" s="19">
        <f ca="1">IF((mop!W41+mop!W195)=0,0,M15*(mop!X41+mop!X195)/(mop!W41+mop!W195))</f>
        <v>10764441235.748764</v>
      </c>
      <c r="O15" s="19">
        <f ca="1">IF((mop!X41+mop!X195)=0,0,N15*(mop!Y41+mop!Y195)/(mop!X41+mop!X195))</f>
        <v>10888170445.35511</v>
      </c>
      <c r="P15" s="19">
        <f ca="1">IF((mop!Y41+mop!Y195)=0,0,O15*(mop!Z41+mop!Z195)/(mop!Y41+mop!Y195))</f>
        <v>11011899654.961456</v>
      </c>
      <c r="Q15" s="19">
        <f ca="1">IF((mop!Z41+mop!Z195)=0,0,P15*(mop!AA41+mop!AA195)/(mop!Z41+mop!Z195))</f>
        <v>11135628864.567801</v>
      </c>
      <c r="R15" s="19">
        <f ca="1">IF((mop!AA41+mop!AA195)=0,0,Q15*(mop!AB41+mop!AB195)/(mop!AA41+mop!AA195))</f>
        <v>11259358074.174166</v>
      </c>
      <c r="S15" s="19">
        <f ca="1">IF((mop!AB41+mop!AB195)=0,0,R15*(mop!AC41+mop!AC195)/(mop!AB41+mop!AB195))</f>
        <v>11383087283.780531</v>
      </c>
      <c r="T15" s="19">
        <f ca="1">IF((mop!AC41+mop!AC195)=0,0,S15*(mop!AD41+mop!AD195)/(mop!AC41+mop!AC195))</f>
        <v>11506816493.386896</v>
      </c>
      <c r="U15" s="19">
        <f ca="1">IF((mop!AD41+mop!AD195)=0,0,T15*(mop!AE41+mop!AE195)/(mop!AD41+mop!AD195))</f>
        <v>11630545702.993261</v>
      </c>
      <c r="V15" s="19">
        <f ca="1">IF((mop!AE41+mop!AE195)=0,0,U15*(mop!AF41+mop!AF195)/(mop!AE41+mop!AE195))</f>
        <v>11754274912.599628</v>
      </c>
      <c r="W15" s="19">
        <f ca="1">IF((mop!AF41+mop!AF195)=0,0,V15*(mop!AG41+mop!AG195)/(mop!AF41+mop!AF195))</f>
        <v>11878004122.205975</v>
      </c>
      <c r="X15" s="19">
        <f ca="1">IF((mop!AG41+mop!AG195)=0,0,W15*(mop!AH41+mop!AH195)/(mop!AG41+mop!AG195))</f>
        <v>12001733331.812321</v>
      </c>
      <c r="Y15" s="19">
        <f ca="1">IF((mop!AH41+mop!AH195)=0,0,X15*(mop!AI41+mop!AI195)/(mop!AH41+mop!AH195))</f>
        <v>12125462541.418667</v>
      </c>
      <c r="Z15" s="19">
        <f ca="1">IF((mop!AI41+mop!AI195)=0,0,Y15*(mop!AJ41+mop!AJ195)/(mop!AI41+mop!AI195))</f>
        <v>12249191751.025013</v>
      </c>
      <c r="AA15" s="19">
        <f ca="1">IF((mop!AJ41+mop!AJ195)=0,0,Z15*(mop!AK41+mop!AK195)/(mop!AJ41+mop!AJ195))</f>
        <v>12372920960.631359</v>
      </c>
      <c r="AB15" s="19">
        <f ca="1">IF((mop!AK41+mop!AK195)=0,0,AA15*(mop!AL41+mop!AL195)/(mop!AK41+mop!AK195))</f>
        <v>12496650170.237705</v>
      </c>
      <c r="AC15" s="19">
        <f ca="1">IF((mop!AL41+mop!AL195)=0,0,AB15*(mop!AM41+mop!AM195)/(mop!AL41+mop!AL195))</f>
        <v>12620379379.844051</v>
      </c>
      <c r="AD15" s="19">
        <f ca="1">IF((mop!AM41+mop!AM195)=0,0,AC15*(mop!AN41+mop!AN195)/(mop!AM41+mop!AM195))</f>
        <v>12744108589.450397</v>
      </c>
      <c r="AE15" s="19">
        <f ca="1">IF((mop!AN41+mop!AN195)=0,0,AD15*(mop!AO41+mop!AO195)/(mop!AN41+mop!AN195))</f>
        <v>12867837799.056744</v>
      </c>
      <c r="AF15" s="19">
        <f ca="1">IF((mop!AO41+mop!AO195)=0,0,AE15*(mop!AP41+mop!AP195)/(mop!AO41+mop!AO195))</f>
        <v>12991567008.663088</v>
      </c>
    </row>
    <row r="16" spans="1:32">
      <c r="A16" t="s">
        <v>31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1:32">
      <c r="A17" t="s">
        <v>32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1:32">
      <c r="A18" t="s">
        <v>33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1:32">
      <c r="A19" t="s">
        <v>34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87">
        <v>0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1:32">
      <c r="A20" s="16" t="s">
        <v>35</v>
      </c>
      <c r="B20" s="86">
        <f ca="1">B14</f>
        <v>158466869185.41937</v>
      </c>
      <c r="C20" s="86">
        <f t="shared" ref="C20:AF20" ca="1" si="0">C14</f>
        <v>165422789866.22116</v>
      </c>
      <c r="D20" s="86">
        <f t="shared" ca="1" si="0"/>
        <v>150783678086.34726</v>
      </c>
      <c r="E20" s="86">
        <f t="shared" ca="1" si="0"/>
        <v>143806434656.72845</v>
      </c>
      <c r="F20" s="86">
        <f t="shared" ca="1" si="0"/>
        <v>136829191227.10965</v>
      </c>
      <c r="G20" s="86">
        <f t="shared" ca="1" si="0"/>
        <v>129851947797.49084</v>
      </c>
      <c r="H20" s="86">
        <f t="shared" ca="1" si="0"/>
        <v>132043620612.14626</v>
      </c>
      <c r="I20" s="86">
        <f t="shared" ca="1" si="0"/>
        <v>134235293426.80167</v>
      </c>
      <c r="J20" s="86">
        <f t="shared" ca="1" si="0"/>
        <v>136426966241.45705</v>
      </c>
      <c r="K20" s="86">
        <f t="shared" ca="1" si="0"/>
        <v>138618639056.11249</v>
      </c>
      <c r="L20" s="86">
        <f t="shared" ca="1" si="0"/>
        <v>140810311870.76785</v>
      </c>
      <c r="M20" s="86">
        <f t="shared" ca="1" si="0"/>
        <v>142383906743.09967</v>
      </c>
      <c r="N20" s="86">
        <f t="shared" ca="1" si="0"/>
        <v>143957501615.43152</v>
      </c>
      <c r="O20" s="86">
        <f t="shared" ca="1" si="0"/>
        <v>145531096487.76334</v>
      </c>
      <c r="P20" s="86">
        <f t="shared" ca="1" si="0"/>
        <v>147104691360.09515</v>
      </c>
      <c r="Q20" s="86">
        <f t="shared" ca="1" si="0"/>
        <v>148678286232.427</v>
      </c>
      <c r="R20" s="86">
        <f t="shared" ca="1" si="0"/>
        <v>150673752301.16327</v>
      </c>
      <c r="S20" s="86">
        <f t="shared" ca="1" si="0"/>
        <v>152669218369.89954</v>
      </c>
      <c r="T20" s="86">
        <f t="shared" ca="1" si="0"/>
        <v>154664684438.63583</v>
      </c>
      <c r="U20" s="86">
        <f t="shared" ca="1" si="0"/>
        <v>156660150507.3721</v>
      </c>
      <c r="V20" s="86">
        <f t="shared" ca="1" si="0"/>
        <v>158655616576.1084</v>
      </c>
      <c r="W20" s="86">
        <f t="shared" ca="1" si="0"/>
        <v>160828936353.96252</v>
      </c>
      <c r="X20" s="86">
        <f t="shared" ca="1" si="0"/>
        <v>163002256131.81665</v>
      </c>
      <c r="Y20" s="86">
        <f t="shared" ca="1" si="0"/>
        <v>165175575909.67075</v>
      </c>
      <c r="Z20" s="86">
        <f t="shared" ca="1" si="0"/>
        <v>167348895687.52487</v>
      </c>
      <c r="AA20" s="86">
        <f t="shared" ca="1" si="0"/>
        <v>169522215465.37897</v>
      </c>
      <c r="AB20" s="86">
        <f t="shared" ca="1" si="0"/>
        <v>169992501775.08926</v>
      </c>
      <c r="AC20" s="86">
        <f t="shared" ca="1" si="0"/>
        <v>170462788084.79956</v>
      </c>
      <c r="AD20" s="86">
        <f t="shared" ca="1" si="0"/>
        <v>170933074394.50986</v>
      </c>
      <c r="AE20" s="86">
        <f t="shared" ca="1" si="0"/>
        <v>171403360704.22015</v>
      </c>
      <c r="AF20" s="86">
        <f t="shared" ca="1" si="0"/>
        <v>171873647013.93048</v>
      </c>
    </row>
    <row r="21" spans="1:32">
      <c r="A21" s="16" t="s">
        <v>36</v>
      </c>
      <c r="B21" s="86">
        <f ca="1">B5</f>
        <v>12798255226.884127</v>
      </c>
      <c r="C21" s="86">
        <f t="shared" ref="C21:AF21" ca="1" si="1">C5</f>
        <v>11456313935.844309</v>
      </c>
      <c r="D21" s="86">
        <f t="shared" ca="1" si="1"/>
        <v>12483180267.406942</v>
      </c>
      <c r="E21" s="86">
        <f t="shared" ca="1" si="1"/>
        <v>12523513644.684511</v>
      </c>
      <c r="F21" s="86">
        <f t="shared" ca="1" si="1"/>
        <v>12563847021.962076</v>
      </c>
      <c r="G21" s="86">
        <f t="shared" ca="1" si="1"/>
        <v>12604180399.239643</v>
      </c>
      <c r="H21" s="86">
        <f t="shared" ca="1" si="1"/>
        <v>12725180531.072344</v>
      </c>
      <c r="I21" s="86">
        <f t="shared" ca="1" si="1"/>
        <v>12846180662.905045</v>
      </c>
      <c r="J21" s="86">
        <f t="shared" ca="1" si="1"/>
        <v>12967180794.737743</v>
      </c>
      <c r="K21" s="86">
        <f t="shared" ca="1" si="1"/>
        <v>13088180926.570446</v>
      </c>
      <c r="L21" s="86">
        <f t="shared" ca="1" si="1"/>
        <v>13209181058.403147</v>
      </c>
      <c r="M21" s="86">
        <f t="shared" ca="1" si="1"/>
        <v>13400764600.47159</v>
      </c>
      <c r="N21" s="86">
        <f t="shared" ca="1" si="1"/>
        <v>13592348142.540033</v>
      </c>
      <c r="O21" s="86">
        <f t="shared" ca="1" si="1"/>
        <v>13783931684.608473</v>
      </c>
      <c r="P21" s="86">
        <f t="shared" ca="1" si="1"/>
        <v>13975515226.676916</v>
      </c>
      <c r="Q21" s="86">
        <f t="shared" ca="1" si="1"/>
        <v>14167098768.745359</v>
      </c>
      <c r="R21" s="86">
        <f t="shared" ca="1" si="1"/>
        <v>14388932343.771976</v>
      </c>
      <c r="S21" s="86">
        <f t="shared" ca="1" si="1"/>
        <v>14610765918.798597</v>
      </c>
      <c r="T21" s="86">
        <f t="shared" ca="1" si="1"/>
        <v>14832599493.825214</v>
      </c>
      <c r="U21" s="86">
        <f t="shared" ca="1" si="1"/>
        <v>15054433068.851833</v>
      </c>
      <c r="V21" s="86">
        <f t="shared" ca="1" si="1"/>
        <v>15276266643.87845</v>
      </c>
      <c r="W21" s="86">
        <f t="shared" ca="1" si="1"/>
        <v>15538433596.182632</v>
      </c>
      <c r="X21" s="86">
        <f t="shared" ca="1" si="1"/>
        <v>15800600548.486816</v>
      </c>
      <c r="Y21" s="86">
        <f t="shared" ca="1" si="1"/>
        <v>16062767500.791004</v>
      </c>
      <c r="Z21" s="86">
        <f t="shared" ca="1" si="1"/>
        <v>16324934453.095186</v>
      </c>
      <c r="AA21" s="86">
        <f t="shared" ca="1" si="1"/>
        <v>16587101405.39937</v>
      </c>
      <c r="AB21" s="86">
        <f t="shared" ca="1" si="1"/>
        <v>16849268357.703556</v>
      </c>
      <c r="AC21" s="86">
        <f t="shared" ca="1" si="1"/>
        <v>17111435310.007742</v>
      </c>
      <c r="AD21" s="86">
        <f t="shared" ca="1" si="1"/>
        <v>17373602262.311928</v>
      </c>
      <c r="AE21" s="86">
        <f t="shared" ca="1" si="1"/>
        <v>17635769214.616112</v>
      </c>
      <c r="AF21" s="86">
        <f t="shared" ca="1" si="1"/>
        <v>17897936166.920296</v>
      </c>
    </row>
    <row r="22" spans="1:32">
      <c r="A22" s="16" t="s">
        <v>37</v>
      </c>
      <c r="B22" s="86">
        <f ca="1">B5</f>
        <v>12798255226.884127</v>
      </c>
      <c r="C22" s="86">
        <f t="shared" ref="C22:AF22" ca="1" si="2">C5</f>
        <v>11456313935.844309</v>
      </c>
      <c r="D22" s="86">
        <f t="shared" ca="1" si="2"/>
        <v>12483180267.406942</v>
      </c>
      <c r="E22" s="86">
        <f t="shared" ca="1" si="2"/>
        <v>12523513644.684511</v>
      </c>
      <c r="F22" s="86">
        <f t="shared" ca="1" si="2"/>
        <v>12563847021.962076</v>
      </c>
      <c r="G22" s="86">
        <f t="shared" ca="1" si="2"/>
        <v>12604180399.239643</v>
      </c>
      <c r="H22" s="86">
        <f t="shared" ca="1" si="2"/>
        <v>12725180531.072344</v>
      </c>
      <c r="I22" s="86">
        <f t="shared" ca="1" si="2"/>
        <v>12846180662.905045</v>
      </c>
      <c r="J22" s="86">
        <f t="shared" ca="1" si="2"/>
        <v>12967180794.737743</v>
      </c>
      <c r="K22" s="86">
        <f t="shared" ca="1" si="2"/>
        <v>13088180926.570446</v>
      </c>
      <c r="L22" s="86">
        <f t="shared" ca="1" si="2"/>
        <v>13209181058.403147</v>
      </c>
      <c r="M22" s="86">
        <f t="shared" ca="1" si="2"/>
        <v>13400764600.47159</v>
      </c>
      <c r="N22" s="86">
        <f t="shared" ca="1" si="2"/>
        <v>13592348142.540033</v>
      </c>
      <c r="O22" s="86">
        <f t="shared" ca="1" si="2"/>
        <v>13783931684.608473</v>
      </c>
      <c r="P22" s="86">
        <f t="shared" ca="1" si="2"/>
        <v>13975515226.676916</v>
      </c>
      <c r="Q22" s="86">
        <f t="shared" ca="1" si="2"/>
        <v>14167098768.745359</v>
      </c>
      <c r="R22" s="86">
        <f t="shared" ca="1" si="2"/>
        <v>14388932343.771976</v>
      </c>
      <c r="S22" s="86">
        <f t="shared" ca="1" si="2"/>
        <v>14610765918.798597</v>
      </c>
      <c r="T22" s="86">
        <f t="shared" ca="1" si="2"/>
        <v>14832599493.825214</v>
      </c>
      <c r="U22" s="86">
        <f t="shared" ca="1" si="2"/>
        <v>15054433068.851833</v>
      </c>
      <c r="V22" s="86">
        <f t="shared" ca="1" si="2"/>
        <v>15276266643.87845</v>
      </c>
      <c r="W22" s="86">
        <f t="shared" ca="1" si="2"/>
        <v>15538433596.182632</v>
      </c>
      <c r="X22" s="86">
        <f t="shared" ca="1" si="2"/>
        <v>15800600548.486816</v>
      </c>
      <c r="Y22" s="86">
        <f t="shared" ca="1" si="2"/>
        <v>16062767500.791004</v>
      </c>
      <c r="Z22" s="86">
        <f t="shared" ca="1" si="2"/>
        <v>16324934453.095186</v>
      </c>
      <c r="AA22" s="86">
        <f t="shared" ca="1" si="2"/>
        <v>16587101405.39937</v>
      </c>
      <c r="AB22" s="86">
        <f t="shared" ca="1" si="2"/>
        <v>16849268357.703556</v>
      </c>
      <c r="AC22" s="86">
        <f t="shared" ca="1" si="2"/>
        <v>17111435310.007742</v>
      </c>
      <c r="AD22" s="86">
        <f t="shared" ca="1" si="2"/>
        <v>17373602262.311928</v>
      </c>
      <c r="AE22" s="86">
        <f t="shared" ca="1" si="2"/>
        <v>17635769214.616112</v>
      </c>
      <c r="AF22" s="86">
        <f t="shared" ca="1" si="2"/>
        <v>17897936166.920296</v>
      </c>
    </row>
    <row r="23" spans="1:32">
      <c r="A23" s="16" t="s">
        <v>38</v>
      </c>
      <c r="B23" s="86">
        <f ca="1">B15</f>
        <v>8996714501.038744</v>
      </c>
      <c r="C23" s="86">
        <f t="shared" ref="C23:AF23" ca="1" si="3">C15</f>
        <v>9666867041.537569</v>
      </c>
      <c r="D23" s="86">
        <f t="shared" ca="1" si="3"/>
        <v>9527149139.6851711</v>
      </c>
      <c r="E23" s="86">
        <f t="shared" ca="1" si="3"/>
        <v>9650878349.2915287</v>
      </c>
      <c r="F23" s="86">
        <f t="shared" ca="1" si="3"/>
        <v>9774607558.8978844</v>
      </c>
      <c r="G23" s="86">
        <f t="shared" ca="1" si="3"/>
        <v>9898336768.50424</v>
      </c>
      <c r="H23" s="86">
        <f t="shared" ca="1" si="3"/>
        <v>10022065978.110607</v>
      </c>
      <c r="I23" s="86">
        <f t="shared" ca="1" si="3"/>
        <v>10145795187.716972</v>
      </c>
      <c r="J23" s="86">
        <f t="shared" ca="1" si="3"/>
        <v>10269524397.323339</v>
      </c>
      <c r="K23" s="86">
        <f t="shared" ca="1" si="3"/>
        <v>10393253606.929705</v>
      </c>
      <c r="L23" s="86">
        <f t="shared" ca="1" si="3"/>
        <v>10516982816.536072</v>
      </c>
      <c r="M23" s="86">
        <f t="shared" ca="1" si="3"/>
        <v>10640712026.142418</v>
      </c>
      <c r="N23" s="86">
        <f t="shared" ca="1" si="3"/>
        <v>10764441235.748764</v>
      </c>
      <c r="O23" s="86">
        <f t="shared" ca="1" si="3"/>
        <v>10888170445.35511</v>
      </c>
      <c r="P23" s="86">
        <f t="shared" ca="1" si="3"/>
        <v>11011899654.961456</v>
      </c>
      <c r="Q23" s="86">
        <f t="shared" ca="1" si="3"/>
        <v>11135628864.567801</v>
      </c>
      <c r="R23" s="86">
        <f t="shared" ca="1" si="3"/>
        <v>11259358074.174166</v>
      </c>
      <c r="S23" s="86">
        <f t="shared" ca="1" si="3"/>
        <v>11383087283.780531</v>
      </c>
      <c r="T23" s="86">
        <f t="shared" ca="1" si="3"/>
        <v>11506816493.386896</v>
      </c>
      <c r="U23" s="86">
        <f t="shared" ca="1" si="3"/>
        <v>11630545702.993261</v>
      </c>
      <c r="V23" s="86">
        <f t="shared" ca="1" si="3"/>
        <v>11754274912.599628</v>
      </c>
      <c r="W23" s="86">
        <f t="shared" ca="1" si="3"/>
        <v>11878004122.205975</v>
      </c>
      <c r="X23" s="86">
        <f t="shared" ca="1" si="3"/>
        <v>12001733331.812321</v>
      </c>
      <c r="Y23" s="86">
        <f t="shared" ca="1" si="3"/>
        <v>12125462541.418667</v>
      </c>
      <c r="Z23" s="86">
        <f t="shared" ca="1" si="3"/>
        <v>12249191751.025013</v>
      </c>
      <c r="AA23" s="86">
        <f t="shared" ca="1" si="3"/>
        <v>12372920960.631359</v>
      </c>
      <c r="AB23" s="86">
        <f t="shared" ca="1" si="3"/>
        <v>12496650170.237705</v>
      </c>
      <c r="AC23" s="86">
        <f t="shared" ca="1" si="3"/>
        <v>12620379379.844051</v>
      </c>
      <c r="AD23" s="86">
        <f t="shared" ca="1" si="3"/>
        <v>12744108589.450397</v>
      </c>
      <c r="AE23" s="86">
        <f t="shared" ca="1" si="3"/>
        <v>12867837799.056744</v>
      </c>
      <c r="AF23" s="86">
        <f t="shared" ca="1" si="3"/>
        <v>12991567008.663088</v>
      </c>
    </row>
    <row r="24" spans="1:32">
      <c r="A24" t="s">
        <v>39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0</v>
      </c>
      <c r="AC24" s="86">
        <v>0</v>
      </c>
      <c r="AD24" s="86">
        <v>0</v>
      </c>
      <c r="AE24" s="86">
        <v>0</v>
      </c>
      <c r="AF24" s="86">
        <v>0</v>
      </c>
    </row>
    <row r="25" spans="1:32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</row>
    <row r="26" spans="1:32">
      <c r="A26" s="16" t="s">
        <v>41</v>
      </c>
      <c r="B26" s="86">
        <f ca="1">B14</f>
        <v>158466869185.41937</v>
      </c>
      <c r="C26" s="86">
        <f t="shared" ref="C26:AF26" ca="1" si="4">C14</f>
        <v>165422789866.22116</v>
      </c>
      <c r="D26" s="86">
        <f t="shared" ca="1" si="4"/>
        <v>150783678086.34726</v>
      </c>
      <c r="E26" s="86">
        <f t="shared" ca="1" si="4"/>
        <v>143806434656.72845</v>
      </c>
      <c r="F26" s="86">
        <f t="shared" ca="1" si="4"/>
        <v>136829191227.10965</v>
      </c>
      <c r="G26" s="86">
        <f t="shared" ca="1" si="4"/>
        <v>129851947797.49084</v>
      </c>
      <c r="H26" s="86">
        <f t="shared" ca="1" si="4"/>
        <v>132043620612.14626</v>
      </c>
      <c r="I26" s="86">
        <f t="shared" ca="1" si="4"/>
        <v>134235293426.80167</v>
      </c>
      <c r="J26" s="86">
        <f t="shared" ca="1" si="4"/>
        <v>136426966241.45705</v>
      </c>
      <c r="K26" s="86">
        <f t="shared" ca="1" si="4"/>
        <v>138618639056.11249</v>
      </c>
      <c r="L26" s="86">
        <f t="shared" ca="1" si="4"/>
        <v>140810311870.76785</v>
      </c>
      <c r="M26" s="86">
        <f t="shared" ca="1" si="4"/>
        <v>142383906743.09967</v>
      </c>
      <c r="N26" s="86">
        <f t="shared" ca="1" si="4"/>
        <v>143957501615.43152</v>
      </c>
      <c r="O26" s="86">
        <f t="shared" ca="1" si="4"/>
        <v>145531096487.76334</v>
      </c>
      <c r="P26" s="86">
        <f t="shared" ca="1" si="4"/>
        <v>147104691360.09515</v>
      </c>
      <c r="Q26" s="86">
        <f t="shared" ca="1" si="4"/>
        <v>148678286232.427</v>
      </c>
      <c r="R26" s="86">
        <f t="shared" ca="1" si="4"/>
        <v>150673752301.16327</v>
      </c>
      <c r="S26" s="86">
        <f t="shared" ca="1" si="4"/>
        <v>152669218369.89954</v>
      </c>
      <c r="T26" s="86">
        <f t="shared" ca="1" si="4"/>
        <v>154664684438.63583</v>
      </c>
      <c r="U26" s="86">
        <f t="shared" ca="1" si="4"/>
        <v>156660150507.3721</v>
      </c>
      <c r="V26" s="86">
        <f t="shared" ca="1" si="4"/>
        <v>158655616576.1084</v>
      </c>
      <c r="W26" s="86">
        <f t="shared" ca="1" si="4"/>
        <v>160828936353.96252</v>
      </c>
      <c r="X26" s="86">
        <f t="shared" ca="1" si="4"/>
        <v>163002256131.81665</v>
      </c>
      <c r="Y26" s="86">
        <f t="shared" ca="1" si="4"/>
        <v>165175575909.67075</v>
      </c>
      <c r="Z26" s="86">
        <f t="shared" ca="1" si="4"/>
        <v>167348895687.52487</v>
      </c>
      <c r="AA26" s="86">
        <f t="shared" ca="1" si="4"/>
        <v>169522215465.37897</v>
      </c>
      <c r="AB26" s="86">
        <f t="shared" ca="1" si="4"/>
        <v>169992501775.08926</v>
      </c>
      <c r="AC26" s="86">
        <f t="shared" ca="1" si="4"/>
        <v>170462788084.79956</v>
      </c>
      <c r="AD26" s="86">
        <f t="shared" ca="1" si="4"/>
        <v>170933074394.50986</v>
      </c>
      <c r="AE26" s="86">
        <f t="shared" ca="1" si="4"/>
        <v>171403360704.22015</v>
      </c>
      <c r="AF26" s="86">
        <f t="shared" ca="1" si="4"/>
        <v>171873647013.93048</v>
      </c>
    </row>
    <row r="27" spans="1:32">
      <c r="A27" s="16" t="s">
        <v>52</v>
      </c>
      <c r="B27" s="19">
        <f ca="1">SUM(B2:B26)</f>
        <v>617058765483.71826</v>
      </c>
      <c r="C27" s="19">
        <f t="shared" ref="C27:AF27" ca="1" si="5">SUM(C2:C26)</f>
        <v>645180206910.33655</v>
      </c>
      <c r="D27" s="19">
        <f t="shared" ca="1" si="5"/>
        <v>601108938800.32068</v>
      </c>
      <c r="E27" s="19">
        <f t="shared" ca="1" si="5"/>
        <v>581990495437.05078</v>
      </c>
      <c r="F27" s="19">
        <f t="shared" ca="1" si="5"/>
        <v>562872052073.78125</v>
      </c>
      <c r="G27" s="19">
        <f t="shared" ca="1" si="5"/>
        <v>543753608710.51129</v>
      </c>
      <c r="H27" s="19">
        <f t="shared" ca="1" si="5"/>
        <v>552227397448.67297</v>
      </c>
      <c r="I27" s="19">
        <f t="shared" ca="1" si="5"/>
        <v>560701186186.83459</v>
      </c>
      <c r="J27" s="19">
        <f t="shared" ca="1" si="5"/>
        <v>569174974924.99609</v>
      </c>
      <c r="K27" s="19">
        <f t="shared" ca="1" si="5"/>
        <v>577648763663.15771</v>
      </c>
      <c r="L27" s="19">
        <f t="shared" ca="1" si="5"/>
        <v>586122552401.31934</v>
      </c>
      <c r="M27" s="19">
        <f t="shared" ca="1" si="5"/>
        <v>593136839683.95959</v>
      </c>
      <c r="N27" s="19">
        <f t="shared" ca="1" si="5"/>
        <v>600151126966.59998</v>
      </c>
      <c r="O27" s="19">
        <f t="shared" ca="1" si="5"/>
        <v>607165414249.24023</v>
      </c>
      <c r="P27" s="19">
        <f t="shared" ca="1" si="5"/>
        <v>614179701531.88062</v>
      </c>
      <c r="Q27" s="19">
        <f t="shared" ca="1" si="5"/>
        <v>621193988814.521</v>
      </c>
      <c r="R27" s="19">
        <f t="shared" ca="1" si="5"/>
        <v>628438250298.03064</v>
      </c>
      <c r="S27" s="19">
        <f t="shared" ca="1" si="5"/>
        <v>635682511781.54016</v>
      </c>
      <c r="T27" s="19">
        <f t="shared" ca="1" si="5"/>
        <v>642926773265.04993</v>
      </c>
      <c r="U27" s="19">
        <f t="shared" ca="1" si="5"/>
        <v>650171034748.55957</v>
      </c>
      <c r="V27" s="19">
        <f t="shared" ca="1" si="5"/>
        <v>657415296232.06934</v>
      </c>
      <c r="W27" s="19">
        <f t="shared" ca="1" si="5"/>
        <v>665033873203.86816</v>
      </c>
      <c r="X27" s="19">
        <f t="shared" ca="1" si="5"/>
        <v>672652450175.66699</v>
      </c>
      <c r="Y27" s="19">
        <f t="shared" ca="1" si="5"/>
        <v>680271027147.46558</v>
      </c>
      <c r="Z27" s="19">
        <f t="shared" ca="1" si="5"/>
        <v>687889604119.26465</v>
      </c>
      <c r="AA27" s="19">
        <f t="shared" ca="1" si="5"/>
        <v>695508181091.06323</v>
      </c>
      <c r="AB27" s="19">
        <f t="shared" ca="1" si="5"/>
        <v>696658501843.09424</v>
      </c>
      <c r="AC27" s="19">
        <f t="shared" ca="1" si="5"/>
        <v>697808822595.125</v>
      </c>
      <c r="AD27" s="19">
        <f t="shared" ca="1" si="5"/>
        <v>698959143347.15576</v>
      </c>
      <c r="AE27" s="19">
        <f t="shared" ca="1" si="5"/>
        <v>700109464099.18665</v>
      </c>
      <c r="AF27" s="19">
        <f t="shared" ca="1" si="5"/>
        <v>701259784851.21753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</v>
      </c>
      <c r="C31" s="19">
        <f t="shared" ref="C31:AF39" ca="1" si="6">C2/C$27</f>
        <v>0</v>
      </c>
      <c r="D31" s="19">
        <f t="shared" ca="1" si="6"/>
        <v>0</v>
      </c>
      <c r="E31" s="19">
        <f t="shared" ca="1" si="6"/>
        <v>0</v>
      </c>
      <c r="F31" s="19">
        <f t="shared" ca="1" si="6"/>
        <v>0</v>
      </c>
      <c r="G31" s="19">
        <f t="shared" ca="1" si="6"/>
        <v>0</v>
      </c>
      <c r="H31" s="19">
        <f t="shared" ca="1" si="6"/>
        <v>0</v>
      </c>
      <c r="I31" s="19">
        <f t="shared" ca="1" si="6"/>
        <v>0</v>
      </c>
      <c r="J31" s="19">
        <f t="shared" ca="1" si="6"/>
        <v>0</v>
      </c>
      <c r="K31" s="19">
        <f t="shared" ca="1" si="6"/>
        <v>0</v>
      </c>
      <c r="L31" s="19">
        <f t="shared" ca="1" si="6"/>
        <v>0</v>
      </c>
      <c r="M31" s="19">
        <f t="shared" ca="1" si="6"/>
        <v>0</v>
      </c>
      <c r="N31" s="19">
        <f t="shared" ca="1" si="6"/>
        <v>0</v>
      </c>
      <c r="O31" s="19">
        <f t="shared" ca="1" si="6"/>
        <v>0</v>
      </c>
      <c r="P31" s="19">
        <f t="shared" ca="1" si="6"/>
        <v>0</v>
      </c>
      <c r="Q31" s="19">
        <f t="shared" ca="1" si="6"/>
        <v>0</v>
      </c>
      <c r="R31" s="19">
        <f t="shared" ca="1" si="6"/>
        <v>0</v>
      </c>
      <c r="S31" s="19">
        <f t="shared" ca="1" si="6"/>
        <v>0</v>
      </c>
      <c r="T31" s="19">
        <f t="shared" ca="1" si="6"/>
        <v>0</v>
      </c>
      <c r="U31" s="19">
        <f t="shared" ca="1" si="6"/>
        <v>0</v>
      </c>
      <c r="V31" s="19">
        <f t="shared" ca="1" si="6"/>
        <v>0</v>
      </c>
      <c r="W31" s="19">
        <f t="shared" ca="1" si="6"/>
        <v>0</v>
      </c>
      <c r="X31" s="19">
        <f t="shared" ca="1" si="6"/>
        <v>0</v>
      </c>
      <c r="Y31" s="19">
        <f t="shared" ca="1" si="6"/>
        <v>0</v>
      </c>
      <c r="Z31" s="19">
        <f t="shared" ca="1" si="6"/>
        <v>0</v>
      </c>
      <c r="AA31" s="19">
        <f t="shared" ca="1" si="6"/>
        <v>0</v>
      </c>
      <c r="AB31" s="19">
        <f t="shared" ca="1" si="6"/>
        <v>0</v>
      </c>
      <c r="AC31" s="19">
        <f t="shared" ca="1" si="6"/>
        <v>0</v>
      </c>
      <c r="AD31" s="19">
        <f t="shared" ca="1" si="6"/>
        <v>0</v>
      </c>
      <c r="AE31" s="19">
        <f t="shared" ca="1" si="6"/>
        <v>0</v>
      </c>
      <c r="AF31" s="19">
        <f t="shared" ca="1" si="6"/>
        <v>0</v>
      </c>
    </row>
    <row r="32" spans="1:32">
      <c r="A32" t="s">
        <v>18</v>
      </c>
      <c r="B32" s="19">
        <f t="shared" ref="B32:Q55" ca="1" si="7">B3/B$27</f>
        <v>0</v>
      </c>
      <c r="C32" s="19">
        <f t="shared" ca="1" si="7"/>
        <v>0</v>
      </c>
      <c r="D32" s="19">
        <f t="shared" ca="1" si="7"/>
        <v>0</v>
      </c>
      <c r="E32" s="19">
        <f t="shared" ca="1" si="7"/>
        <v>0</v>
      </c>
      <c r="F32" s="19">
        <f t="shared" ca="1" si="7"/>
        <v>0</v>
      </c>
      <c r="G32" s="19">
        <f t="shared" ca="1" si="7"/>
        <v>0</v>
      </c>
      <c r="H32" s="19">
        <f t="shared" ca="1" si="7"/>
        <v>0</v>
      </c>
      <c r="I32" s="19">
        <f t="shared" ca="1" si="7"/>
        <v>0</v>
      </c>
      <c r="J32" s="19">
        <f t="shared" ca="1" si="7"/>
        <v>0</v>
      </c>
      <c r="K32" s="19">
        <f t="shared" ca="1" si="7"/>
        <v>0</v>
      </c>
      <c r="L32" s="19">
        <f t="shared" ca="1" si="7"/>
        <v>0</v>
      </c>
      <c r="M32" s="19">
        <f t="shared" ca="1" si="7"/>
        <v>0</v>
      </c>
      <c r="N32" s="19">
        <f t="shared" ca="1" si="7"/>
        <v>0</v>
      </c>
      <c r="O32" s="19">
        <f t="shared" ca="1" si="7"/>
        <v>0</v>
      </c>
      <c r="P32" s="19">
        <f t="shared" ca="1" si="7"/>
        <v>0</v>
      </c>
      <c r="Q32" s="19">
        <f t="shared" ca="1" si="7"/>
        <v>0</v>
      </c>
      <c r="R32" s="19">
        <f t="shared" ca="1" si="6"/>
        <v>0</v>
      </c>
      <c r="S32" s="19">
        <f t="shared" ca="1" si="6"/>
        <v>0</v>
      </c>
      <c r="T32" s="19">
        <f t="shared" ca="1" si="6"/>
        <v>0</v>
      </c>
      <c r="U32" s="19">
        <f t="shared" ca="1" si="6"/>
        <v>0</v>
      </c>
      <c r="V32" s="19">
        <f t="shared" ca="1" si="6"/>
        <v>0</v>
      </c>
      <c r="W32" s="19">
        <f t="shared" ca="1" si="6"/>
        <v>0</v>
      </c>
      <c r="X32" s="19">
        <f t="shared" ca="1" si="6"/>
        <v>0</v>
      </c>
      <c r="Y32" s="19">
        <f t="shared" ca="1" si="6"/>
        <v>0</v>
      </c>
      <c r="Z32" s="19">
        <f t="shared" ca="1" si="6"/>
        <v>0</v>
      </c>
      <c r="AA32" s="19">
        <f t="shared" ca="1" si="6"/>
        <v>0</v>
      </c>
      <c r="AB32" s="19">
        <f t="shared" ca="1" si="6"/>
        <v>0</v>
      </c>
      <c r="AC32" s="19">
        <f t="shared" ca="1" si="6"/>
        <v>0</v>
      </c>
      <c r="AD32" s="19">
        <f t="shared" ca="1" si="6"/>
        <v>0</v>
      </c>
      <c r="AE32" s="19">
        <f t="shared" ca="1" si="6"/>
        <v>0</v>
      </c>
      <c r="AF32" s="19">
        <f t="shared" ca="1" si="6"/>
        <v>0</v>
      </c>
    </row>
    <row r="33" spans="1:32">
      <c r="A33" t="s">
        <v>19</v>
      </c>
      <c r="B33" s="19">
        <f t="shared" ca="1" si="7"/>
        <v>0</v>
      </c>
      <c r="C33" s="19">
        <f t="shared" ca="1" si="6"/>
        <v>0</v>
      </c>
      <c r="D33" s="19">
        <f t="shared" ca="1" si="6"/>
        <v>0</v>
      </c>
      <c r="E33" s="19">
        <f t="shared" ca="1" si="6"/>
        <v>0</v>
      </c>
      <c r="F33" s="19">
        <f t="shared" ca="1" si="6"/>
        <v>0</v>
      </c>
      <c r="G33" s="19">
        <f t="shared" ca="1" si="6"/>
        <v>0</v>
      </c>
      <c r="H33" s="19">
        <f t="shared" ca="1" si="6"/>
        <v>0</v>
      </c>
      <c r="I33" s="19">
        <f t="shared" ca="1" si="6"/>
        <v>0</v>
      </c>
      <c r="J33" s="19">
        <f t="shared" ca="1" si="6"/>
        <v>0</v>
      </c>
      <c r="K33" s="19">
        <f t="shared" ca="1" si="6"/>
        <v>0</v>
      </c>
      <c r="L33" s="19">
        <f t="shared" ca="1" si="6"/>
        <v>0</v>
      </c>
      <c r="M33" s="19">
        <f t="shared" ca="1" si="6"/>
        <v>0</v>
      </c>
      <c r="N33" s="19">
        <f t="shared" ca="1" si="6"/>
        <v>0</v>
      </c>
      <c r="O33" s="19">
        <f t="shared" ca="1" si="6"/>
        <v>0</v>
      </c>
      <c r="P33" s="19">
        <f t="shared" ca="1" si="6"/>
        <v>0</v>
      </c>
      <c r="Q33" s="19">
        <f t="shared" ca="1" si="6"/>
        <v>0</v>
      </c>
      <c r="R33" s="19">
        <f t="shared" ca="1" si="6"/>
        <v>0</v>
      </c>
      <c r="S33" s="19">
        <f t="shared" ca="1" si="6"/>
        <v>0</v>
      </c>
      <c r="T33" s="19">
        <f t="shared" ca="1" si="6"/>
        <v>0</v>
      </c>
      <c r="U33" s="19">
        <f t="shared" ca="1" si="6"/>
        <v>0</v>
      </c>
      <c r="V33" s="19">
        <f t="shared" ca="1" si="6"/>
        <v>0</v>
      </c>
      <c r="W33" s="19">
        <f t="shared" ca="1" si="6"/>
        <v>0</v>
      </c>
      <c r="X33" s="19">
        <f t="shared" ca="1" si="6"/>
        <v>0</v>
      </c>
      <c r="Y33" s="19">
        <f t="shared" ca="1" si="6"/>
        <v>0</v>
      </c>
      <c r="Z33" s="19">
        <f t="shared" ca="1" si="6"/>
        <v>0</v>
      </c>
      <c r="AA33" s="19">
        <f t="shared" ca="1" si="6"/>
        <v>0</v>
      </c>
      <c r="AB33" s="19">
        <f t="shared" ca="1" si="6"/>
        <v>0</v>
      </c>
      <c r="AC33" s="19">
        <f t="shared" ca="1" si="6"/>
        <v>0</v>
      </c>
      <c r="AD33" s="19">
        <f t="shared" ca="1" si="6"/>
        <v>0</v>
      </c>
      <c r="AE33" s="19">
        <f t="shared" ca="1" si="6"/>
        <v>0</v>
      </c>
      <c r="AF33" s="19">
        <f t="shared" ca="1" si="6"/>
        <v>0</v>
      </c>
    </row>
    <row r="34" spans="1:32">
      <c r="A34" t="s">
        <v>20</v>
      </c>
      <c r="B34" s="19">
        <f t="shared" ca="1" si="7"/>
        <v>2.0740739687655926E-2</v>
      </c>
      <c r="C34" s="19">
        <f t="shared" ca="1" si="6"/>
        <v>1.7756765959555301E-2</v>
      </c>
      <c r="D34" s="19">
        <f t="shared" ca="1" si="6"/>
        <v>2.0766918376427052E-2</v>
      </c>
      <c r="E34" s="19">
        <f t="shared" ca="1" si="6"/>
        <v>2.1518416095919007E-2</v>
      </c>
      <c r="F34" s="19">
        <f t="shared" ca="1" si="6"/>
        <v>2.2320964374893511E-2</v>
      </c>
      <c r="G34" s="19">
        <f t="shared" ca="1" si="6"/>
        <v>2.3179948045089622E-2</v>
      </c>
      <c r="H34" s="19">
        <f t="shared" ca="1" si="6"/>
        <v>2.3043370520665071E-2</v>
      </c>
      <c r="I34" s="19">
        <f t="shared" ca="1" si="6"/>
        <v>2.2910921145482457E-2</v>
      </c>
      <c r="J34" s="19">
        <f t="shared" ca="1" si="6"/>
        <v>2.2782415541805073E-2</v>
      </c>
      <c r="K34" s="19">
        <f t="shared" ca="1" si="6"/>
        <v>2.2657680150774996E-2</v>
      </c>
      <c r="L34" s="19">
        <f t="shared" ca="1" si="6"/>
        <v>2.2536551450350596E-2</v>
      </c>
      <c r="M34" s="19">
        <f t="shared" ca="1" si="6"/>
        <v>2.2593040431634466E-2</v>
      </c>
      <c r="N34" s="19">
        <f t="shared" ca="1" si="6"/>
        <v>2.2648208979030183E-2</v>
      </c>
      <c r="O34" s="19">
        <f t="shared" ca="1" si="6"/>
        <v>2.2702102855532869E-2</v>
      </c>
      <c r="P34" s="19">
        <f t="shared" ca="1" si="6"/>
        <v>2.2754765733578187E-2</v>
      </c>
      <c r="Q34" s="19">
        <f t="shared" ca="1" si="6"/>
        <v>2.2806239313071391E-2</v>
      </c>
      <c r="R34" s="19">
        <f t="shared" ca="1" si="6"/>
        <v>2.2896334424182752E-2</v>
      </c>
      <c r="S34" s="19">
        <f t="shared" ca="1" si="6"/>
        <v>2.2984376080837914E-2</v>
      </c>
      <c r="T34" s="19">
        <f t="shared" ca="1" si="6"/>
        <v>2.3070433695736602E-2</v>
      </c>
      <c r="U34" s="19">
        <f t="shared" ca="1" si="6"/>
        <v>2.3154573587969556E-2</v>
      </c>
      <c r="V34" s="19">
        <f t="shared" ca="1" si="6"/>
        <v>2.3236859153465586E-2</v>
      </c>
      <c r="W34" s="19">
        <f t="shared" ca="1" si="6"/>
        <v>2.3364875418036456E-2</v>
      </c>
      <c r="X34" s="19">
        <f t="shared" ca="1" si="6"/>
        <v>2.3489991814287452E-2</v>
      </c>
      <c r="Y34" s="19">
        <f t="shared" ca="1" si="6"/>
        <v>2.3612305771930225E-2</v>
      </c>
      <c r="Z34" s="19">
        <f t="shared" ca="1" si="6"/>
        <v>2.3731910404427056E-2</v>
      </c>
      <c r="AA34" s="19">
        <f t="shared" ca="1" si="6"/>
        <v>2.3848894745391373E-2</v>
      </c>
      <c r="AB34" s="19">
        <f t="shared" ca="1" si="6"/>
        <v>2.4185836120748948E-2</v>
      </c>
      <c r="AC34" s="19">
        <f t="shared" ca="1" si="6"/>
        <v>2.452166661689795E-2</v>
      </c>
      <c r="AD34" s="19">
        <f t="shared" ca="1" si="6"/>
        <v>2.4856391718568432E-2</v>
      </c>
      <c r="AE34" s="19">
        <f t="shared" ca="1" si="6"/>
        <v>2.5190016874443506E-2</v>
      </c>
      <c r="AF34" s="19">
        <f t="shared" ca="1" si="6"/>
        <v>2.5522547497455032E-2</v>
      </c>
    </row>
    <row r="35" spans="1:32">
      <c r="A35" t="s">
        <v>21</v>
      </c>
      <c r="B35" s="19">
        <f t="shared" ca="1" si="7"/>
        <v>9.3577143108498663E-3</v>
      </c>
      <c r="C35" s="19">
        <f t="shared" ca="1" si="6"/>
        <v>8.1941815934030264E-3</v>
      </c>
      <c r="D35" s="19">
        <f t="shared" ca="1" si="6"/>
        <v>9.4211995290718886E-3</v>
      </c>
      <c r="E35" s="19">
        <f t="shared" ca="1" si="6"/>
        <v>9.9339032215454617E-3</v>
      </c>
      <c r="F35" s="19">
        <f t="shared" ca="1" si="6"/>
        <v>1.0481435775997812E-2</v>
      </c>
      <c r="G35" s="19">
        <f t="shared" ca="1" si="6"/>
        <v>1.1067470953565325E-2</v>
      </c>
      <c r="H35" s="19">
        <f t="shared" ca="1" si="6"/>
        <v>1.086925576187402E-2</v>
      </c>
      <c r="I35" s="19">
        <f t="shared" ca="1" si="6"/>
        <v>1.0677031760144373E-2</v>
      </c>
      <c r="J35" s="19">
        <f t="shared" ca="1" si="6"/>
        <v>1.0490531360655942E-2</v>
      </c>
      <c r="K35" s="19">
        <f t="shared" ca="1" si="6"/>
        <v>1.0309502677145314E-2</v>
      </c>
      <c r="L35" s="19">
        <f t="shared" ca="1" si="6"/>
        <v>1.0133708389797508E-2</v>
      </c>
      <c r="M35" s="19">
        <f t="shared" ca="1" si="6"/>
        <v>1.0355148331058737E-2</v>
      </c>
      <c r="N35" s="19">
        <f t="shared" ca="1" si="6"/>
        <v>1.0571412098206261E-2</v>
      </c>
      <c r="O35" s="19">
        <f t="shared" ca="1" si="6"/>
        <v>1.0782679084720376E-2</v>
      </c>
      <c r="P35" s="19">
        <f t="shared" ca="1" si="6"/>
        <v>1.0989120488972322E-2</v>
      </c>
      <c r="Q35" s="19">
        <f t="shared" ca="1" si="6"/>
        <v>1.1190899776904635E-2</v>
      </c>
      <c r="R35" s="19">
        <f t="shared" ca="1" si="6"/>
        <v>1.1714763437792574E-2</v>
      </c>
      <c r="S35" s="19">
        <f t="shared" ca="1" si="6"/>
        <v>1.2226687159258417E-2</v>
      </c>
      <c r="T35" s="19">
        <f t="shared" ca="1" si="6"/>
        <v>1.2727074545788078E-2</v>
      </c>
      <c r="U35" s="19">
        <f t="shared" ca="1" si="6"/>
        <v>1.3216311213884174E-2</v>
      </c>
      <c r="V35" s="19">
        <f t="shared" ca="1" si="6"/>
        <v>1.3694765783141613E-2</v>
      </c>
      <c r="W35" s="19">
        <f t="shared" ca="1" si="6"/>
        <v>1.3791249820457816E-2</v>
      </c>
      <c r="X35" s="19">
        <f t="shared" ca="1" si="6"/>
        <v>1.3885548268277835E-2</v>
      </c>
      <c r="Y35" s="19">
        <f t="shared" ca="1" si="6"/>
        <v>1.3977734557989197E-2</v>
      </c>
      <c r="Z35" s="19">
        <f t="shared" ca="1" si="6"/>
        <v>1.4067878867883717E-2</v>
      </c>
      <c r="AA35" s="19">
        <f t="shared" ca="1" si="6"/>
        <v>1.4156048301329134E-2</v>
      </c>
      <c r="AB35" s="19">
        <f t="shared" ca="1" si="6"/>
        <v>1.434503860677859E-2</v>
      </c>
      <c r="AC35" s="19">
        <f t="shared" ca="1" si="6"/>
        <v>1.4533405820449182E-2</v>
      </c>
      <c r="AD35" s="19">
        <f t="shared" ca="1" si="6"/>
        <v>1.4721153018724169E-2</v>
      </c>
      <c r="AE35" s="19">
        <f t="shared" ca="1" si="6"/>
        <v>1.49082832577681E-2</v>
      </c>
      <c r="AF35" s="19">
        <f t="shared" ca="1" si="6"/>
        <v>1.5094799573692657E-2</v>
      </c>
    </row>
    <row r="36" spans="1:32">
      <c r="A36" t="s">
        <v>22</v>
      </c>
      <c r="B36" s="19">
        <f t="shared" ca="1" si="7"/>
        <v>2.9212209957003887E-4</v>
      </c>
      <c r="C36" s="19">
        <f t="shared" ca="1" si="6"/>
        <v>2.6563554191335844E-4</v>
      </c>
      <c r="D36" s="19">
        <f t="shared" ca="1" si="6"/>
        <v>1.7068859691484807E-4</v>
      </c>
      <c r="E36" s="19">
        <f t="shared" ca="1" si="6"/>
        <v>1.7542728173684241E-4</v>
      </c>
      <c r="F36" s="19">
        <f t="shared" ca="1" si="6"/>
        <v>1.8048787373845909E-4</v>
      </c>
      <c r="G36" s="19">
        <f t="shared" ca="1" si="6"/>
        <v>1.8590432780707708E-4</v>
      </c>
      <c r="H36" s="19">
        <f t="shared" ca="1" si="6"/>
        <v>1.8305167325457719E-4</v>
      </c>
      <c r="I36" s="19">
        <f t="shared" ca="1" si="6"/>
        <v>1.8028524214021638E-4</v>
      </c>
      <c r="J36" s="19">
        <f t="shared" ca="1" si="6"/>
        <v>1.7760118342047767E-4</v>
      </c>
      <c r="K36" s="19">
        <f t="shared" ca="1" si="6"/>
        <v>1.7499587202258085E-4</v>
      </c>
      <c r="L36" s="19">
        <f t="shared" ca="1" si="6"/>
        <v>1.7246589250977345E-4</v>
      </c>
      <c r="M36" s="19">
        <f t="shared" ca="1" si="6"/>
        <v>1.6957422241382325E-4</v>
      </c>
      <c r="N36" s="19">
        <f t="shared" ca="1" si="6"/>
        <v>1.6675014530859902E-4</v>
      </c>
      <c r="O36" s="19">
        <f t="shared" ca="1" si="6"/>
        <v>1.6399131858707412E-4</v>
      </c>
      <c r="P36" s="19">
        <f t="shared" ca="1" si="6"/>
        <v>1.612955066579285E-4</v>
      </c>
      <c r="Q36" s="19">
        <f t="shared" ca="1" si="6"/>
        <v>1.5866057490364447E-4</v>
      </c>
      <c r="R36" s="19">
        <f t="shared" ca="1" si="6"/>
        <v>1.5683163038732821E-4</v>
      </c>
      <c r="S36" s="19">
        <f t="shared" ca="1" si="6"/>
        <v>1.5504437131010922E-4</v>
      </c>
      <c r="T36" s="19">
        <f t="shared" ca="1" si="6"/>
        <v>1.5329738858358062E-4</v>
      </c>
      <c r="U36" s="19">
        <f t="shared" ca="1" si="6"/>
        <v>1.5158933592007167E-4</v>
      </c>
      <c r="V36" s="19">
        <f t="shared" ca="1" si="6"/>
        <v>1.4991892637254429E-4</v>
      </c>
      <c r="W36" s="19">
        <f t="shared" ca="1" si="6"/>
        <v>1.4820146666692633E-4</v>
      </c>
      <c r="X36" s="19">
        <f t="shared" ca="1" si="6"/>
        <v>1.4652291144745069E-4</v>
      </c>
      <c r="Y36" s="19">
        <f t="shared" ca="1" si="6"/>
        <v>1.4488195360205292E-4</v>
      </c>
      <c r="Z36" s="19">
        <f t="shared" ca="1" si="6"/>
        <v>1.4327734392525005E-4</v>
      </c>
      <c r="AA36" s="19">
        <f t="shared" ca="1" si="6"/>
        <v>1.4170788794660579E-4</v>
      </c>
      <c r="AB36" s="19">
        <f t="shared" ca="1" si="6"/>
        <v>1.4147390024129506E-4</v>
      </c>
      <c r="AC36" s="19">
        <f t="shared" ca="1" si="6"/>
        <v>1.4124068398198631E-4</v>
      </c>
      <c r="AD36" s="19">
        <f t="shared" ca="1" si="6"/>
        <v>1.4100823535982872E-4</v>
      </c>
      <c r="AE36" s="19">
        <f t="shared" ca="1" si="6"/>
        <v>1.4077655059100419E-4</v>
      </c>
      <c r="AF36" s="19">
        <f t="shared" ca="1" si="6"/>
        <v>1.4054562591652209E-4</v>
      </c>
    </row>
    <row r="37" spans="1:32">
      <c r="A37" t="s">
        <v>23</v>
      </c>
      <c r="B37" s="19">
        <f t="shared" ca="1" si="7"/>
        <v>0</v>
      </c>
      <c r="C37" s="19">
        <f t="shared" ca="1" si="6"/>
        <v>0</v>
      </c>
      <c r="D37" s="19">
        <f t="shared" ca="1" si="6"/>
        <v>0</v>
      </c>
      <c r="E37" s="19">
        <f t="shared" ca="1" si="6"/>
        <v>0</v>
      </c>
      <c r="F37" s="19">
        <f t="shared" ca="1" si="6"/>
        <v>0</v>
      </c>
      <c r="G37" s="19">
        <f t="shared" ca="1" si="6"/>
        <v>0</v>
      </c>
      <c r="H37" s="19">
        <f t="shared" ca="1" si="6"/>
        <v>0</v>
      </c>
      <c r="I37" s="19">
        <f t="shared" ca="1" si="6"/>
        <v>0</v>
      </c>
      <c r="J37" s="19">
        <f t="shared" ca="1" si="6"/>
        <v>0</v>
      </c>
      <c r="K37" s="19">
        <f t="shared" ca="1" si="6"/>
        <v>0</v>
      </c>
      <c r="L37" s="19">
        <f t="shared" ca="1" si="6"/>
        <v>0</v>
      </c>
      <c r="M37" s="19">
        <f t="shared" ca="1" si="6"/>
        <v>0</v>
      </c>
      <c r="N37" s="19">
        <f t="shared" ca="1" si="6"/>
        <v>0</v>
      </c>
      <c r="O37" s="19">
        <f t="shared" ca="1" si="6"/>
        <v>0</v>
      </c>
      <c r="P37" s="19">
        <f t="shared" ca="1" si="6"/>
        <v>0</v>
      </c>
      <c r="Q37" s="19">
        <f t="shared" ca="1" si="6"/>
        <v>0</v>
      </c>
      <c r="R37" s="19">
        <f t="shared" ca="1" si="6"/>
        <v>0</v>
      </c>
      <c r="S37" s="19">
        <f t="shared" ca="1" si="6"/>
        <v>0</v>
      </c>
      <c r="T37" s="19">
        <f t="shared" ca="1" si="6"/>
        <v>0</v>
      </c>
      <c r="U37" s="19">
        <f t="shared" ca="1" si="6"/>
        <v>0</v>
      </c>
      <c r="V37" s="19">
        <f t="shared" ca="1" si="6"/>
        <v>0</v>
      </c>
      <c r="W37" s="19">
        <f t="shared" ca="1" si="6"/>
        <v>0</v>
      </c>
      <c r="X37" s="19">
        <f t="shared" ca="1" si="6"/>
        <v>0</v>
      </c>
      <c r="Y37" s="19">
        <f t="shared" ca="1" si="6"/>
        <v>0</v>
      </c>
      <c r="Z37" s="19">
        <f t="shared" ca="1" si="6"/>
        <v>0</v>
      </c>
      <c r="AA37" s="19">
        <f t="shared" ca="1" si="6"/>
        <v>0</v>
      </c>
      <c r="AB37" s="19">
        <f t="shared" ca="1" si="6"/>
        <v>0</v>
      </c>
      <c r="AC37" s="19">
        <f t="shared" ca="1" si="6"/>
        <v>0</v>
      </c>
      <c r="AD37" s="19">
        <f t="shared" ca="1" si="6"/>
        <v>0</v>
      </c>
      <c r="AE37" s="19">
        <f t="shared" ca="1" si="6"/>
        <v>0</v>
      </c>
      <c r="AF37" s="19">
        <f t="shared" ca="1" si="6"/>
        <v>0</v>
      </c>
    </row>
    <row r="38" spans="1:32">
      <c r="A38" t="s">
        <v>24</v>
      </c>
      <c r="B38" s="19">
        <f t="shared" ca="1" si="7"/>
        <v>1.4213986683754223E-2</v>
      </c>
      <c r="C38" s="19">
        <f t="shared" ca="1" si="6"/>
        <v>1.6463955123243189E-2</v>
      </c>
      <c r="D38" s="19">
        <f t="shared" ca="1" si="6"/>
        <v>2.0595608935900088E-2</v>
      </c>
      <c r="E38" s="19">
        <f t="shared" ca="1" si="6"/>
        <v>2.1318434884817026E-2</v>
      </c>
      <c r="F38" s="19">
        <f t="shared" ca="1" si="6"/>
        <v>2.2090363669502587E-2</v>
      </c>
      <c r="G38" s="19">
        <f t="shared" ca="1" si="6"/>
        <v>2.2916574675084088E-2</v>
      </c>
      <c r="H38" s="19">
        <f t="shared" ca="1" si="6"/>
        <v>2.2571890157749193E-2</v>
      </c>
      <c r="I38" s="19">
        <f t="shared" ca="1" si="6"/>
        <v>2.2237623966086386E-2</v>
      </c>
      <c r="J38" s="19">
        <f t="shared" ca="1" si="6"/>
        <v>2.1913310780846025E-2</v>
      </c>
      <c r="K38" s="19">
        <f t="shared" ca="1" si="6"/>
        <v>2.1598512586685357E-2</v>
      </c>
      <c r="L38" s="19">
        <f t="shared" ca="1" si="6"/>
        <v>2.129281669845557E-2</v>
      </c>
      <c r="M38" s="19">
        <f t="shared" ca="1" si="6"/>
        <v>2.0989140128513186E-2</v>
      </c>
      <c r="N38" s="19">
        <f t="shared" ca="1" si="6"/>
        <v>2.0692562019631256E-2</v>
      </c>
      <c r="O38" s="19">
        <f t="shared" ca="1" si="6"/>
        <v>2.0402836356585741E-2</v>
      </c>
      <c r="P38" s="19">
        <f t="shared" ca="1" si="6"/>
        <v>2.0119728362696931E-2</v>
      </c>
      <c r="Q38" s="19">
        <f t="shared" ca="1" si="6"/>
        <v>1.9843013865322594E-2</v>
      </c>
      <c r="R38" s="19">
        <f t="shared" ca="1" si="6"/>
        <v>1.9510237153184781E-2</v>
      </c>
      <c r="S38" s="19">
        <f t="shared" ca="1" si="6"/>
        <v>1.9185045112557256E-2</v>
      </c>
      <c r="T38" s="19">
        <f t="shared" ca="1" si="6"/>
        <v>1.8867181359606085E-2</v>
      </c>
      <c r="U38" s="19">
        <f t="shared" ca="1" si="6"/>
        <v>1.8556400937100117E-2</v>
      </c>
      <c r="V38" s="19">
        <f t="shared" ca="1" si="6"/>
        <v>1.8252469684844643E-2</v>
      </c>
      <c r="W38" s="19">
        <f t="shared" ca="1" si="6"/>
        <v>1.7887226239113985E-2</v>
      </c>
      <c r="X38" s="19">
        <f t="shared" ca="1" si="6"/>
        <v>1.7530256413152399E-2</v>
      </c>
      <c r="Y38" s="19">
        <f t="shared" ca="1" si="6"/>
        <v>1.7181282230065983E-2</v>
      </c>
      <c r="Z38" s="19">
        <f t="shared" ca="1" si="6"/>
        <v>1.6840038027659873E-2</v>
      </c>
      <c r="AA38" s="19">
        <f t="shared" ca="1" si="6"/>
        <v>1.6506269783963943E-2</v>
      </c>
      <c r="AB38" s="19">
        <f t="shared" ca="1" si="6"/>
        <v>1.6274752179708432E-2</v>
      </c>
      <c r="AC38" s="19">
        <f t="shared" ca="1" si="6"/>
        <v>1.6043997877652646E-2</v>
      </c>
      <c r="AD38" s="19">
        <f t="shared" ca="1" si="6"/>
        <v>1.5814003109154155E-2</v>
      </c>
      <c r="AE38" s="19">
        <f t="shared" ca="1" si="6"/>
        <v>1.558476413033893E-2</v>
      </c>
      <c r="AF38" s="19">
        <f t="shared" ca="1" si="6"/>
        <v>1.5356277221898198E-2</v>
      </c>
    </row>
    <row r="39" spans="1:32">
      <c r="A39" s="88" t="s">
        <v>25</v>
      </c>
      <c r="B39" s="19">
        <f t="shared" ca="1" si="7"/>
        <v>0</v>
      </c>
      <c r="C39" s="19">
        <f t="shared" ca="1" si="6"/>
        <v>0</v>
      </c>
      <c r="D39" s="19">
        <f t="shared" ca="1" si="6"/>
        <v>0</v>
      </c>
      <c r="E39" s="19">
        <f t="shared" ca="1" si="6"/>
        <v>0</v>
      </c>
      <c r="F39" s="19">
        <f t="shared" ca="1" si="6"/>
        <v>0</v>
      </c>
      <c r="G39" s="19">
        <f t="shared" ca="1" si="6"/>
        <v>0</v>
      </c>
      <c r="H39" s="19">
        <f t="shared" ca="1" si="6"/>
        <v>0</v>
      </c>
      <c r="I39" s="19">
        <f t="shared" ca="1" si="6"/>
        <v>0</v>
      </c>
      <c r="J39" s="19">
        <f t="shared" ca="1" si="6"/>
        <v>0</v>
      </c>
      <c r="K39" s="19">
        <f t="shared" ca="1" si="6"/>
        <v>0</v>
      </c>
      <c r="L39" s="19">
        <f t="shared" ca="1" si="6"/>
        <v>0</v>
      </c>
      <c r="M39" s="19">
        <f t="shared" ca="1" si="6"/>
        <v>0</v>
      </c>
      <c r="N39" s="19">
        <f t="shared" ca="1" si="6"/>
        <v>0</v>
      </c>
      <c r="O39" s="19">
        <f t="shared" ca="1" si="6"/>
        <v>0</v>
      </c>
      <c r="P39" s="19">
        <f t="shared" ca="1" si="6"/>
        <v>0</v>
      </c>
      <c r="Q39" s="19">
        <f t="shared" ca="1" si="6"/>
        <v>0</v>
      </c>
      <c r="R39" s="19">
        <f t="shared" ca="1" si="6"/>
        <v>0</v>
      </c>
      <c r="S39" s="19">
        <f t="shared" ca="1" si="6"/>
        <v>0</v>
      </c>
      <c r="T39" s="19">
        <f t="shared" ca="1" si="6"/>
        <v>0</v>
      </c>
      <c r="U39" s="19">
        <f t="shared" ca="1" si="6"/>
        <v>0</v>
      </c>
      <c r="V39" s="19">
        <f t="shared" ca="1" si="6"/>
        <v>0</v>
      </c>
      <c r="W39" s="19">
        <f t="shared" ca="1" si="6"/>
        <v>0</v>
      </c>
      <c r="X39" s="19">
        <f t="shared" ca="1" si="6"/>
        <v>0</v>
      </c>
      <c r="Y39" s="19">
        <f t="shared" ca="1" si="6"/>
        <v>0</v>
      </c>
      <c r="Z39" s="19">
        <f t="shared" ca="1" si="6"/>
        <v>0</v>
      </c>
      <c r="AA39" s="19">
        <f t="shared" ca="1" si="6"/>
        <v>0</v>
      </c>
      <c r="AB39" s="19">
        <f t="shared" ca="1" si="6"/>
        <v>0</v>
      </c>
      <c r="AC39" s="19">
        <f t="shared" ca="1" si="6"/>
        <v>0</v>
      </c>
      <c r="AD39" s="19">
        <f t="shared" ca="1" si="6"/>
        <v>0</v>
      </c>
      <c r="AE39" s="19">
        <f t="shared" ca="1" si="6"/>
        <v>0</v>
      </c>
      <c r="AF39" s="19">
        <f t="shared" ca="1" si="6"/>
        <v>0</v>
      </c>
    </row>
    <row r="40" spans="1:32">
      <c r="A40" t="s">
        <v>26</v>
      </c>
      <c r="B40" s="19">
        <f t="shared" ca="1" si="7"/>
        <v>0.11432392824242074</v>
      </c>
      <c r="C40" s="19">
        <f t="shared" ref="C40:AF48" ca="1" si="8">C11/C$27</f>
        <v>0.12264610109047915</v>
      </c>
      <c r="D40" s="19">
        <f t="shared" ca="1" si="8"/>
        <v>0.12328562487139574</v>
      </c>
      <c r="E40" s="19">
        <f t="shared" ca="1" si="8"/>
        <v>0.12956952678222203</v>
      </c>
      <c r="F40" s="19">
        <f t="shared" ca="1" si="8"/>
        <v>0.13628030518243817</v>
      </c>
      <c r="G40" s="19">
        <f t="shared" ca="1" si="8"/>
        <v>0.14346298716071887</v>
      </c>
      <c r="H40" s="19">
        <f t="shared" ca="1" si="8"/>
        <v>0.14361594390497898</v>
      </c>
      <c r="I40" s="19">
        <f t="shared" ca="1" si="8"/>
        <v>0.1437642774268566</v>
      </c>
      <c r="J40" s="19">
        <f t="shared" ca="1" si="8"/>
        <v>0.14390819421580481</v>
      </c>
      <c r="K40" s="19">
        <f t="shared" ca="1" si="8"/>
        <v>0.14404788864493109</v>
      </c>
      <c r="L40" s="19">
        <f t="shared" ca="1" si="8"/>
        <v>0.14418354384684984</v>
      </c>
      <c r="M40" s="19">
        <f t="shared" ca="1" si="8"/>
        <v>0.14467044186507683</v>
      </c>
      <c r="N40" s="19">
        <f t="shared" ca="1" si="8"/>
        <v>0.14514595860807583</v>
      </c>
      <c r="O40" s="19">
        <f t="shared" ca="1" si="8"/>
        <v>0.14561048852288988</v>
      </c>
      <c r="P40" s="19">
        <f t="shared" ca="1" si="8"/>
        <v>0.14606440803730888</v>
      </c>
      <c r="Q40" s="19">
        <f t="shared" ca="1" si="8"/>
        <v>0.1465080765772025</v>
      </c>
      <c r="R40" s="19">
        <f t="shared" ca="1" si="8"/>
        <v>0.14481921881644719</v>
      </c>
      <c r="S40" s="19">
        <f t="shared" ca="1" si="8"/>
        <v>0.143168853627064</v>
      </c>
      <c r="T40" s="19">
        <f t="shared" ca="1" si="8"/>
        <v>0.14155567984880976</v>
      </c>
      <c r="U40" s="19">
        <f t="shared" ca="1" si="8"/>
        <v>0.13997845431199799</v>
      </c>
      <c r="V40" s="19">
        <f t="shared" ca="1" si="8"/>
        <v>0.13843598864241966</v>
      </c>
      <c r="W40" s="19">
        <f t="shared" ca="1" si="8"/>
        <v>0.13685007658946169</v>
      </c>
      <c r="X40" s="19">
        <f t="shared" ca="1" si="8"/>
        <v>0.13530008916011224</v>
      </c>
      <c r="Y40" s="19">
        <f t="shared" ca="1" si="8"/>
        <v>0.13378481935966244</v>
      </c>
      <c r="Z40" s="19">
        <f t="shared" ca="1" si="8"/>
        <v>0.13230311366466968</v>
      </c>
      <c r="AA40" s="19">
        <f t="shared" ca="1" si="8"/>
        <v>0.1308538690943446</v>
      </c>
      <c r="AB40" s="19">
        <f t="shared" ca="1" si="8"/>
        <v>0.12877154918148145</v>
      </c>
      <c r="AC40" s="19">
        <f t="shared" ca="1" si="8"/>
        <v>0.12669609457536304</v>
      </c>
      <c r="AD40" s="19">
        <f t="shared" ca="1" si="8"/>
        <v>0.12462747137999602</v>
      </c>
      <c r="AE40" s="19">
        <f t="shared" ca="1" si="8"/>
        <v>0.12256564592215942</v>
      </c>
      <c r="AF40" s="19">
        <f t="shared" ca="1" si="8"/>
        <v>0.12051058474957756</v>
      </c>
    </row>
    <row r="41" spans="1:32">
      <c r="A41" t="s">
        <v>27</v>
      </c>
      <c r="B41" s="19">
        <f t="shared" ca="1" si="7"/>
        <v>0</v>
      </c>
      <c r="C41" s="19">
        <f t="shared" ca="1" si="8"/>
        <v>0</v>
      </c>
      <c r="D41" s="19">
        <f t="shared" ca="1" si="8"/>
        <v>0</v>
      </c>
      <c r="E41" s="19">
        <f t="shared" ca="1" si="8"/>
        <v>0</v>
      </c>
      <c r="F41" s="19">
        <f t="shared" ca="1" si="8"/>
        <v>0</v>
      </c>
      <c r="G41" s="19">
        <f t="shared" ca="1" si="8"/>
        <v>0</v>
      </c>
      <c r="H41" s="19">
        <f t="shared" ca="1" si="8"/>
        <v>0</v>
      </c>
      <c r="I41" s="19">
        <f t="shared" ca="1" si="8"/>
        <v>0</v>
      </c>
      <c r="J41" s="19">
        <f t="shared" ca="1" si="8"/>
        <v>0</v>
      </c>
      <c r="K41" s="19">
        <f t="shared" ca="1" si="8"/>
        <v>0</v>
      </c>
      <c r="L41" s="19">
        <f t="shared" ca="1" si="8"/>
        <v>0</v>
      </c>
      <c r="M41" s="19">
        <f t="shared" ca="1" si="8"/>
        <v>0</v>
      </c>
      <c r="N41" s="19">
        <f t="shared" ca="1" si="8"/>
        <v>0</v>
      </c>
      <c r="O41" s="19">
        <f t="shared" ca="1" si="8"/>
        <v>0</v>
      </c>
      <c r="P41" s="19">
        <f t="shared" ca="1" si="8"/>
        <v>0</v>
      </c>
      <c r="Q41" s="19">
        <f t="shared" ca="1" si="8"/>
        <v>0</v>
      </c>
      <c r="R41" s="19">
        <f t="shared" ca="1" si="8"/>
        <v>0</v>
      </c>
      <c r="S41" s="19">
        <f t="shared" ca="1" si="8"/>
        <v>0</v>
      </c>
      <c r="T41" s="19">
        <f t="shared" ca="1" si="8"/>
        <v>0</v>
      </c>
      <c r="U41" s="19">
        <f t="shared" ca="1" si="8"/>
        <v>0</v>
      </c>
      <c r="V41" s="19">
        <f t="shared" ca="1" si="8"/>
        <v>0</v>
      </c>
      <c r="W41" s="19">
        <f t="shared" ca="1" si="8"/>
        <v>0</v>
      </c>
      <c r="X41" s="19">
        <f t="shared" ca="1" si="8"/>
        <v>0</v>
      </c>
      <c r="Y41" s="19">
        <f t="shared" ca="1" si="8"/>
        <v>0</v>
      </c>
      <c r="Z41" s="19">
        <f t="shared" ca="1" si="8"/>
        <v>0</v>
      </c>
      <c r="AA41" s="19">
        <f t="shared" ca="1" si="8"/>
        <v>0</v>
      </c>
      <c r="AB41" s="19">
        <f t="shared" ca="1" si="8"/>
        <v>0</v>
      </c>
      <c r="AC41" s="19">
        <f t="shared" ca="1" si="8"/>
        <v>0</v>
      </c>
      <c r="AD41" s="19">
        <f t="shared" ca="1" si="8"/>
        <v>0</v>
      </c>
      <c r="AE41" s="19">
        <f t="shared" ca="1" si="8"/>
        <v>0</v>
      </c>
      <c r="AF41" s="19">
        <f t="shared" ca="1" si="8"/>
        <v>0</v>
      </c>
    </row>
    <row r="42" spans="1:32">
      <c r="A42" t="s">
        <v>28</v>
      </c>
      <c r="B42" s="19">
        <f t="shared" ca="1" si="7"/>
        <v>0</v>
      </c>
      <c r="C42" s="19">
        <f t="shared" ca="1" si="8"/>
        <v>0</v>
      </c>
      <c r="D42" s="19">
        <f t="shared" ca="1" si="8"/>
        <v>0</v>
      </c>
      <c r="E42" s="19">
        <f t="shared" ca="1" si="8"/>
        <v>0</v>
      </c>
      <c r="F42" s="19">
        <f t="shared" ca="1" si="8"/>
        <v>0</v>
      </c>
      <c r="G42" s="19">
        <f t="shared" ca="1" si="8"/>
        <v>0</v>
      </c>
      <c r="H42" s="19">
        <f t="shared" ca="1" si="8"/>
        <v>0</v>
      </c>
      <c r="I42" s="19">
        <f t="shared" ca="1" si="8"/>
        <v>0</v>
      </c>
      <c r="J42" s="19">
        <f t="shared" ca="1" si="8"/>
        <v>0</v>
      </c>
      <c r="K42" s="19">
        <f t="shared" ca="1" si="8"/>
        <v>0</v>
      </c>
      <c r="L42" s="19">
        <f t="shared" ca="1" si="8"/>
        <v>0</v>
      </c>
      <c r="M42" s="19">
        <f t="shared" ca="1" si="8"/>
        <v>0</v>
      </c>
      <c r="N42" s="19">
        <f t="shared" ca="1" si="8"/>
        <v>0</v>
      </c>
      <c r="O42" s="19">
        <f t="shared" ca="1" si="8"/>
        <v>0</v>
      </c>
      <c r="P42" s="19">
        <f t="shared" ca="1" si="8"/>
        <v>0</v>
      </c>
      <c r="Q42" s="19">
        <f t="shared" ca="1" si="8"/>
        <v>0</v>
      </c>
      <c r="R42" s="19">
        <f t="shared" ca="1" si="8"/>
        <v>0</v>
      </c>
      <c r="S42" s="19">
        <f t="shared" ca="1" si="8"/>
        <v>0</v>
      </c>
      <c r="T42" s="19">
        <f t="shared" ca="1" si="8"/>
        <v>0</v>
      </c>
      <c r="U42" s="19">
        <f t="shared" ca="1" si="8"/>
        <v>0</v>
      </c>
      <c r="V42" s="19">
        <f t="shared" ca="1" si="8"/>
        <v>0</v>
      </c>
      <c r="W42" s="19">
        <f t="shared" ca="1" si="8"/>
        <v>0</v>
      </c>
      <c r="X42" s="19">
        <f t="shared" ca="1" si="8"/>
        <v>0</v>
      </c>
      <c r="Y42" s="19">
        <f t="shared" ca="1" si="8"/>
        <v>0</v>
      </c>
      <c r="Z42" s="19">
        <f t="shared" ca="1" si="8"/>
        <v>0</v>
      </c>
      <c r="AA42" s="19">
        <f t="shared" ca="1" si="8"/>
        <v>0</v>
      </c>
      <c r="AB42" s="19">
        <f t="shared" ca="1" si="8"/>
        <v>0</v>
      </c>
      <c r="AC42" s="19">
        <f t="shared" ca="1" si="8"/>
        <v>0</v>
      </c>
      <c r="AD42" s="19">
        <f t="shared" ca="1" si="8"/>
        <v>0</v>
      </c>
      <c r="AE42" s="19">
        <f t="shared" ca="1" si="8"/>
        <v>0</v>
      </c>
      <c r="AF42" s="19">
        <f t="shared" ca="1" si="8"/>
        <v>0</v>
      </c>
    </row>
    <row r="43" spans="1:32">
      <c r="A43" s="88" t="s">
        <v>29</v>
      </c>
      <c r="B43" s="19">
        <f t="shared" ca="1" si="7"/>
        <v>0.25681001235140982</v>
      </c>
      <c r="C43" s="19">
        <f t="shared" ca="1" si="8"/>
        <v>0.25639780652665106</v>
      </c>
      <c r="D43" s="19">
        <f t="shared" ca="1" si="8"/>
        <v>0.25084251514755018</v>
      </c>
      <c r="E43" s="19">
        <f t="shared" ca="1" si="8"/>
        <v>0.24709412917256626</v>
      </c>
      <c r="F43" s="19">
        <f t="shared" ca="1" si="8"/>
        <v>0.2430911087572955</v>
      </c>
      <c r="G43" s="19">
        <f t="shared" ca="1" si="8"/>
        <v>0.23880659496757961</v>
      </c>
      <c r="H43" s="19">
        <f t="shared" ca="1" si="8"/>
        <v>0.23911095541835936</v>
      </c>
      <c r="I43" s="19">
        <f t="shared" ca="1" si="8"/>
        <v>0.23940611636600376</v>
      </c>
      <c r="J43" s="19">
        <f t="shared" ca="1" si="8"/>
        <v>0.23969248869283988</v>
      </c>
      <c r="K43" s="19">
        <f t="shared" ca="1" si="8"/>
        <v>0.2399704591715264</v>
      </c>
      <c r="L43" s="19">
        <f t="shared" ca="1" si="8"/>
        <v>0.24024039220786497</v>
      </c>
      <c r="M43" s="19">
        <f t="shared" ca="1" si="8"/>
        <v>0.2400523744553886</v>
      </c>
      <c r="N43" s="19">
        <f t="shared" ca="1" si="8"/>
        <v>0.23986875163102567</v>
      </c>
      <c r="O43" s="19">
        <f t="shared" ca="1" si="8"/>
        <v>0.23968937141736321</v>
      </c>
      <c r="P43" s="19">
        <f t="shared" ca="1" si="8"/>
        <v>0.23951408845519995</v>
      </c>
      <c r="Q43" s="19">
        <f t="shared" ca="1" si="8"/>
        <v>0.23934276395069892</v>
      </c>
      <c r="R43" s="19">
        <f t="shared" ca="1" si="8"/>
        <v>0.23975904113046545</v>
      </c>
      <c r="S43" s="19">
        <f t="shared" ca="1" si="8"/>
        <v>0.240165830489869</v>
      </c>
      <c r="T43" s="19">
        <f t="shared" ca="1" si="8"/>
        <v>0.24056345274467908</v>
      </c>
      <c r="U43" s="19">
        <f t="shared" ca="1" si="8"/>
        <v>0.24095221431689468</v>
      </c>
      <c r="V43" s="19">
        <f t="shared" ca="1" si="8"/>
        <v>0.24133240812228157</v>
      </c>
      <c r="W43" s="19">
        <f t="shared" ca="1" si="8"/>
        <v>0.24183570617110495</v>
      </c>
      <c r="X43" s="19">
        <f t="shared" ca="1" si="8"/>
        <v>0.24232760333995318</v>
      </c>
      <c r="Y43" s="19">
        <f t="shared" ca="1" si="8"/>
        <v>0.24280848267533942</v>
      </c>
      <c r="Z43" s="19">
        <f t="shared" ca="1" si="8"/>
        <v>0.24327871025437145</v>
      </c>
      <c r="AA43" s="19">
        <f t="shared" ca="1" si="8"/>
        <v>0.24373863611416433</v>
      </c>
      <c r="AB43" s="19">
        <f t="shared" ca="1" si="8"/>
        <v>0.24401123552695267</v>
      </c>
      <c r="AC43" s="19">
        <f t="shared" ca="1" si="8"/>
        <v>0.24428293619283117</v>
      </c>
      <c r="AD43" s="19">
        <f t="shared" ca="1" si="8"/>
        <v>0.24455374254917159</v>
      </c>
      <c r="AE43" s="19">
        <f t="shared" ca="1" si="8"/>
        <v>0.2448236590041824</v>
      </c>
      <c r="AF43" s="19">
        <f t="shared" ca="1" si="8"/>
        <v>0.24509268993714786</v>
      </c>
    </row>
    <row r="44" spans="1:32">
      <c r="A44" s="88" t="s">
        <v>30</v>
      </c>
      <c r="B44" s="19">
        <f t="shared" ca="1" si="7"/>
        <v>1.4579996273103963E-2</v>
      </c>
      <c r="C44" s="19">
        <f t="shared" ca="1" si="8"/>
        <v>1.498320459617109E-2</v>
      </c>
      <c r="D44" s="19">
        <f t="shared" ca="1" si="8"/>
        <v>1.5849288747392835E-2</v>
      </c>
      <c r="E44" s="19">
        <f t="shared" ca="1" si="8"/>
        <v>1.6582536012111536E-2</v>
      </c>
      <c r="F44" s="19">
        <f t="shared" ca="1" si="8"/>
        <v>1.7365594050877887E-2</v>
      </c>
      <c r="G44" s="19">
        <f t="shared" ca="1" si="8"/>
        <v>1.820371692240853E-2</v>
      </c>
      <c r="H44" s="19">
        <f t="shared" ca="1" si="8"/>
        <v>1.8148440342535002E-2</v>
      </c>
      <c r="I44" s="19">
        <f t="shared" ca="1" si="8"/>
        <v>1.8094834535156899E-2</v>
      </c>
      <c r="J44" s="19">
        <f t="shared" ca="1" si="8"/>
        <v>1.8042824877668985E-2</v>
      </c>
      <c r="K44" s="19">
        <f t="shared" ca="1" si="8"/>
        <v>1.7992341126155834E-2</v>
      </c>
      <c r="L44" s="19">
        <f t="shared" ca="1" si="8"/>
        <v>1.7943317098870256E-2</v>
      </c>
      <c r="M44" s="19">
        <f t="shared" ca="1" si="8"/>
        <v>1.7939725395934091E-2</v>
      </c>
      <c r="N44" s="19">
        <f t="shared" ca="1" si="8"/>
        <v>1.7936217649305246E-2</v>
      </c>
      <c r="O44" s="19">
        <f t="shared" ca="1" si="8"/>
        <v>1.7932790949264341E-2</v>
      </c>
      <c r="P44" s="19">
        <f t="shared" ca="1" si="8"/>
        <v>1.7929442519014696E-2</v>
      </c>
      <c r="Q44" s="19">
        <f t="shared" ca="1" si="8"/>
        <v>1.7926169707177784E-2</v>
      </c>
      <c r="R44" s="19">
        <f t="shared" ca="1" si="8"/>
        <v>1.7916411149121694E-2</v>
      </c>
      <c r="S44" s="19">
        <f t="shared" ca="1" si="8"/>
        <v>1.7906875008844768E-2</v>
      </c>
      <c r="T44" s="19">
        <f t="shared" ca="1" si="8"/>
        <v>1.7897553767982768E-2</v>
      </c>
      <c r="U44" s="19">
        <f t="shared" ca="1" si="8"/>
        <v>1.7888440243252514E-2</v>
      </c>
      <c r="V44" s="19">
        <f t="shared" ca="1" si="8"/>
        <v>1.787952756799005E-2</v>
      </c>
      <c r="W44" s="19">
        <f t="shared" ca="1" si="8"/>
        <v>1.78607505584377E-2</v>
      </c>
      <c r="X44" s="19">
        <f t="shared" ca="1" si="8"/>
        <v>1.784239889214408E-2</v>
      </c>
      <c r="Y44" s="19">
        <f t="shared" ca="1" si="8"/>
        <v>1.78244582784358E-2</v>
      </c>
      <c r="Z44" s="19">
        <f t="shared" ca="1" si="8"/>
        <v>1.7806915059732868E-2</v>
      </c>
      <c r="AA44" s="19">
        <f t="shared" ca="1" si="8"/>
        <v>1.7789756176874311E-2</v>
      </c>
      <c r="AB44" s="19">
        <f t="shared" ca="1" si="8"/>
        <v>1.7937985594342575E-2</v>
      </c>
      <c r="AC44" s="19">
        <f t="shared" ca="1" si="8"/>
        <v>1.808572630668287E-2</v>
      </c>
      <c r="AD44" s="19">
        <f t="shared" ca="1" si="8"/>
        <v>1.8232980726772915E-2</v>
      </c>
      <c r="AE44" s="19">
        <f t="shared" ca="1" si="8"/>
        <v>1.837975125163244E-2</v>
      </c>
      <c r="AF44" s="19">
        <f t="shared" ca="1" si="8"/>
        <v>1.8526040262553254E-2</v>
      </c>
    </row>
    <row r="45" spans="1:32">
      <c r="A45" t="s">
        <v>31</v>
      </c>
      <c r="B45" s="19">
        <f t="shared" ca="1" si="7"/>
        <v>0</v>
      </c>
      <c r="C45" s="19">
        <f t="shared" ca="1" si="8"/>
        <v>0</v>
      </c>
      <c r="D45" s="19">
        <f t="shared" ca="1" si="8"/>
        <v>0</v>
      </c>
      <c r="E45" s="19">
        <f t="shared" ca="1" si="8"/>
        <v>0</v>
      </c>
      <c r="F45" s="19">
        <f t="shared" ca="1" si="8"/>
        <v>0</v>
      </c>
      <c r="G45" s="19">
        <f t="shared" ca="1" si="8"/>
        <v>0</v>
      </c>
      <c r="H45" s="19">
        <f t="shared" ca="1" si="8"/>
        <v>0</v>
      </c>
      <c r="I45" s="19">
        <f t="shared" ca="1" si="8"/>
        <v>0</v>
      </c>
      <c r="J45" s="19">
        <f t="shared" ca="1" si="8"/>
        <v>0</v>
      </c>
      <c r="K45" s="19">
        <f t="shared" ca="1" si="8"/>
        <v>0</v>
      </c>
      <c r="L45" s="19">
        <f t="shared" ca="1" si="8"/>
        <v>0</v>
      </c>
      <c r="M45" s="19">
        <f t="shared" ca="1" si="8"/>
        <v>0</v>
      </c>
      <c r="N45" s="19">
        <f t="shared" ca="1" si="8"/>
        <v>0</v>
      </c>
      <c r="O45" s="19">
        <f t="shared" ca="1" si="8"/>
        <v>0</v>
      </c>
      <c r="P45" s="19">
        <f t="shared" ca="1" si="8"/>
        <v>0</v>
      </c>
      <c r="Q45" s="19">
        <f t="shared" ca="1" si="8"/>
        <v>0</v>
      </c>
      <c r="R45" s="19">
        <f t="shared" ca="1" si="8"/>
        <v>0</v>
      </c>
      <c r="S45" s="19">
        <f t="shared" ca="1" si="8"/>
        <v>0</v>
      </c>
      <c r="T45" s="19">
        <f t="shared" ca="1" si="8"/>
        <v>0</v>
      </c>
      <c r="U45" s="19">
        <f t="shared" ca="1" si="8"/>
        <v>0</v>
      </c>
      <c r="V45" s="19">
        <f t="shared" ca="1" si="8"/>
        <v>0</v>
      </c>
      <c r="W45" s="19">
        <f t="shared" ca="1" si="8"/>
        <v>0</v>
      </c>
      <c r="X45" s="19">
        <f t="shared" ca="1" si="8"/>
        <v>0</v>
      </c>
      <c r="Y45" s="19">
        <f t="shared" ca="1" si="8"/>
        <v>0</v>
      </c>
      <c r="Z45" s="19">
        <f t="shared" ca="1" si="8"/>
        <v>0</v>
      </c>
      <c r="AA45" s="19">
        <f t="shared" ca="1" si="8"/>
        <v>0</v>
      </c>
      <c r="AB45" s="19">
        <f t="shared" ca="1" si="8"/>
        <v>0</v>
      </c>
      <c r="AC45" s="19">
        <f t="shared" ca="1" si="8"/>
        <v>0</v>
      </c>
      <c r="AD45" s="19">
        <f t="shared" ca="1" si="8"/>
        <v>0</v>
      </c>
      <c r="AE45" s="19">
        <f t="shared" ca="1" si="8"/>
        <v>0</v>
      </c>
      <c r="AF45" s="19">
        <f t="shared" ca="1" si="8"/>
        <v>0</v>
      </c>
    </row>
    <row r="46" spans="1:32">
      <c r="A46" t="s">
        <v>32</v>
      </c>
      <c r="B46" s="19">
        <f t="shared" ca="1" si="7"/>
        <v>0</v>
      </c>
      <c r="C46" s="19">
        <f t="shared" ca="1" si="8"/>
        <v>0</v>
      </c>
      <c r="D46" s="19">
        <f t="shared" ca="1" si="8"/>
        <v>0</v>
      </c>
      <c r="E46" s="19">
        <f t="shared" ca="1" si="8"/>
        <v>0</v>
      </c>
      <c r="F46" s="19">
        <f t="shared" ca="1" si="8"/>
        <v>0</v>
      </c>
      <c r="G46" s="19">
        <f t="shared" ca="1" si="8"/>
        <v>0</v>
      </c>
      <c r="H46" s="19">
        <f t="shared" ca="1" si="8"/>
        <v>0</v>
      </c>
      <c r="I46" s="19">
        <f t="shared" ca="1" si="8"/>
        <v>0</v>
      </c>
      <c r="J46" s="19">
        <f t="shared" ca="1" si="8"/>
        <v>0</v>
      </c>
      <c r="K46" s="19">
        <f t="shared" ca="1" si="8"/>
        <v>0</v>
      </c>
      <c r="L46" s="19">
        <f t="shared" ca="1" si="8"/>
        <v>0</v>
      </c>
      <c r="M46" s="19">
        <f t="shared" ca="1" si="8"/>
        <v>0</v>
      </c>
      <c r="N46" s="19">
        <f t="shared" ca="1" si="8"/>
        <v>0</v>
      </c>
      <c r="O46" s="19">
        <f t="shared" ca="1" si="8"/>
        <v>0</v>
      </c>
      <c r="P46" s="19">
        <f t="shared" ca="1" si="8"/>
        <v>0</v>
      </c>
      <c r="Q46" s="19">
        <f t="shared" ca="1" si="8"/>
        <v>0</v>
      </c>
      <c r="R46" s="19">
        <f t="shared" ca="1" si="8"/>
        <v>0</v>
      </c>
      <c r="S46" s="19">
        <f t="shared" ca="1" si="8"/>
        <v>0</v>
      </c>
      <c r="T46" s="19">
        <f t="shared" ca="1" si="8"/>
        <v>0</v>
      </c>
      <c r="U46" s="19">
        <f t="shared" ca="1" si="8"/>
        <v>0</v>
      </c>
      <c r="V46" s="19">
        <f t="shared" ca="1" si="8"/>
        <v>0</v>
      </c>
      <c r="W46" s="19">
        <f t="shared" ca="1" si="8"/>
        <v>0</v>
      </c>
      <c r="X46" s="19">
        <f t="shared" ca="1" si="8"/>
        <v>0</v>
      </c>
      <c r="Y46" s="19">
        <f t="shared" ca="1" si="8"/>
        <v>0</v>
      </c>
      <c r="Z46" s="19">
        <f t="shared" ca="1" si="8"/>
        <v>0</v>
      </c>
      <c r="AA46" s="19">
        <f t="shared" ca="1" si="8"/>
        <v>0</v>
      </c>
      <c r="AB46" s="19">
        <f t="shared" ca="1" si="8"/>
        <v>0</v>
      </c>
      <c r="AC46" s="19">
        <f t="shared" ca="1" si="8"/>
        <v>0</v>
      </c>
      <c r="AD46" s="19">
        <f t="shared" ca="1" si="8"/>
        <v>0</v>
      </c>
      <c r="AE46" s="19">
        <f t="shared" ca="1" si="8"/>
        <v>0</v>
      </c>
      <c r="AF46" s="19">
        <f t="shared" ca="1" si="8"/>
        <v>0</v>
      </c>
    </row>
    <row r="47" spans="1:32">
      <c r="A47" t="s">
        <v>33</v>
      </c>
      <c r="B47" s="19">
        <f t="shared" ca="1" si="7"/>
        <v>0</v>
      </c>
      <c r="C47" s="19">
        <f t="shared" ca="1" si="8"/>
        <v>0</v>
      </c>
      <c r="D47" s="19">
        <f t="shared" ca="1" si="8"/>
        <v>0</v>
      </c>
      <c r="E47" s="19">
        <f t="shared" ca="1" si="8"/>
        <v>0</v>
      </c>
      <c r="F47" s="19">
        <f t="shared" ca="1" si="8"/>
        <v>0</v>
      </c>
      <c r="G47" s="19">
        <f t="shared" ca="1" si="8"/>
        <v>0</v>
      </c>
      <c r="H47" s="19">
        <f t="shared" ca="1" si="8"/>
        <v>0</v>
      </c>
      <c r="I47" s="19">
        <f t="shared" ca="1" si="8"/>
        <v>0</v>
      </c>
      <c r="J47" s="19">
        <f t="shared" ca="1" si="8"/>
        <v>0</v>
      </c>
      <c r="K47" s="19">
        <f t="shared" ca="1" si="8"/>
        <v>0</v>
      </c>
      <c r="L47" s="19">
        <f t="shared" ca="1" si="8"/>
        <v>0</v>
      </c>
      <c r="M47" s="19">
        <f t="shared" ca="1" si="8"/>
        <v>0</v>
      </c>
      <c r="N47" s="19">
        <f t="shared" ca="1" si="8"/>
        <v>0</v>
      </c>
      <c r="O47" s="19">
        <f t="shared" ca="1" si="8"/>
        <v>0</v>
      </c>
      <c r="P47" s="19">
        <f t="shared" ca="1" si="8"/>
        <v>0</v>
      </c>
      <c r="Q47" s="19">
        <f t="shared" ca="1" si="8"/>
        <v>0</v>
      </c>
      <c r="R47" s="19">
        <f t="shared" ca="1" si="8"/>
        <v>0</v>
      </c>
      <c r="S47" s="19">
        <f t="shared" ca="1" si="8"/>
        <v>0</v>
      </c>
      <c r="T47" s="19">
        <f t="shared" ca="1" si="8"/>
        <v>0</v>
      </c>
      <c r="U47" s="19">
        <f t="shared" ca="1" si="8"/>
        <v>0</v>
      </c>
      <c r="V47" s="19">
        <f t="shared" ca="1" si="8"/>
        <v>0</v>
      </c>
      <c r="W47" s="19">
        <f t="shared" ca="1" si="8"/>
        <v>0</v>
      </c>
      <c r="X47" s="19">
        <f t="shared" ca="1" si="8"/>
        <v>0</v>
      </c>
      <c r="Y47" s="19">
        <f t="shared" ca="1" si="8"/>
        <v>0</v>
      </c>
      <c r="Z47" s="19">
        <f t="shared" ca="1" si="8"/>
        <v>0</v>
      </c>
      <c r="AA47" s="19">
        <f t="shared" ca="1" si="8"/>
        <v>0</v>
      </c>
      <c r="AB47" s="19">
        <f t="shared" ca="1" si="8"/>
        <v>0</v>
      </c>
      <c r="AC47" s="19">
        <f t="shared" ca="1" si="8"/>
        <v>0</v>
      </c>
      <c r="AD47" s="19">
        <f t="shared" ca="1" si="8"/>
        <v>0</v>
      </c>
      <c r="AE47" s="19">
        <f t="shared" ca="1" si="8"/>
        <v>0</v>
      </c>
      <c r="AF47" s="19">
        <f t="shared" ca="1" si="8"/>
        <v>0</v>
      </c>
    </row>
    <row r="48" spans="1:32">
      <c r="A48" t="s">
        <v>34</v>
      </c>
      <c r="B48" s="19">
        <f t="shared" ca="1" si="7"/>
        <v>0</v>
      </c>
      <c r="C48" s="19">
        <f t="shared" ca="1" si="8"/>
        <v>0</v>
      </c>
      <c r="D48" s="19">
        <f t="shared" ca="1" si="8"/>
        <v>0</v>
      </c>
      <c r="E48" s="19">
        <f t="shared" ca="1" si="8"/>
        <v>0</v>
      </c>
      <c r="F48" s="19">
        <f t="shared" ca="1" si="8"/>
        <v>0</v>
      </c>
      <c r="G48" s="19">
        <f t="shared" ca="1" si="8"/>
        <v>0</v>
      </c>
      <c r="H48" s="19">
        <f t="shared" ca="1" si="8"/>
        <v>0</v>
      </c>
      <c r="I48" s="19">
        <f t="shared" ca="1" si="8"/>
        <v>0</v>
      </c>
      <c r="J48" s="19">
        <f t="shared" ca="1" si="8"/>
        <v>0</v>
      </c>
      <c r="K48" s="19">
        <f t="shared" ca="1" si="8"/>
        <v>0</v>
      </c>
      <c r="L48" s="19">
        <f t="shared" ca="1" si="8"/>
        <v>0</v>
      </c>
      <c r="M48" s="19">
        <f t="shared" ca="1" si="8"/>
        <v>0</v>
      </c>
      <c r="N48" s="19">
        <f t="shared" ca="1" si="8"/>
        <v>0</v>
      </c>
      <c r="O48" s="19">
        <f t="shared" ca="1" si="8"/>
        <v>0</v>
      </c>
      <c r="P48" s="19">
        <f t="shared" ca="1" si="8"/>
        <v>0</v>
      </c>
      <c r="Q48" s="19">
        <f t="shared" ca="1" si="8"/>
        <v>0</v>
      </c>
      <c r="R48" s="19">
        <f t="shared" ref="C48:AF55" ca="1" si="9">R19/R$27</f>
        <v>0</v>
      </c>
      <c r="S48" s="19">
        <f t="shared" ca="1" si="9"/>
        <v>0</v>
      </c>
      <c r="T48" s="19">
        <f t="shared" ca="1" si="9"/>
        <v>0</v>
      </c>
      <c r="U48" s="19">
        <f t="shared" ca="1" si="9"/>
        <v>0</v>
      </c>
      <c r="V48" s="19">
        <f t="shared" ca="1" si="9"/>
        <v>0</v>
      </c>
      <c r="W48" s="19">
        <f t="shared" ca="1" si="9"/>
        <v>0</v>
      </c>
      <c r="X48" s="19">
        <f t="shared" ca="1" si="9"/>
        <v>0</v>
      </c>
      <c r="Y48" s="19">
        <f t="shared" ca="1" si="9"/>
        <v>0</v>
      </c>
      <c r="Z48" s="19">
        <f t="shared" ca="1" si="9"/>
        <v>0</v>
      </c>
      <c r="AA48" s="19">
        <f t="shared" ca="1" si="9"/>
        <v>0</v>
      </c>
      <c r="AB48" s="19">
        <f t="shared" ca="1" si="9"/>
        <v>0</v>
      </c>
      <c r="AC48" s="19">
        <f t="shared" ca="1" si="9"/>
        <v>0</v>
      </c>
      <c r="AD48" s="19">
        <f t="shared" ca="1" si="9"/>
        <v>0</v>
      </c>
      <c r="AE48" s="19">
        <f t="shared" ca="1" si="9"/>
        <v>0</v>
      </c>
      <c r="AF48" s="19">
        <f t="shared" ca="1" si="9"/>
        <v>0</v>
      </c>
    </row>
    <row r="49" spans="1:32">
      <c r="A49" t="s">
        <v>35</v>
      </c>
      <c r="B49" s="19">
        <f t="shared" ca="1" si="7"/>
        <v>0.25681001235140982</v>
      </c>
      <c r="C49" s="19">
        <f t="shared" ca="1" si="9"/>
        <v>0.25639780652665106</v>
      </c>
      <c r="D49" s="19">
        <f t="shared" ca="1" si="9"/>
        <v>0.25084251514755018</v>
      </c>
      <c r="E49" s="19">
        <f t="shared" ca="1" si="9"/>
        <v>0.24709412917256626</v>
      </c>
      <c r="F49" s="19">
        <f t="shared" ca="1" si="9"/>
        <v>0.2430911087572955</v>
      </c>
      <c r="G49" s="19">
        <f t="shared" ca="1" si="9"/>
        <v>0.23880659496757961</v>
      </c>
      <c r="H49" s="19">
        <f t="shared" ca="1" si="9"/>
        <v>0.23911095541835936</v>
      </c>
      <c r="I49" s="19">
        <f t="shared" ca="1" si="9"/>
        <v>0.23940611636600376</v>
      </c>
      <c r="J49" s="19">
        <f t="shared" ca="1" si="9"/>
        <v>0.23969248869283988</v>
      </c>
      <c r="K49" s="19">
        <f t="shared" ca="1" si="9"/>
        <v>0.2399704591715264</v>
      </c>
      <c r="L49" s="19">
        <f t="shared" ca="1" si="9"/>
        <v>0.24024039220786497</v>
      </c>
      <c r="M49" s="19">
        <f t="shared" ca="1" si="9"/>
        <v>0.2400523744553886</v>
      </c>
      <c r="N49" s="19">
        <f t="shared" ca="1" si="9"/>
        <v>0.23986875163102567</v>
      </c>
      <c r="O49" s="19">
        <f t="shared" ca="1" si="9"/>
        <v>0.23968937141736321</v>
      </c>
      <c r="P49" s="19">
        <f t="shared" ca="1" si="9"/>
        <v>0.23951408845519995</v>
      </c>
      <c r="Q49" s="19">
        <f t="shared" ca="1" si="9"/>
        <v>0.23934276395069892</v>
      </c>
      <c r="R49" s="19">
        <f t="shared" ca="1" si="9"/>
        <v>0.23975904113046545</v>
      </c>
      <c r="S49" s="19">
        <f t="shared" ca="1" si="9"/>
        <v>0.240165830489869</v>
      </c>
      <c r="T49" s="19">
        <f t="shared" ca="1" si="9"/>
        <v>0.24056345274467908</v>
      </c>
      <c r="U49" s="19">
        <f t="shared" ca="1" si="9"/>
        <v>0.24095221431689468</v>
      </c>
      <c r="V49" s="19">
        <f t="shared" ca="1" si="9"/>
        <v>0.24133240812228157</v>
      </c>
      <c r="W49" s="19">
        <f t="shared" ca="1" si="9"/>
        <v>0.24183570617110495</v>
      </c>
      <c r="X49" s="19">
        <f t="shared" ca="1" si="9"/>
        <v>0.24232760333995318</v>
      </c>
      <c r="Y49" s="19">
        <f t="shared" ca="1" si="9"/>
        <v>0.24280848267533942</v>
      </c>
      <c r="Z49" s="19">
        <f t="shared" ca="1" si="9"/>
        <v>0.24327871025437145</v>
      </c>
      <c r="AA49" s="19">
        <f t="shared" ca="1" si="9"/>
        <v>0.24373863611416433</v>
      </c>
      <c r="AB49" s="19">
        <f t="shared" ca="1" si="9"/>
        <v>0.24401123552695267</v>
      </c>
      <c r="AC49" s="19">
        <f t="shared" ca="1" si="9"/>
        <v>0.24428293619283117</v>
      </c>
      <c r="AD49" s="19">
        <f t="shared" ca="1" si="9"/>
        <v>0.24455374254917159</v>
      </c>
      <c r="AE49" s="19">
        <f t="shared" ca="1" si="9"/>
        <v>0.2448236590041824</v>
      </c>
      <c r="AF49" s="19">
        <f t="shared" ca="1" si="9"/>
        <v>0.24509268993714786</v>
      </c>
    </row>
    <row r="50" spans="1:32">
      <c r="A50" t="s">
        <v>36</v>
      </c>
      <c r="B50" s="19">
        <f t="shared" ca="1" si="7"/>
        <v>2.0740739687655926E-2</v>
      </c>
      <c r="C50" s="19">
        <f t="shared" ca="1" si="9"/>
        <v>1.7756765959555301E-2</v>
      </c>
      <c r="D50" s="19">
        <f t="shared" ca="1" si="9"/>
        <v>2.0766918376427052E-2</v>
      </c>
      <c r="E50" s="19">
        <f t="shared" ca="1" si="9"/>
        <v>2.1518416095919007E-2</v>
      </c>
      <c r="F50" s="19">
        <f t="shared" ca="1" si="9"/>
        <v>2.2320964374893511E-2</v>
      </c>
      <c r="G50" s="19">
        <f t="shared" ca="1" si="9"/>
        <v>2.3179948045089622E-2</v>
      </c>
      <c r="H50" s="19">
        <f t="shared" ca="1" si="9"/>
        <v>2.3043370520665071E-2</v>
      </c>
      <c r="I50" s="19">
        <f t="shared" ca="1" si="9"/>
        <v>2.2910921145482457E-2</v>
      </c>
      <c r="J50" s="19">
        <f t="shared" ca="1" si="9"/>
        <v>2.2782415541805073E-2</v>
      </c>
      <c r="K50" s="19">
        <f t="shared" ca="1" si="9"/>
        <v>2.2657680150774996E-2</v>
      </c>
      <c r="L50" s="19">
        <f t="shared" ca="1" si="9"/>
        <v>2.2536551450350596E-2</v>
      </c>
      <c r="M50" s="19">
        <f t="shared" ca="1" si="9"/>
        <v>2.2593040431634466E-2</v>
      </c>
      <c r="N50" s="19">
        <f t="shared" ca="1" si="9"/>
        <v>2.2648208979030183E-2</v>
      </c>
      <c r="O50" s="19">
        <f t="shared" ca="1" si="9"/>
        <v>2.2702102855532869E-2</v>
      </c>
      <c r="P50" s="19">
        <f t="shared" ca="1" si="9"/>
        <v>2.2754765733578187E-2</v>
      </c>
      <c r="Q50" s="19">
        <f t="shared" ca="1" si="9"/>
        <v>2.2806239313071391E-2</v>
      </c>
      <c r="R50" s="19">
        <f t="shared" ca="1" si="9"/>
        <v>2.2896334424182752E-2</v>
      </c>
      <c r="S50" s="19">
        <f t="shared" ca="1" si="9"/>
        <v>2.2984376080837914E-2</v>
      </c>
      <c r="T50" s="19">
        <f t="shared" ca="1" si="9"/>
        <v>2.3070433695736602E-2</v>
      </c>
      <c r="U50" s="19">
        <f t="shared" ca="1" si="9"/>
        <v>2.3154573587969556E-2</v>
      </c>
      <c r="V50" s="19">
        <f t="shared" ca="1" si="9"/>
        <v>2.3236859153465586E-2</v>
      </c>
      <c r="W50" s="19">
        <f t="shared" ca="1" si="9"/>
        <v>2.3364875418036456E-2</v>
      </c>
      <c r="X50" s="19">
        <f t="shared" ca="1" si="9"/>
        <v>2.3489991814287452E-2</v>
      </c>
      <c r="Y50" s="19">
        <f t="shared" ca="1" si="9"/>
        <v>2.3612305771930225E-2</v>
      </c>
      <c r="Z50" s="19">
        <f t="shared" ca="1" si="9"/>
        <v>2.3731910404427056E-2</v>
      </c>
      <c r="AA50" s="19">
        <f t="shared" ca="1" si="9"/>
        <v>2.3848894745391373E-2</v>
      </c>
      <c r="AB50" s="19">
        <f t="shared" ca="1" si="9"/>
        <v>2.4185836120748948E-2</v>
      </c>
      <c r="AC50" s="19">
        <f t="shared" ca="1" si="9"/>
        <v>2.452166661689795E-2</v>
      </c>
      <c r="AD50" s="19">
        <f t="shared" ca="1" si="9"/>
        <v>2.4856391718568432E-2</v>
      </c>
      <c r="AE50" s="19">
        <f t="shared" ca="1" si="9"/>
        <v>2.5190016874443506E-2</v>
      </c>
      <c r="AF50" s="19">
        <f t="shared" ca="1" si="9"/>
        <v>2.5522547497455032E-2</v>
      </c>
    </row>
    <row r="51" spans="1:32">
      <c r="A51" t="s">
        <v>37</v>
      </c>
      <c r="B51" s="19">
        <f t="shared" ca="1" si="7"/>
        <v>2.0740739687655926E-2</v>
      </c>
      <c r="C51" s="19">
        <f t="shared" ca="1" si="9"/>
        <v>1.7756765959555301E-2</v>
      </c>
      <c r="D51" s="19">
        <f t="shared" ca="1" si="9"/>
        <v>2.0766918376427052E-2</v>
      </c>
      <c r="E51" s="19">
        <f t="shared" ca="1" si="9"/>
        <v>2.1518416095919007E-2</v>
      </c>
      <c r="F51" s="19">
        <f t="shared" ca="1" si="9"/>
        <v>2.2320964374893511E-2</v>
      </c>
      <c r="G51" s="19">
        <f t="shared" ca="1" si="9"/>
        <v>2.3179948045089622E-2</v>
      </c>
      <c r="H51" s="19">
        <f t="shared" ca="1" si="9"/>
        <v>2.3043370520665071E-2</v>
      </c>
      <c r="I51" s="19">
        <f t="shared" ca="1" si="9"/>
        <v>2.2910921145482457E-2</v>
      </c>
      <c r="J51" s="19">
        <f t="shared" ca="1" si="9"/>
        <v>2.2782415541805073E-2</v>
      </c>
      <c r="K51" s="19">
        <f t="shared" ca="1" si="9"/>
        <v>2.2657680150774996E-2</v>
      </c>
      <c r="L51" s="19">
        <f t="shared" ca="1" si="9"/>
        <v>2.2536551450350596E-2</v>
      </c>
      <c r="M51" s="19">
        <f t="shared" ca="1" si="9"/>
        <v>2.2593040431634466E-2</v>
      </c>
      <c r="N51" s="19">
        <f t="shared" ca="1" si="9"/>
        <v>2.2648208979030183E-2</v>
      </c>
      <c r="O51" s="19">
        <f t="shared" ca="1" si="9"/>
        <v>2.2702102855532869E-2</v>
      </c>
      <c r="P51" s="19">
        <f t="shared" ca="1" si="9"/>
        <v>2.2754765733578187E-2</v>
      </c>
      <c r="Q51" s="19">
        <f t="shared" ca="1" si="9"/>
        <v>2.2806239313071391E-2</v>
      </c>
      <c r="R51" s="19">
        <f t="shared" ca="1" si="9"/>
        <v>2.2896334424182752E-2</v>
      </c>
      <c r="S51" s="19">
        <f t="shared" ca="1" si="9"/>
        <v>2.2984376080837914E-2</v>
      </c>
      <c r="T51" s="19">
        <f t="shared" ca="1" si="9"/>
        <v>2.3070433695736602E-2</v>
      </c>
      <c r="U51" s="19">
        <f t="shared" ca="1" si="9"/>
        <v>2.3154573587969556E-2</v>
      </c>
      <c r="V51" s="19">
        <f t="shared" ca="1" si="9"/>
        <v>2.3236859153465586E-2</v>
      </c>
      <c r="W51" s="19">
        <f t="shared" ca="1" si="9"/>
        <v>2.3364875418036456E-2</v>
      </c>
      <c r="X51" s="19">
        <f t="shared" ca="1" si="9"/>
        <v>2.3489991814287452E-2</v>
      </c>
      <c r="Y51" s="19">
        <f t="shared" ca="1" si="9"/>
        <v>2.3612305771930225E-2</v>
      </c>
      <c r="Z51" s="19">
        <f t="shared" ca="1" si="9"/>
        <v>2.3731910404427056E-2</v>
      </c>
      <c r="AA51" s="19">
        <f t="shared" ca="1" si="9"/>
        <v>2.3848894745391373E-2</v>
      </c>
      <c r="AB51" s="19">
        <f t="shared" ca="1" si="9"/>
        <v>2.4185836120748948E-2</v>
      </c>
      <c r="AC51" s="19">
        <f t="shared" ca="1" si="9"/>
        <v>2.452166661689795E-2</v>
      </c>
      <c r="AD51" s="19">
        <f t="shared" ca="1" si="9"/>
        <v>2.4856391718568432E-2</v>
      </c>
      <c r="AE51" s="19">
        <f t="shared" ca="1" si="9"/>
        <v>2.5190016874443506E-2</v>
      </c>
      <c r="AF51" s="19">
        <f t="shared" ca="1" si="9"/>
        <v>2.5522547497455032E-2</v>
      </c>
    </row>
    <row r="52" spans="1:32">
      <c r="A52" t="s">
        <v>38</v>
      </c>
      <c r="B52" s="19">
        <f t="shared" ca="1" si="7"/>
        <v>1.4579996273103963E-2</v>
      </c>
      <c r="C52" s="19">
        <f t="shared" ca="1" si="9"/>
        <v>1.498320459617109E-2</v>
      </c>
      <c r="D52" s="19">
        <f t="shared" ca="1" si="9"/>
        <v>1.5849288747392835E-2</v>
      </c>
      <c r="E52" s="19">
        <f t="shared" ca="1" si="9"/>
        <v>1.6582536012111536E-2</v>
      </c>
      <c r="F52" s="19">
        <f t="shared" ca="1" si="9"/>
        <v>1.7365594050877887E-2</v>
      </c>
      <c r="G52" s="19">
        <f t="shared" ca="1" si="9"/>
        <v>1.820371692240853E-2</v>
      </c>
      <c r="H52" s="19">
        <f t="shared" ca="1" si="9"/>
        <v>1.8148440342535002E-2</v>
      </c>
      <c r="I52" s="19">
        <f t="shared" ca="1" si="9"/>
        <v>1.8094834535156899E-2</v>
      </c>
      <c r="J52" s="19">
        <f t="shared" ca="1" si="9"/>
        <v>1.8042824877668985E-2</v>
      </c>
      <c r="K52" s="19">
        <f t="shared" ca="1" si="9"/>
        <v>1.7992341126155834E-2</v>
      </c>
      <c r="L52" s="19">
        <f t="shared" ca="1" si="9"/>
        <v>1.7943317098870256E-2</v>
      </c>
      <c r="M52" s="19">
        <f t="shared" ca="1" si="9"/>
        <v>1.7939725395934091E-2</v>
      </c>
      <c r="N52" s="19">
        <f t="shared" ca="1" si="9"/>
        <v>1.7936217649305246E-2</v>
      </c>
      <c r="O52" s="19">
        <f t="shared" ca="1" si="9"/>
        <v>1.7932790949264341E-2</v>
      </c>
      <c r="P52" s="19">
        <f t="shared" ca="1" si="9"/>
        <v>1.7929442519014696E-2</v>
      </c>
      <c r="Q52" s="19">
        <f t="shared" ca="1" si="9"/>
        <v>1.7926169707177784E-2</v>
      </c>
      <c r="R52" s="19">
        <f t="shared" ca="1" si="9"/>
        <v>1.7916411149121694E-2</v>
      </c>
      <c r="S52" s="19">
        <f t="shared" ca="1" si="9"/>
        <v>1.7906875008844768E-2</v>
      </c>
      <c r="T52" s="19">
        <f t="shared" ca="1" si="9"/>
        <v>1.7897553767982768E-2</v>
      </c>
      <c r="U52" s="19">
        <f t="shared" ca="1" si="9"/>
        <v>1.7888440243252514E-2</v>
      </c>
      <c r="V52" s="19">
        <f t="shared" ca="1" si="9"/>
        <v>1.787952756799005E-2</v>
      </c>
      <c r="W52" s="19">
        <f t="shared" ca="1" si="9"/>
        <v>1.78607505584377E-2</v>
      </c>
      <c r="X52" s="19">
        <f t="shared" ca="1" si="9"/>
        <v>1.784239889214408E-2</v>
      </c>
      <c r="Y52" s="19">
        <f t="shared" ca="1" si="9"/>
        <v>1.78244582784358E-2</v>
      </c>
      <c r="Z52" s="19">
        <f t="shared" ca="1" si="9"/>
        <v>1.7806915059732868E-2</v>
      </c>
      <c r="AA52" s="19">
        <f t="shared" ca="1" si="9"/>
        <v>1.7789756176874311E-2</v>
      </c>
      <c r="AB52" s="19">
        <f t="shared" ca="1" si="9"/>
        <v>1.7937985594342575E-2</v>
      </c>
      <c r="AC52" s="19">
        <f t="shared" ca="1" si="9"/>
        <v>1.808572630668287E-2</v>
      </c>
      <c r="AD52" s="19">
        <f t="shared" ca="1" si="9"/>
        <v>1.8232980726772915E-2</v>
      </c>
      <c r="AE52" s="19">
        <f t="shared" ca="1" si="9"/>
        <v>1.837975125163244E-2</v>
      </c>
      <c r="AF52" s="19">
        <f t="shared" ca="1" si="9"/>
        <v>1.8526040262553254E-2</v>
      </c>
    </row>
    <row r="53" spans="1:32">
      <c r="A53" t="s">
        <v>39</v>
      </c>
      <c r="B53" s="19">
        <f t="shared" ca="1" si="7"/>
        <v>0</v>
      </c>
      <c r="C53" s="19">
        <f t="shared" ca="1" si="9"/>
        <v>0</v>
      </c>
      <c r="D53" s="19">
        <f t="shared" ca="1" si="9"/>
        <v>0</v>
      </c>
      <c r="E53" s="19">
        <f t="shared" ca="1" si="9"/>
        <v>0</v>
      </c>
      <c r="F53" s="19">
        <f t="shared" ca="1" si="9"/>
        <v>0</v>
      </c>
      <c r="G53" s="19">
        <f t="shared" ca="1" si="9"/>
        <v>0</v>
      </c>
      <c r="H53" s="19">
        <f t="shared" ca="1" si="9"/>
        <v>0</v>
      </c>
      <c r="I53" s="19">
        <f t="shared" ca="1" si="9"/>
        <v>0</v>
      </c>
      <c r="J53" s="19">
        <f t="shared" ca="1" si="9"/>
        <v>0</v>
      </c>
      <c r="K53" s="19">
        <f t="shared" ca="1" si="9"/>
        <v>0</v>
      </c>
      <c r="L53" s="19">
        <f t="shared" ca="1" si="9"/>
        <v>0</v>
      </c>
      <c r="M53" s="19">
        <f t="shared" ca="1" si="9"/>
        <v>0</v>
      </c>
      <c r="N53" s="19">
        <f t="shared" ca="1" si="9"/>
        <v>0</v>
      </c>
      <c r="O53" s="19">
        <f t="shared" ca="1" si="9"/>
        <v>0</v>
      </c>
      <c r="P53" s="19">
        <f t="shared" ca="1" si="9"/>
        <v>0</v>
      </c>
      <c r="Q53" s="19">
        <f t="shared" ca="1" si="9"/>
        <v>0</v>
      </c>
      <c r="R53" s="19">
        <f t="shared" ca="1" si="9"/>
        <v>0</v>
      </c>
      <c r="S53" s="19">
        <f t="shared" ca="1" si="9"/>
        <v>0</v>
      </c>
      <c r="T53" s="19">
        <f t="shared" ca="1" si="9"/>
        <v>0</v>
      </c>
      <c r="U53" s="19">
        <f t="shared" ca="1" si="9"/>
        <v>0</v>
      </c>
      <c r="V53" s="19">
        <f t="shared" ca="1" si="9"/>
        <v>0</v>
      </c>
      <c r="W53" s="19">
        <f t="shared" ca="1" si="9"/>
        <v>0</v>
      </c>
      <c r="X53" s="19">
        <f t="shared" ca="1" si="9"/>
        <v>0</v>
      </c>
      <c r="Y53" s="19">
        <f t="shared" ca="1" si="9"/>
        <v>0</v>
      </c>
      <c r="Z53" s="19">
        <f t="shared" ca="1" si="9"/>
        <v>0</v>
      </c>
      <c r="AA53" s="19">
        <f t="shared" ca="1" si="9"/>
        <v>0</v>
      </c>
      <c r="AB53" s="19">
        <f t="shared" ca="1" si="9"/>
        <v>0</v>
      </c>
      <c r="AC53" s="19">
        <f t="shared" ca="1" si="9"/>
        <v>0</v>
      </c>
      <c r="AD53" s="19">
        <f t="shared" ca="1" si="9"/>
        <v>0</v>
      </c>
      <c r="AE53" s="19">
        <f t="shared" ca="1" si="9"/>
        <v>0</v>
      </c>
      <c r="AF53" s="19">
        <f t="shared" ca="1" si="9"/>
        <v>0</v>
      </c>
    </row>
    <row r="54" spans="1:32">
      <c r="A54" t="s">
        <v>40</v>
      </c>
      <c r="B54" s="19">
        <f t="shared" ca="1" si="7"/>
        <v>0</v>
      </c>
      <c r="C54" s="19">
        <f t="shared" ca="1" si="9"/>
        <v>0</v>
      </c>
      <c r="D54" s="19">
        <f t="shared" ca="1" si="9"/>
        <v>0</v>
      </c>
      <c r="E54" s="19">
        <f t="shared" ca="1" si="9"/>
        <v>0</v>
      </c>
      <c r="F54" s="19">
        <f t="shared" ca="1" si="9"/>
        <v>0</v>
      </c>
      <c r="G54" s="19">
        <f t="shared" ca="1" si="9"/>
        <v>0</v>
      </c>
      <c r="H54" s="19">
        <f t="shared" ca="1" si="9"/>
        <v>0</v>
      </c>
      <c r="I54" s="19">
        <f t="shared" ca="1" si="9"/>
        <v>0</v>
      </c>
      <c r="J54" s="19">
        <f t="shared" ca="1" si="9"/>
        <v>0</v>
      </c>
      <c r="K54" s="19">
        <f t="shared" ca="1" si="9"/>
        <v>0</v>
      </c>
      <c r="L54" s="19">
        <f t="shared" ca="1" si="9"/>
        <v>0</v>
      </c>
      <c r="M54" s="19">
        <f t="shared" ca="1" si="9"/>
        <v>0</v>
      </c>
      <c r="N54" s="19">
        <f t="shared" ca="1" si="9"/>
        <v>0</v>
      </c>
      <c r="O54" s="19">
        <f t="shared" ca="1" si="9"/>
        <v>0</v>
      </c>
      <c r="P54" s="19">
        <f t="shared" ca="1" si="9"/>
        <v>0</v>
      </c>
      <c r="Q54" s="19">
        <f t="shared" ca="1" si="9"/>
        <v>0</v>
      </c>
      <c r="R54" s="19">
        <f t="shared" ca="1" si="9"/>
        <v>0</v>
      </c>
      <c r="S54" s="19">
        <f t="shared" ca="1" si="9"/>
        <v>0</v>
      </c>
      <c r="T54" s="19">
        <f t="shared" ca="1" si="9"/>
        <v>0</v>
      </c>
      <c r="U54" s="19">
        <f t="shared" ca="1" si="9"/>
        <v>0</v>
      </c>
      <c r="V54" s="19">
        <f t="shared" ca="1" si="9"/>
        <v>0</v>
      </c>
      <c r="W54" s="19">
        <f t="shared" ca="1" si="9"/>
        <v>0</v>
      </c>
      <c r="X54" s="19">
        <f t="shared" ca="1" si="9"/>
        <v>0</v>
      </c>
      <c r="Y54" s="19">
        <f t="shared" ca="1" si="9"/>
        <v>0</v>
      </c>
      <c r="Z54" s="19">
        <f t="shared" ca="1" si="9"/>
        <v>0</v>
      </c>
      <c r="AA54" s="19">
        <f t="shared" ca="1" si="9"/>
        <v>0</v>
      </c>
      <c r="AB54" s="19">
        <f t="shared" ca="1" si="9"/>
        <v>0</v>
      </c>
      <c r="AC54" s="19">
        <f t="shared" ca="1" si="9"/>
        <v>0</v>
      </c>
      <c r="AD54" s="19">
        <f t="shared" ca="1" si="9"/>
        <v>0</v>
      </c>
      <c r="AE54" s="19">
        <f t="shared" ca="1" si="9"/>
        <v>0</v>
      </c>
      <c r="AF54" s="19">
        <f t="shared" ca="1" si="9"/>
        <v>0</v>
      </c>
    </row>
    <row r="55" spans="1:32">
      <c r="A55" t="s">
        <v>41</v>
      </c>
      <c r="B55" s="19">
        <f t="shared" ca="1" si="7"/>
        <v>0.25681001235140982</v>
      </c>
      <c r="C55" s="19">
        <f t="shared" ca="1" si="9"/>
        <v>0.25639780652665106</v>
      </c>
      <c r="D55" s="19">
        <f t="shared" ca="1" si="9"/>
        <v>0.25084251514755018</v>
      </c>
      <c r="E55" s="19">
        <f t="shared" ca="1" si="9"/>
        <v>0.24709412917256626</v>
      </c>
      <c r="F55" s="19">
        <f t="shared" ca="1" si="9"/>
        <v>0.2430911087572955</v>
      </c>
      <c r="G55" s="19">
        <f t="shared" ca="1" si="9"/>
        <v>0.23880659496757961</v>
      </c>
      <c r="H55" s="19">
        <f t="shared" ca="1" si="9"/>
        <v>0.23911095541835936</v>
      </c>
      <c r="I55" s="19">
        <f t="shared" ca="1" si="9"/>
        <v>0.23940611636600376</v>
      </c>
      <c r="J55" s="19">
        <f t="shared" ca="1" si="9"/>
        <v>0.23969248869283988</v>
      </c>
      <c r="K55" s="19">
        <f t="shared" ca="1" si="9"/>
        <v>0.2399704591715264</v>
      </c>
      <c r="L55" s="19">
        <f t="shared" ca="1" si="9"/>
        <v>0.24024039220786497</v>
      </c>
      <c r="M55" s="19">
        <f t="shared" ca="1" si="9"/>
        <v>0.2400523744553886</v>
      </c>
      <c r="N55" s="19">
        <f t="shared" ca="1" si="9"/>
        <v>0.23986875163102567</v>
      </c>
      <c r="O55" s="19">
        <f t="shared" ca="1" si="9"/>
        <v>0.23968937141736321</v>
      </c>
      <c r="P55" s="19">
        <f t="shared" ca="1" si="9"/>
        <v>0.23951408845519995</v>
      </c>
      <c r="Q55" s="19">
        <f t="shared" ca="1" si="9"/>
        <v>0.23934276395069892</v>
      </c>
      <c r="R55" s="19">
        <f t="shared" ca="1" si="9"/>
        <v>0.23975904113046545</v>
      </c>
      <c r="S55" s="19">
        <f t="shared" ca="1" si="9"/>
        <v>0.240165830489869</v>
      </c>
      <c r="T55" s="19">
        <f t="shared" ca="1" si="9"/>
        <v>0.24056345274467908</v>
      </c>
      <c r="U55" s="19">
        <f t="shared" ca="1" si="9"/>
        <v>0.24095221431689468</v>
      </c>
      <c r="V55" s="19">
        <f t="shared" ca="1" si="9"/>
        <v>0.24133240812228157</v>
      </c>
      <c r="W55" s="19">
        <f t="shared" ca="1" si="9"/>
        <v>0.24183570617110495</v>
      </c>
      <c r="X55" s="19">
        <f t="shared" ca="1" si="9"/>
        <v>0.24232760333995318</v>
      </c>
      <c r="Y55" s="19">
        <f t="shared" ca="1" si="9"/>
        <v>0.24280848267533942</v>
      </c>
      <c r="Z55" s="19">
        <f t="shared" ca="1" si="9"/>
        <v>0.24327871025437145</v>
      </c>
      <c r="AA55" s="19">
        <f t="shared" ca="1" si="9"/>
        <v>0.24373863611416433</v>
      </c>
      <c r="AB55" s="19">
        <f t="shared" ca="1" si="9"/>
        <v>0.24401123552695267</v>
      </c>
      <c r="AC55" s="19">
        <f t="shared" ca="1" si="9"/>
        <v>0.24428293619283117</v>
      </c>
      <c r="AD55" s="19">
        <f t="shared" ca="1" si="9"/>
        <v>0.24455374254917159</v>
      </c>
      <c r="AE55" s="19">
        <f t="shared" ca="1" si="9"/>
        <v>0.2448236590041824</v>
      </c>
      <c r="AF55" s="19">
        <f t="shared" ca="1" si="9"/>
        <v>0.24509268993714786</v>
      </c>
    </row>
    <row r="56" spans="1:32">
      <c r="A56" t="s">
        <v>52</v>
      </c>
      <c r="B56" s="19">
        <f ca="1">SUM(B31:B55)</f>
        <v>1</v>
      </c>
      <c r="C56" s="19">
        <f t="shared" ref="C56:AF56" ca="1" si="10">SUM(C31:C55)</f>
        <v>1</v>
      </c>
      <c r="D56" s="19">
        <f t="shared" ca="1" si="10"/>
        <v>1</v>
      </c>
      <c r="E56" s="19">
        <f t="shared" ca="1" si="10"/>
        <v>1.0000000000000002</v>
      </c>
      <c r="F56" s="19">
        <f t="shared" ca="1" si="10"/>
        <v>0.99999999999999978</v>
      </c>
      <c r="G56" s="19">
        <f t="shared" ca="1" si="10"/>
        <v>1</v>
      </c>
      <c r="H56" s="19">
        <f t="shared" ca="1" si="10"/>
        <v>1</v>
      </c>
      <c r="I56" s="19">
        <f t="shared" ca="1" si="10"/>
        <v>1</v>
      </c>
      <c r="J56" s="19">
        <f t="shared" ca="1" si="10"/>
        <v>1</v>
      </c>
      <c r="K56" s="19">
        <f t="shared" ca="1" si="10"/>
        <v>1.0000000000000002</v>
      </c>
      <c r="L56" s="19">
        <f t="shared" ca="1" si="10"/>
        <v>0.99999999999999989</v>
      </c>
      <c r="M56" s="19">
        <f t="shared" ca="1" si="10"/>
        <v>1</v>
      </c>
      <c r="N56" s="19">
        <f t="shared" ca="1" si="10"/>
        <v>1</v>
      </c>
      <c r="O56" s="19">
        <f t="shared" ca="1" si="10"/>
        <v>1</v>
      </c>
      <c r="P56" s="19">
        <f t="shared" ca="1" si="10"/>
        <v>0.99999999999999978</v>
      </c>
      <c r="Q56" s="19">
        <f t="shared" ca="1" si="10"/>
        <v>0.99999999999999978</v>
      </c>
      <c r="R56" s="19">
        <f t="shared" ca="1" si="10"/>
        <v>0.99999999999999967</v>
      </c>
      <c r="S56" s="19">
        <f t="shared" ca="1" si="10"/>
        <v>1</v>
      </c>
      <c r="T56" s="19">
        <f t="shared" ca="1" si="10"/>
        <v>1</v>
      </c>
      <c r="U56" s="19">
        <f t="shared" ca="1" si="10"/>
        <v>1</v>
      </c>
      <c r="V56" s="19">
        <f t="shared" ca="1" si="10"/>
        <v>1</v>
      </c>
      <c r="W56" s="19">
        <f t="shared" ca="1" si="10"/>
        <v>1</v>
      </c>
      <c r="X56" s="19">
        <f t="shared" ca="1" si="10"/>
        <v>1</v>
      </c>
      <c r="Y56" s="19">
        <f t="shared" ca="1" si="10"/>
        <v>1.0000000000000002</v>
      </c>
      <c r="Z56" s="19">
        <f t="shared" ca="1" si="10"/>
        <v>0.99999999999999967</v>
      </c>
      <c r="AA56" s="19">
        <f t="shared" ca="1" si="10"/>
        <v>1</v>
      </c>
      <c r="AB56" s="19">
        <f t="shared" ca="1" si="10"/>
        <v>0.99999999999999989</v>
      </c>
      <c r="AC56" s="19">
        <f t="shared" ca="1" si="10"/>
        <v>1</v>
      </c>
      <c r="AD56" s="19">
        <f t="shared" ca="1" si="10"/>
        <v>1.0000000000000002</v>
      </c>
      <c r="AE56" s="19">
        <f t="shared" ca="1" si="10"/>
        <v>1.0000000000000002</v>
      </c>
      <c r="AF56" s="19">
        <f t="shared" ca="1" si="10"/>
        <v>1.0000000000000002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6"/>
  <sheetViews>
    <sheetView workbookViewId="0">
      <selection activeCell="B56" sqref="B56:AF56"/>
    </sheetView>
  </sheetViews>
  <sheetFormatPr baseColWidth="10" defaultRowHeight="15"/>
  <cols>
    <col min="1" max="1" width="44.28515625" customWidth="1"/>
    <col min="2" max="2" width="11.140625" bestFit="1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 s="137">
        <v>0</v>
      </c>
      <c r="C2" s="137">
        <v>0</v>
      </c>
      <c r="D2" s="137">
        <v>0</v>
      </c>
      <c r="E2" s="19">
        <f>IF(mop!N111=0,0,D2*mop!O111/mop!N111)</f>
        <v>0</v>
      </c>
      <c r="F2" s="19">
        <f>IF(mop!O111=0,0,E2*mop!P111/mop!O111)</f>
        <v>0</v>
      </c>
      <c r="G2" s="19">
        <f>IF(mop!P111=0,0,F2*mop!Q111/mop!P111)</f>
        <v>0</v>
      </c>
      <c r="H2" s="19">
        <f>IF(mop!Q111=0,0,G2*mop!R111/mop!Q111)</f>
        <v>0</v>
      </c>
      <c r="I2" s="19">
        <f>IF(mop!R111=0,0,H2*mop!S111/mop!R111)</f>
        <v>0</v>
      </c>
      <c r="J2" s="19">
        <f>IF(mop!S111=0,0,I2*mop!T111/mop!S111)</f>
        <v>0</v>
      </c>
      <c r="K2" s="19">
        <f>IF(mop!T111=0,0,J2*mop!U111/mop!T111)</f>
        <v>0</v>
      </c>
      <c r="L2" s="19">
        <f>IF(mop!U111=0,0,K2*mop!V111/mop!U111)</f>
        <v>0</v>
      </c>
      <c r="M2" s="19">
        <f>IF(mop!V111=0,0,L2*mop!W111/mop!V111)</f>
        <v>0</v>
      </c>
      <c r="N2" s="19">
        <f>IF(mop!W111=0,0,M2*mop!X111/mop!W111)</f>
        <v>0</v>
      </c>
      <c r="O2" s="19">
        <f>IF(mop!X111=0,0,N2*mop!Y111/mop!X111)</f>
        <v>0</v>
      </c>
      <c r="P2" s="19">
        <f>IF(mop!Y111=0,0,O2*mop!Z111/mop!Y111)</f>
        <v>0</v>
      </c>
      <c r="Q2" s="19">
        <f>IF(mop!Z111=0,0,P2*mop!AA111/mop!Z111)</f>
        <v>0</v>
      </c>
      <c r="R2" s="19">
        <f>IF(mop!AA111=0,0,Q2*mop!AB111/mop!AA111)</f>
        <v>0</v>
      </c>
      <c r="S2" s="19">
        <f>IF(mop!AB111=0,0,R2*mop!AC111/mop!AB111)</f>
        <v>0</v>
      </c>
      <c r="T2" s="19">
        <f>IF(mop!AC111=0,0,S2*mop!AD111/mop!AC111)</f>
        <v>0</v>
      </c>
      <c r="U2" s="19">
        <f>IF(mop!AD111=0,0,T2*mop!AE111/mop!AD111)</f>
        <v>0</v>
      </c>
      <c r="V2" s="19">
        <f>IF(mop!AE111=0,0,U2*mop!AF111/mop!AE111)</f>
        <v>0</v>
      </c>
      <c r="W2" s="19">
        <f>IF(mop!AF111=0,0,V2*mop!AG111/mop!AF111)</f>
        <v>0</v>
      </c>
      <c r="X2" s="19">
        <f>IF(mop!AG111=0,0,W2*mop!AH111/mop!AG111)</f>
        <v>0</v>
      </c>
      <c r="Y2" s="19">
        <f>IF(mop!AH111=0,0,X2*mop!AI111/mop!AH111)</f>
        <v>0</v>
      </c>
      <c r="Z2" s="19">
        <f>IF(mop!AI111=0,0,Y2*mop!AJ111/mop!AI111)</f>
        <v>0</v>
      </c>
      <c r="AA2" s="19">
        <f>IF(mop!AJ111=0,0,Z2*mop!AK111/mop!AJ111)</f>
        <v>0</v>
      </c>
      <c r="AB2" s="19">
        <f>IF(mop!AK111=0,0,AA2*mop!AL111/mop!AK111)</f>
        <v>0</v>
      </c>
      <c r="AC2" s="19">
        <f>IF(mop!AL111=0,0,AB2*mop!AM111/mop!AL111)</f>
        <v>0</v>
      </c>
      <c r="AD2" s="19">
        <f>IF(mop!AM111=0,0,AC2*mop!AN111/mop!AM111)</f>
        <v>0</v>
      </c>
      <c r="AE2" s="19">
        <f>IF(mop!AN111=0,0,AD2*mop!AO111/mop!AN111)</f>
        <v>0</v>
      </c>
      <c r="AF2" s="19">
        <f>IF(mop!AO111=0,0,AE2*mop!AP111/mop!AO111)</f>
        <v>0</v>
      </c>
    </row>
    <row r="3" spans="1:32">
      <c r="A3" t="s">
        <v>18</v>
      </c>
      <c r="B3" s="87">
        <v>0</v>
      </c>
      <c r="C3" s="87">
        <v>0</v>
      </c>
      <c r="D3" s="87">
        <v>0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v>0</v>
      </c>
      <c r="Q3" s="87">
        <v>0</v>
      </c>
      <c r="R3" s="87">
        <v>0</v>
      </c>
      <c r="S3" s="87">
        <v>0</v>
      </c>
      <c r="T3" s="87">
        <v>0</v>
      </c>
      <c r="U3" s="87">
        <v>0</v>
      </c>
      <c r="V3" s="87">
        <v>0</v>
      </c>
      <c r="W3" s="87">
        <v>0</v>
      </c>
      <c r="X3" s="87">
        <v>0</v>
      </c>
      <c r="Y3" s="87">
        <v>0</v>
      </c>
      <c r="Z3" s="87">
        <v>0</v>
      </c>
      <c r="AA3" s="87">
        <v>0</v>
      </c>
      <c r="AB3" s="87">
        <v>0</v>
      </c>
      <c r="AC3" s="87">
        <v>0</v>
      </c>
      <c r="AD3" s="87">
        <v>0</v>
      </c>
      <c r="AE3" s="87">
        <v>0</v>
      </c>
      <c r="AF3" s="87">
        <v>0</v>
      </c>
    </row>
    <row r="4" spans="1:32">
      <c r="A4" t="s">
        <v>19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87">
        <v>0</v>
      </c>
      <c r="U4" s="87">
        <v>0</v>
      </c>
      <c r="V4" s="87">
        <v>0</v>
      </c>
      <c r="W4" s="87">
        <v>0</v>
      </c>
      <c r="X4" s="87">
        <v>0</v>
      </c>
      <c r="Y4" s="87">
        <v>0</v>
      </c>
      <c r="Z4" s="87">
        <v>0</v>
      </c>
      <c r="AA4" s="87">
        <v>0</v>
      </c>
      <c r="AB4" s="87">
        <v>0</v>
      </c>
      <c r="AC4" s="87">
        <v>0</v>
      </c>
      <c r="AD4" s="87">
        <v>0</v>
      </c>
      <c r="AE4" s="87">
        <v>0</v>
      </c>
      <c r="AF4" s="87">
        <v>0</v>
      </c>
    </row>
    <row r="5" spans="1:32">
      <c r="A5" t="s">
        <v>20</v>
      </c>
      <c r="B5" s="19" cm="1">
        <f t="array" aca="1" ref="B5" ca="1">SUM(
VALUE(INDIRECT(ADDRESS(About!$A133,About!$A$155,1,1,CONCATENATE("BEN",B$1)),TRUE)),
VALUE(INDIRECT(ADDRESS(About!$A133,About!$A$156,1,1,CONCATENATE("BEN",B$1)),TRUE))
)*toe_to_BTU</f>
        <v>1230083221.8434782</v>
      </c>
      <c r="C5" s="19" cm="1">
        <f t="array" aca="1" ref="C5" ca="1">SUM(
VALUE(INDIRECT(ADDRESS(About!$A133,About!$A$155,1,1,CONCATENATE("BEN",C$1)),TRUE)),
VALUE(INDIRECT(ADDRESS(About!$A133,About!$A$156,1,1,CONCATENATE("BEN",C$1)),TRUE))
)*toe_to_BTU</f>
        <v>1307461280.5310144</v>
      </c>
      <c r="D5" s="19" cm="1">
        <f t="array" aca="1" ref="D5" ca="1">SUM(
VALUE(INDIRECT(ADDRESS(About!$A133,About!$A$155,1,1,CONCATENATE("BEN",D$1)),TRUE)),
VALUE(INDIRECT(ADDRESS(About!$A133,About!$A$156,1,1,CONCATENATE("BEN",D$1)),TRUE))
)*toe_to_BTU</f>
        <v>1295621014.3744924</v>
      </c>
      <c r="E5" s="19">
        <f ca="1">IF(mop!N306=0,0,D5*mop!O306/mop!N306)</f>
        <v>1295621014.3744924</v>
      </c>
      <c r="F5" s="19">
        <f ca="1">IF(mop!O306=0,0,E5*mop!P306/mop!O306)</f>
        <v>1295621014.3744924</v>
      </c>
      <c r="G5" s="19">
        <f ca="1">IF(mop!P306=0,0,F5*mop!Q306/mop!P306)</f>
        <v>1295621014.3744924</v>
      </c>
      <c r="H5" s="19">
        <f ca="1">IF(mop!Q306=0,0,G5*mop!R306/mop!Q306)</f>
        <v>1312520418.909812</v>
      </c>
      <c r="I5" s="19">
        <f ca="1">IF(mop!R306=0,0,H5*mop!S306/mop!R306)</f>
        <v>1329419823.4451315</v>
      </c>
      <c r="J5" s="19">
        <f ca="1">IF(mop!S306=0,0,I5*mop!T306/mop!S306)</f>
        <v>1346319227.9804509</v>
      </c>
      <c r="K5" s="19">
        <f ca="1">IF(mop!T306=0,0,J5*mop!U306/mop!T306)</f>
        <v>1363218632.5157704</v>
      </c>
      <c r="L5" s="19">
        <f ca="1">IF(mop!U306=0,0,K5*mop!V306/mop!U306)</f>
        <v>1380118037.05109</v>
      </c>
      <c r="M5" s="19">
        <f ca="1">IF(mop!V306=0,0,L5*mop!W306/mop!V306)</f>
        <v>1397017441.5864096</v>
      </c>
      <c r="N5" s="19">
        <f ca="1">IF(mop!W306=0,0,M5*mop!X306/mop!W306)</f>
        <v>1413916846.1217291</v>
      </c>
      <c r="O5" s="19">
        <f ca="1">IF(mop!X306=0,0,N5*mop!Y306/mop!X306)</f>
        <v>1430816250.6570485</v>
      </c>
      <c r="P5" s="19">
        <f ca="1">IF(mop!Y306=0,0,O5*mop!Z306/mop!Y306)</f>
        <v>1447715655.192368</v>
      </c>
      <c r="Q5" s="19">
        <f ca="1">IF(mop!Z306=0,0,P5*mop!AA306/mop!Z306)</f>
        <v>1464615059.7276876</v>
      </c>
      <c r="R5" s="19">
        <f ca="1">IF(mop!AA306=0,0,Q5*mop!AB306/mop!AA306)</f>
        <v>1487147599.1081135</v>
      </c>
      <c r="S5" s="19">
        <f ca="1">IF(mop!AB306=0,0,R5*mop!AC306/mop!AB306)</f>
        <v>1509680138.4885395</v>
      </c>
      <c r="T5" s="19">
        <f ca="1">IF(mop!AC306=0,0,S5*mop!AD306/mop!AC306)</f>
        <v>1532212677.8689654</v>
      </c>
      <c r="U5" s="19">
        <f ca="1">IF(mop!AD306=0,0,T5*mop!AE306/mop!AD306)</f>
        <v>1554745217.2493916</v>
      </c>
      <c r="V5" s="19">
        <f ca="1">IF(mop!AE306=0,0,U5*mop!AF306/mop!AE306)</f>
        <v>1577277756.6298175</v>
      </c>
      <c r="W5" s="19">
        <f ca="1">IF(mop!AF306=0,0,V5*mop!AG306/mop!AF306)</f>
        <v>1605443430.85535</v>
      </c>
      <c r="X5" s="19">
        <f ca="1">IF(mop!AG306=0,0,W5*mop!AH306/mop!AG306)</f>
        <v>1633609105.0808825</v>
      </c>
      <c r="Y5" s="19">
        <f ca="1">IF(mop!AH306=0,0,X5*mop!AI306/mop!AH306)</f>
        <v>1661774779.3064148</v>
      </c>
      <c r="Z5" s="19">
        <f ca="1">IF(mop!AI306=0,0,Y5*mop!AJ306/mop!AI306)</f>
        <v>1689940453.5319471</v>
      </c>
      <c r="AA5" s="19">
        <f ca="1">IF(mop!AJ306=0,0,Z5*mop!AK306/mop!AJ306)</f>
        <v>1718106127.7574797</v>
      </c>
      <c r="AB5" s="19">
        <f ca="1">IF(mop!AK306=0,0,AA5*mop!AL306/mop!AK306)</f>
        <v>1746271801.9830122</v>
      </c>
      <c r="AC5" s="19">
        <f ca="1">IF(mop!AL306=0,0,AB5*mop!AM306/mop!AL306)</f>
        <v>1774437476.2085445</v>
      </c>
      <c r="AD5" s="19">
        <f ca="1">IF(mop!AM306=0,0,AC5*mop!AN306/mop!AM306)</f>
        <v>1802603150.434077</v>
      </c>
      <c r="AE5" s="19">
        <f ca="1">IF(mop!AN306=0,0,AD5*mop!AO306/mop!AN306)</f>
        <v>1830768824.6596096</v>
      </c>
      <c r="AF5" s="19">
        <f ca="1">IF(mop!AO306=0,0,AE5*mop!AP306/mop!AO306)</f>
        <v>1858934498.8851418</v>
      </c>
    </row>
    <row r="6" spans="1:32">
      <c r="A6" t="s">
        <v>21</v>
      </c>
      <c r="B6" s="19" cm="1">
        <f t="array" aca="1" ref="B6" ca="1">SUM(
VALUE(INDIRECT(ADDRESS(About!$A136,About!$A$155,1,1,CONCATENATE("BEN",B$1)),TRUE)),
VALUE(INDIRECT(ADDRESS(About!$A136,About!$A$156,1,1,CONCATENATE("BEN",B$1)),TRUE))
)*toe_to_BTU</f>
        <v>9860408511.5918846</v>
      </c>
      <c r="C6" s="19" cm="1">
        <f t="array" aca="1" ref="C6" ca="1">SUM(
VALUE(INDIRECT(ADDRESS(About!$A136,About!$A$155,1,1,CONCATENATE("BEN",C$1)),TRUE)),
VALUE(INDIRECT(ADDRESS(About!$A136,About!$A$156,1,1,CONCATENATE("BEN",C$1)),TRUE))
)*toe_to_BTU</f>
        <v>10290250756.224928</v>
      </c>
      <c r="D6" s="19" cm="1">
        <f t="array" aca="1" ref="D6" ca="1">SUM(
VALUE(INDIRECT(ADDRESS(About!$A136,About!$A$155,1,1,CONCATENATE("BEN",D$1)),TRUE)),
VALUE(INDIRECT(ADDRESS(About!$A136,About!$A$156,1,1,CONCATENATE("BEN",D$1)),TRUE))
)*toe_to_BTU</f>
        <v>9891582432.9136238</v>
      </c>
      <c r="E6" s="19">
        <f ca="1">IF(mop!N244=0,0,D6*mop!O244/mop!N244)</f>
        <v>9853478476.3742676</v>
      </c>
      <c r="F6" s="19">
        <f ca="1">IF(mop!O244=0,0,E6*mop!P244/mop!O244)</f>
        <v>9815374519.8349113</v>
      </c>
      <c r="G6" s="19">
        <f ca="1">IF(mop!P244=0,0,F6*mop!Q244/mop!P244)</f>
        <v>9777270563.2955532</v>
      </c>
      <c r="H6" s="19">
        <f ca="1">IF(mop!Q244=0,0,G6*mop!R244/mop!Q244)</f>
        <v>9739027691.535017</v>
      </c>
      <c r="I6" s="19">
        <f ca="1">IF(mop!R244=0,0,H6*mop!S244/mop!R244)</f>
        <v>9700784819.7744827</v>
      </c>
      <c r="J6" s="19">
        <f ca="1">IF(mop!S244=0,0,I6*mop!T244/mop!S244)</f>
        <v>9662541948.0139484</v>
      </c>
      <c r="K6" s="19">
        <f ca="1">IF(mop!T244=0,0,J6*mop!U244/mop!T244)</f>
        <v>9624299076.2534142</v>
      </c>
      <c r="L6" s="19">
        <f ca="1">IF(mop!U244=0,0,K6*mop!V244/mop!U244)</f>
        <v>9586056204.4928799</v>
      </c>
      <c r="M6" s="19">
        <f ca="1">IF(mop!V244=0,0,L6*mop!W244/mop!V244)</f>
        <v>9559735870.3793507</v>
      </c>
      <c r="N6" s="19">
        <f ca="1">IF(mop!W244=0,0,M6*mop!X244/mop!W244)</f>
        <v>9533415536.2658215</v>
      </c>
      <c r="O6" s="19">
        <f ca="1">IF(mop!X244=0,0,N6*mop!Y244/mop!X244)</f>
        <v>9507095202.1522923</v>
      </c>
      <c r="P6" s="19">
        <f ca="1">IF(mop!Y244=0,0,O6*mop!Z244/mop!Y244)</f>
        <v>9480774868.0387611</v>
      </c>
      <c r="Q6" s="19">
        <f ca="1">IF(mop!Z244=0,0,P6*mop!AA244/mop!Z244)</f>
        <v>9454454533.9252319</v>
      </c>
      <c r="R6" s="19">
        <f ca="1">IF(mop!AA244=0,0,Q6*mop!AB244/mop!AA244)</f>
        <v>9436666107.7186337</v>
      </c>
      <c r="S6" s="19">
        <f ca="1">IF(mop!AB244=0,0,R6*mop!AC244/mop!AB244)</f>
        <v>9418877681.5120373</v>
      </c>
      <c r="T6" s="19">
        <f ca="1">IF(mop!AC244=0,0,S6*mop!AD244/mop!AC244)</f>
        <v>9401089255.305439</v>
      </c>
      <c r="U6" s="19">
        <f ca="1">IF(mop!AD244=0,0,T6*mop!AE244/mop!AD244)</f>
        <v>9383300829.0988426</v>
      </c>
      <c r="V6" s="19">
        <f ca="1">IF(mop!AE244=0,0,U6*mop!AF244/mop!AE244)</f>
        <v>9365512402.8922443</v>
      </c>
      <c r="W6" s="19">
        <f ca="1">IF(mop!AF244=0,0,V6*mop!AG244/mop!AF244)</f>
        <v>9358855856.4986706</v>
      </c>
      <c r="X6" s="19">
        <f ca="1">IF(mop!AG244=0,0,W6*mop!AH244/mop!AG244)</f>
        <v>9352199310.1050949</v>
      </c>
      <c r="Y6" s="19">
        <f ca="1">IF(mop!AH244=0,0,X6*mop!AI244/mop!AH244)</f>
        <v>9345542763.7115211</v>
      </c>
      <c r="Z6" s="19">
        <f ca="1">IF(mop!AI244=0,0,Y6*mop!AJ244/mop!AI244)</f>
        <v>9338886217.3179455</v>
      </c>
      <c r="AA6" s="19">
        <f ca="1">IF(mop!AJ244=0,0,Z6*mop!AK244/mop!AJ244)</f>
        <v>9332229670.9243717</v>
      </c>
      <c r="AB6" s="19">
        <f ca="1">IF(mop!AK244=0,0,AA6*mop!AL244/mop!AK244)</f>
        <v>9364108611.0464458</v>
      </c>
      <c r="AC6" s="19">
        <f ca="1">IF(mop!AL244=0,0,AB6*mop!AM244/mop!AL244)</f>
        <v>9395987551.16852</v>
      </c>
      <c r="AD6" s="19">
        <f ca="1">IF(mop!AM244=0,0,AC6*mop!AN244/mop!AM244)</f>
        <v>9427866491.290596</v>
      </c>
      <c r="AE6" s="19">
        <f ca="1">IF(mop!AN244=0,0,AD6*mop!AO244/mop!AN244)</f>
        <v>9459745431.4126701</v>
      </c>
      <c r="AF6" s="19">
        <f ca="1">IF(mop!AO244=0,0,AE6*mop!AP244/mop!AO244)</f>
        <v>9491624371.5347462</v>
      </c>
    </row>
    <row r="7" spans="1:32">
      <c r="A7" t="s">
        <v>22</v>
      </c>
      <c r="B7" s="86" cm="1">
        <f t="array" aca="1" ref="B7" ca="1">SUM(
VALUE(INDIRECT(ADDRESS(About!$A137,About!$A$155,1,1,CONCATENATE("BEN",B$1)),TRUE)),
VALUE(INDIRECT(ADDRESS(About!$A137,About!$A$156,1,1,CONCATENATE("BEN",B$1)),TRUE))
)*toe_to_BTU</f>
        <v>1245442056.0023186</v>
      </c>
      <c r="C7" s="86" cm="1">
        <f t="array" aca="1" ref="C7" ca="1">SUM(
VALUE(INDIRECT(ADDRESS(About!$A137,About!$A$155,1,1,CONCATENATE("BEN",C$1)),TRUE)),
VALUE(INDIRECT(ADDRESS(About!$A137,About!$A$156,1,1,CONCATENATE("BEN",C$1)),TRUE))
)*toe_to_BTU</f>
        <v>1491399143.2788403</v>
      </c>
      <c r="D7" s="86" cm="1">
        <f t="array" aca="1" ref="D7" ca="1">SUM(
VALUE(INDIRECT(ADDRESS(About!$A137,About!$A$155,1,1,CONCATENATE("BEN",D$1)),TRUE)),
VALUE(INDIRECT(ADDRESS(About!$A137,About!$A$156,1,1,CONCATENATE("BEN",D$1)),TRUE))
)*toe_to_BTU</f>
        <v>1161769568.115942</v>
      </c>
      <c r="E7" s="19">
        <f ca="1">IF(mop!N272=0,0,D7*mop!O272/mop!N272)</f>
        <v>1131196684.7444699</v>
      </c>
      <c r="F7" s="19">
        <f ca="1">IF(mop!O272=0,0,E7*mop!P272/mop!O272)</f>
        <v>1100623801.372998</v>
      </c>
      <c r="G7" s="19">
        <f ca="1">IF(mop!P272=0,0,F7*mop!Q272/mop!P272)</f>
        <v>1070050918.0015258</v>
      </c>
      <c r="H7" s="19">
        <f ca="1">IF(mop!Q272=0,0,G7*mop!R272/mop!Q272)</f>
        <v>1059859956.8777018</v>
      </c>
      <c r="I7" s="19">
        <f ca="1">IF(mop!R272=0,0,H7*mop!S272/mop!R272)</f>
        <v>1049668995.7538776</v>
      </c>
      <c r="J7" s="19">
        <f ca="1">IF(mop!S272=0,0,I7*mop!T272/mop!S272)</f>
        <v>1039478034.6300534</v>
      </c>
      <c r="K7" s="19">
        <f ca="1">IF(mop!T272=0,0,J7*mop!U272/mop!T272)</f>
        <v>1029287073.5062293</v>
      </c>
      <c r="L7" s="19">
        <f ca="1">IF(mop!U272=0,0,K7*mop!V272/mop!U272)</f>
        <v>1019096112.3824052</v>
      </c>
      <c r="M7" s="19">
        <f ca="1">IF(mop!V272=0,0,L7*mop!W272/mop!V272)</f>
        <v>1008905151.2585812</v>
      </c>
      <c r="N7" s="19">
        <f ca="1">IF(mop!W272=0,0,M7*mop!X272/mop!W272)</f>
        <v>998714190.13475728</v>
      </c>
      <c r="O7" s="19">
        <f ca="1">IF(mop!X272=0,0,N7*mop!Y272/mop!X272)</f>
        <v>988523229.01093304</v>
      </c>
      <c r="P7" s="19">
        <f ca="1">IF(mop!Y272=0,0,O7*mop!Z272/mop!Y272)</f>
        <v>978332267.88710904</v>
      </c>
      <c r="Q7" s="19">
        <f ca="1">IF(mop!Z272=0,0,P7*mop!AA272/mop!Z272)</f>
        <v>968141306.76328504</v>
      </c>
      <c r="R7" s="19">
        <f ca="1">IF(mop!AA272=0,0,Q7*mop!AB272/mop!AA272)</f>
        <v>957950345.63946116</v>
      </c>
      <c r="S7" s="19">
        <f ca="1">IF(mop!AB272=0,0,R7*mop!AC272/mop!AB272)</f>
        <v>947759384.51563704</v>
      </c>
      <c r="T7" s="19">
        <f ca="1">IF(mop!AC272=0,0,S7*mop!AD272/mop!AC272)</f>
        <v>937568423.3918128</v>
      </c>
      <c r="U7" s="19">
        <f ca="1">IF(mop!AD272=0,0,T7*mop!AE272/mop!AD272)</f>
        <v>927377462.2679888</v>
      </c>
      <c r="V7" s="19">
        <f ca="1">IF(mop!AE272=0,0,U7*mop!AF272/mop!AE272)</f>
        <v>917186501.1441648</v>
      </c>
      <c r="W7" s="19">
        <f ca="1">IF(mop!AF272=0,0,V7*mop!AG272/mop!AF272)</f>
        <v>906995540.0203408</v>
      </c>
      <c r="X7" s="19">
        <f ca="1">IF(mop!AG272=0,0,W7*mop!AH272/mop!AG272)</f>
        <v>896804578.8965168</v>
      </c>
      <c r="Y7" s="19">
        <f ca="1">IF(mop!AH272=0,0,X7*mop!AI272/mop!AH272)</f>
        <v>886613617.77269256</v>
      </c>
      <c r="Z7" s="19">
        <f ca="1">IF(mop!AI272=0,0,Y7*mop!AJ272/mop!AI272)</f>
        <v>876422656.64886856</v>
      </c>
      <c r="AA7" s="19">
        <f ca="1">IF(mop!AJ272=0,0,Z7*mop!AK272/mop!AJ272)</f>
        <v>866231695.52504456</v>
      </c>
      <c r="AB7" s="19">
        <f ca="1">IF(mop!AK272=0,0,AA7*mop!AL272/mop!AK272)</f>
        <v>866231695.52504456</v>
      </c>
      <c r="AC7" s="19">
        <f ca="1">IF(mop!AL272=0,0,AB7*mop!AM272/mop!AL272)</f>
        <v>866231695.52504456</v>
      </c>
      <c r="AD7" s="19">
        <f ca="1">IF(mop!AM272=0,0,AC7*mop!AN272/mop!AM272)</f>
        <v>866231695.52504456</v>
      </c>
      <c r="AE7" s="19">
        <f ca="1">IF(mop!AN272=0,0,AD7*mop!AO272/mop!AN272)</f>
        <v>866231695.52504456</v>
      </c>
      <c r="AF7" s="19">
        <f ca="1">IF(mop!AO272=0,0,AE7*mop!AP272/mop!AO272)</f>
        <v>866231695.52504456</v>
      </c>
    </row>
    <row r="8" spans="1:32">
      <c r="A8" t="s">
        <v>23</v>
      </c>
      <c r="B8" s="87">
        <f ca="1">B14</f>
        <v>8517452521.7599993</v>
      </c>
      <c r="C8" s="87">
        <f t="shared" ref="C8:AF8" ca="1" si="0">C14</f>
        <v>8552312877.7553625</v>
      </c>
      <c r="D8" s="87">
        <f t="shared" ca="1" si="0"/>
        <v>8814354332.8231888</v>
      </c>
      <c r="E8" s="87">
        <f t="shared" ca="1" si="0"/>
        <v>9114087182.4708939</v>
      </c>
      <c r="F8" s="87">
        <f t="shared" ca="1" si="0"/>
        <v>9413820032.1186008</v>
      </c>
      <c r="G8" s="87">
        <f t="shared" ca="1" si="0"/>
        <v>9713552881.7663059</v>
      </c>
      <c r="H8" s="87">
        <f t="shared" ca="1" si="0"/>
        <v>9799543221.5105667</v>
      </c>
      <c r="I8" s="87">
        <f t="shared" ca="1" si="0"/>
        <v>9885533561.2548237</v>
      </c>
      <c r="J8" s="87">
        <f t="shared" ca="1" si="0"/>
        <v>9971523900.9990845</v>
      </c>
      <c r="K8" s="87">
        <f t="shared" ca="1" si="0"/>
        <v>10057514240.743341</v>
      </c>
      <c r="L8" s="87">
        <f t="shared" ca="1" si="0"/>
        <v>10143504580.4876</v>
      </c>
      <c r="M8" s="87">
        <f t="shared" ca="1" si="0"/>
        <v>10214005815.492016</v>
      </c>
      <c r="N8" s="87">
        <f t="shared" ca="1" si="0"/>
        <v>10284507050.496435</v>
      </c>
      <c r="O8" s="87">
        <f t="shared" ca="1" si="0"/>
        <v>10355008285.500853</v>
      </c>
      <c r="P8" s="87">
        <f t="shared" ca="1" si="0"/>
        <v>10425509520.50527</v>
      </c>
      <c r="Q8" s="87">
        <f t="shared" ca="1" si="0"/>
        <v>10496010755.509687</v>
      </c>
      <c r="R8" s="87">
        <f t="shared" ca="1" si="0"/>
        <v>10585722059.553635</v>
      </c>
      <c r="S8" s="87">
        <f t="shared" ca="1" si="0"/>
        <v>10675433363.597582</v>
      </c>
      <c r="T8" s="87">
        <f t="shared" ca="1" si="0"/>
        <v>10765144667.641531</v>
      </c>
      <c r="U8" s="87">
        <f t="shared" ca="1" si="0"/>
        <v>10854855971.685478</v>
      </c>
      <c r="V8" s="87">
        <f t="shared" ca="1" si="0"/>
        <v>10944567275.729425</v>
      </c>
      <c r="W8" s="87">
        <f t="shared" ca="1" si="0"/>
        <v>11034269162.712761</v>
      </c>
      <c r="X8" s="87">
        <f t="shared" ca="1" si="0"/>
        <v>11123971049.696098</v>
      </c>
      <c r="Y8" s="87">
        <f t="shared" ca="1" si="0"/>
        <v>11213672936.679434</v>
      </c>
      <c r="Z8" s="87">
        <f t="shared" ca="1" si="0"/>
        <v>11303374823.662769</v>
      </c>
      <c r="AA8" s="87">
        <f t="shared" ca="1" si="0"/>
        <v>11393076710.646105</v>
      </c>
      <c r="AB8" s="87">
        <f t="shared" ca="1" si="0"/>
        <v>11414432480.361876</v>
      </c>
      <c r="AC8" s="87">
        <f t="shared" ca="1" si="0"/>
        <v>11435788250.077642</v>
      </c>
      <c r="AD8" s="87">
        <f t="shared" ca="1" si="0"/>
        <v>11457144019.793413</v>
      </c>
      <c r="AE8" s="87">
        <f t="shared" ca="1" si="0"/>
        <v>11478499789.50918</v>
      </c>
      <c r="AF8" s="87">
        <f t="shared" ca="1" si="0"/>
        <v>11499855559.224951</v>
      </c>
    </row>
    <row r="9" spans="1:32">
      <c r="A9" t="s">
        <v>24</v>
      </c>
      <c r="B9" s="137">
        <f ca="1">B8</f>
        <v>8517452521.7599993</v>
      </c>
      <c r="C9" s="137">
        <f t="shared" ref="C9:AF9" ca="1" si="1">C8</f>
        <v>8552312877.7553625</v>
      </c>
      <c r="D9" s="137">
        <f t="shared" ca="1" si="1"/>
        <v>8814354332.8231888</v>
      </c>
      <c r="E9" s="137">
        <f t="shared" ca="1" si="1"/>
        <v>9114087182.4708939</v>
      </c>
      <c r="F9" s="137">
        <f t="shared" ca="1" si="1"/>
        <v>9413820032.1186008</v>
      </c>
      <c r="G9" s="137">
        <f t="shared" ca="1" si="1"/>
        <v>9713552881.7663059</v>
      </c>
      <c r="H9" s="137">
        <f t="shared" ca="1" si="1"/>
        <v>9799543221.5105667</v>
      </c>
      <c r="I9" s="137">
        <f t="shared" ca="1" si="1"/>
        <v>9885533561.2548237</v>
      </c>
      <c r="J9" s="137">
        <f t="shared" ca="1" si="1"/>
        <v>9971523900.9990845</v>
      </c>
      <c r="K9" s="137">
        <f t="shared" ca="1" si="1"/>
        <v>10057514240.743341</v>
      </c>
      <c r="L9" s="137">
        <f t="shared" ca="1" si="1"/>
        <v>10143504580.4876</v>
      </c>
      <c r="M9" s="137">
        <f t="shared" ca="1" si="1"/>
        <v>10214005815.492016</v>
      </c>
      <c r="N9" s="137">
        <f t="shared" ca="1" si="1"/>
        <v>10284507050.496435</v>
      </c>
      <c r="O9" s="137">
        <f t="shared" ca="1" si="1"/>
        <v>10355008285.500853</v>
      </c>
      <c r="P9" s="137">
        <f t="shared" ca="1" si="1"/>
        <v>10425509520.50527</v>
      </c>
      <c r="Q9" s="137">
        <f t="shared" ca="1" si="1"/>
        <v>10496010755.509687</v>
      </c>
      <c r="R9" s="137">
        <f t="shared" ca="1" si="1"/>
        <v>10585722059.553635</v>
      </c>
      <c r="S9" s="137">
        <f t="shared" ca="1" si="1"/>
        <v>10675433363.597582</v>
      </c>
      <c r="T9" s="137">
        <f t="shared" ca="1" si="1"/>
        <v>10765144667.641531</v>
      </c>
      <c r="U9" s="137">
        <f t="shared" ca="1" si="1"/>
        <v>10854855971.685478</v>
      </c>
      <c r="V9" s="137">
        <f t="shared" ca="1" si="1"/>
        <v>10944567275.729425</v>
      </c>
      <c r="W9" s="137">
        <f t="shared" ca="1" si="1"/>
        <v>11034269162.712761</v>
      </c>
      <c r="X9" s="137">
        <f t="shared" ca="1" si="1"/>
        <v>11123971049.696098</v>
      </c>
      <c r="Y9" s="137">
        <f t="shared" ca="1" si="1"/>
        <v>11213672936.679434</v>
      </c>
      <c r="Z9" s="137">
        <f t="shared" ca="1" si="1"/>
        <v>11303374823.662769</v>
      </c>
      <c r="AA9" s="137">
        <f t="shared" ca="1" si="1"/>
        <v>11393076710.646105</v>
      </c>
      <c r="AB9" s="137">
        <f t="shared" ca="1" si="1"/>
        <v>11414432480.361876</v>
      </c>
      <c r="AC9" s="137">
        <f t="shared" ca="1" si="1"/>
        <v>11435788250.077642</v>
      </c>
      <c r="AD9" s="137">
        <f t="shared" ca="1" si="1"/>
        <v>11457144019.793413</v>
      </c>
      <c r="AE9" s="137">
        <f t="shared" ca="1" si="1"/>
        <v>11478499789.50918</v>
      </c>
      <c r="AF9" s="137">
        <f t="shared" ca="1" si="1"/>
        <v>11499855559.224951</v>
      </c>
    </row>
    <row r="10" spans="1:32">
      <c r="A10" s="88" t="s">
        <v>25</v>
      </c>
      <c r="B10" s="137">
        <f ca="1">B15</f>
        <v>1908238045.5327532</v>
      </c>
      <c r="C10" s="137">
        <f t="shared" ref="C10:D10" ca="1" si="2">C15</f>
        <v>2160456972.5078259</v>
      </c>
      <c r="D10" s="137">
        <f t="shared" ca="1" si="2"/>
        <v>2211034295.7959418</v>
      </c>
      <c r="E10" s="137">
        <f ca="1">D10</f>
        <v>2211034295.7959418</v>
      </c>
      <c r="F10" s="137">
        <f t="shared" ref="F10:AF10" ca="1" si="3">E10</f>
        <v>2211034295.7959418</v>
      </c>
      <c r="G10" s="137">
        <f t="shared" ca="1" si="3"/>
        <v>2211034295.7959418</v>
      </c>
      <c r="H10" s="137">
        <f t="shared" ca="1" si="3"/>
        <v>2211034295.7959418</v>
      </c>
      <c r="I10" s="137">
        <f t="shared" ca="1" si="3"/>
        <v>2211034295.7959418</v>
      </c>
      <c r="J10" s="137">
        <f t="shared" ca="1" si="3"/>
        <v>2211034295.7959418</v>
      </c>
      <c r="K10" s="137">
        <f t="shared" ca="1" si="3"/>
        <v>2211034295.7959418</v>
      </c>
      <c r="L10" s="137">
        <f t="shared" ca="1" si="3"/>
        <v>2211034295.7959418</v>
      </c>
      <c r="M10" s="137">
        <f t="shared" ca="1" si="3"/>
        <v>2211034295.7959418</v>
      </c>
      <c r="N10" s="137">
        <f t="shared" ca="1" si="3"/>
        <v>2211034295.7959418</v>
      </c>
      <c r="O10" s="137">
        <f t="shared" ca="1" si="3"/>
        <v>2211034295.7959418</v>
      </c>
      <c r="P10" s="137">
        <f t="shared" ca="1" si="3"/>
        <v>2211034295.7959418</v>
      </c>
      <c r="Q10" s="137">
        <f t="shared" ca="1" si="3"/>
        <v>2211034295.7959418</v>
      </c>
      <c r="R10" s="137">
        <f t="shared" ca="1" si="3"/>
        <v>2211034295.7959418</v>
      </c>
      <c r="S10" s="137">
        <f t="shared" ca="1" si="3"/>
        <v>2211034295.7959418</v>
      </c>
      <c r="T10" s="137">
        <f t="shared" ca="1" si="3"/>
        <v>2211034295.7959418</v>
      </c>
      <c r="U10" s="137">
        <f t="shared" ca="1" si="3"/>
        <v>2211034295.7959418</v>
      </c>
      <c r="V10" s="137">
        <f t="shared" ca="1" si="3"/>
        <v>2211034295.7959418</v>
      </c>
      <c r="W10" s="137">
        <f t="shared" ca="1" si="3"/>
        <v>2211034295.7959418</v>
      </c>
      <c r="X10" s="137">
        <f t="shared" ca="1" si="3"/>
        <v>2211034295.7959418</v>
      </c>
      <c r="Y10" s="137">
        <f t="shared" ca="1" si="3"/>
        <v>2211034295.7959418</v>
      </c>
      <c r="Z10" s="137">
        <f t="shared" ca="1" si="3"/>
        <v>2211034295.7959418</v>
      </c>
      <c r="AA10" s="137">
        <f t="shared" ca="1" si="3"/>
        <v>2211034295.7959418</v>
      </c>
      <c r="AB10" s="137">
        <f t="shared" ca="1" si="3"/>
        <v>2211034295.7959418</v>
      </c>
      <c r="AC10" s="137">
        <f t="shared" ca="1" si="3"/>
        <v>2211034295.7959418</v>
      </c>
      <c r="AD10" s="137">
        <f t="shared" ca="1" si="3"/>
        <v>2211034295.7959418</v>
      </c>
      <c r="AE10" s="137">
        <f t="shared" ca="1" si="3"/>
        <v>2211034295.7959418</v>
      </c>
      <c r="AF10" s="137">
        <f t="shared" ca="1" si="3"/>
        <v>2211034295.7959418</v>
      </c>
    </row>
    <row r="11" spans="1:32">
      <c r="A11" t="s">
        <v>26</v>
      </c>
      <c r="B11" s="137">
        <v>0</v>
      </c>
      <c r="C11" s="137">
        <f>B11</f>
        <v>0</v>
      </c>
      <c r="D11" s="137">
        <f t="shared" ref="D11:AF11" si="4">C11</f>
        <v>0</v>
      </c>
      <c r="E11" s="137">
        <f t="shared" si="4"/>
        <v>0</v>
      </c>
      <c r="F11" s="137">
        <f t="shared" si="4"/>
        <v>0</v>
      </c>
      <c r="G11" s="137">
        <f t="shared" si="4"/>
        <v>0</v>
      </c>
      <c r="H11" s="137">
        <f t="shared" si="4"/>
        <v>0</v>
      </c>
      <c r="I11" s="137">
        <f t="shared" si="4"/>
        <v>0</v>
      </c>
      <c r="J11" s="137">
        <f t="shared" si="4"/>
        <v>0</v>
      </c>
      <c r="K11" s="137">
        <f t="shared" si="4"/>
        <v>0</v>
      </c>
      <c r="L11" s="137">
        <f t="shared" si="4"/>
        <v>0</v>
      </c>
      <c r="M11" s="137">
        <f t="shared" si="4"/>
        <v>0</v>
      </c>
      <c r="N11" s="137">
        <f t="shared" si="4"/>
        <v>0</v>
      </c>
      <c r="O11" s="137">
        <f t="shared" si="4"/>
        <v>0</v>
      </c>
      <c r="P11" s="137">
        <f t="shared" si="4"/>
        <v>0</v>
      </c>
      <c r="Q11" s="137">
        <f t="shared" si="4"/>
        <v>0</v>
      </c>
      <c r="R11" s="137">
        <f t="shared" si="4"/>
        <v>0</v>
      </c>
      <c r="S11" s="137">
        <f t="shared" si="4"/>
        <v>0</v>
      </c>
      <c r="T11" s="137">
        <f t="shared" si="4"/>
        <v>0</v>
      </c>
      <c r="U11" s="137">
        <f t="shared" si="4"/>
        <v>0</v>
      </c>
      <c r="V11" s="137">
        <f t="shared" si="4"/>
        <v>0</v>
      </c>
      <c r="W11" s="137">
        <f t="shared" si="4"/>
        <v>0</v>
      </c>
      <c r="X11" s="137">
        <f t="shared" si="4"/>
        <v>0</v>
      </c>
      <c r="Y11" s="137">
        <f t="shared" si="4"/>
        <v>0</v>
      </c>
      <c r="Z11" s="137">
        <f t="shared" si="4"/>
        <v>0</v>
      </c>
      <c r="AA11" s="137">
        <f t="shared" si="4"/>
        <v>0</v>
      </c>
      <c r="AB11" s="137">
        <f t="shared" si="4"/>
        <v>0</v>
      </c>
      <c r="AC11" s="137">
        <f t="shared" si="4"/>
        <v>0</v>
      </c>
      <c r="AD11" s="137">
        <f t="shared" si="4"/>
        <v>0</v>
      </c>
      <c r="AE11" s="137">
        <f t="shared" si="4"/>
        <v>0</v>
      </c>
      <c r="AF11" s="137">
        <f t="shared" si="4"/>
        <v>0</v>
      </c>
    </row>
    <row r="12" spans="1:32">
      <c r="A12" t="s">
        <v>27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>
      <c r="A13" t="s">
        <v>28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>
      <c r="A14" s="88" t="s">
        <v>29</v>
      </c>
      <c r="B14" s="86" cm="1">
        <f t="array" aca="1" ref="B14" ca="1">SUM(
VALUE(INDIRECT(ADDRESS(About!$A130,About!$A$155,1,1,CONCATENATE("BEN",B$1)),TRUE)),
VALUE(INDIRECT(ADDRESS(About!$A134,About!$A$155,1,1,CONCATENATE("BEN",B$1)),TRUE)),
VALUE(INDIRECT(ADDRESS(About!$A139,About!$A$155,1,1,CONCATENATE("BEN",B$1)),TRUE)),
VALUE(INDIRECT(ADDRESS(About!$A130,About!$A$156,1,1,CONCATENATE("BEN",B$1)),TRUE)),
VALUE(INDIRECT(ADDRESS(About!$A134,About!$A$156,1,1,CONCATENATE("BEN",B$1)),TRUE)),
VALUE(INDIRECT(ADDRESS(About!$A139,About!$A$156,1,1,CONCATENATE("BEN",B$1)),TRUE))
)*toe_to_BTU</f>
        <v>8517452521.7599993</v>
      </c>
      <c r="C14" s="86" cm="1">
        <f t="array" aca="1" ref="C14" ca="1">SUM(
VALUE(INDIRECT(ADDRESS(About!$A130,About!$A$155,1,1,CONCATENATE("BEN",C$1)),TRUE)),
VALUE(INDIRECT(ADDRESS(About!$A134,About!$A$155,1,1,CONCATENATE("BEN",C$1)),TRUE)),
VALUE(INDIRECT(ADDRESS(About!$A139,About!$A$155,1,1,CONCATENATE("BEN",C$1)),TRUE)),
VALUE(INDIRECT(ADDRESS(About!$A130,About!$A$156,1,1,CONCATENATE("BEN",C$1)),TRUE)),
VALUE(INDIRECT(ADDRESS(About!$A134,About!$A$156,1,1,CONCATENATE("BEN",C$1)),TRUE)),
VALUE(INDIRECT(ADDRESS(About!$A139,About!$A$156,1,1,CONCATENATE("BEN",C$1)),TRUE))
)*toe_to_BTU</f>
        <v>8552312877.7553625</v>
      </c>
      <c r="D14" s="86" cm="1">
        <f t="array" aca="1" ref="D14" ca="1">SUM(
VALUE(INDIRECT(ADDRESS(About!$A130,About!$A$155,1,1,CONCATENATE("BEN",D$1)),TRUE)),
VALUE(INDIRECT(ADDRESS(About!$A134,About!$A$155,1,1,CONCATENATE("BEN",D$1)),TRUE)),
VALUE(INDIRECT(ADDRESS(About!$A139,About!$A$155,1,1,CONCATENATE("BEN",D$1)),TRUE)),
VALUE(INDIRECT(ADDRESS(About!$A130,About!$A$156,1,1,CONCATENATE("BEN",D$1)),TRUE)),
VALUE(INDIRECT(ADDRESS(About!$A134,About!$A$156,1,1,CONCATENATE("BEN",D$1)),TRUE)),
VALUE(INDIRECT(ADDRESS(About!$A139,About!$A$156,1,1,CONCATENATE("BEN",D$1)),TRUE))
)*toe_to_BTU</f>
        <v>8814354332.8231888</v>
      </c>
      <c r="E14" s="19">
        <f ca="1">IF((mop!N16+mop!N179+mop!N215)=0,0,D14*(mop!O16+mop!O179+mop!O215)/(mop!N16+mop!N179+mop!N215))</f>
        <v>9114087182.4708939</v>
      </c>
      <c r="F14" s="19">
        <f ca="1">IF((mop!O16+mop!O179+mop!O215)=0,0,E14*(mop!P16+mop!P179+mop!P215)/(mop!O16+mop!O179+mop!O215))</f>
        <v>9413820032.1186008</v>
      </c>
      <c r="G14" s="19">
        <f ca="1">IF((mop!P16+mop!P179+mop!P215)=0,0,F14*(mop!Q16+mop!Q179+mop!Q215)/(mop!P16+mop!P179+mop!P215))</f>
        <v>9713552881.7663059</v>
      </c>
      <c r="H14" s="19">
        <f ca="1">IF((mop!Q16+mop!Q179+mop!Q215)=0,0,G14*(mop!R16+mop!R179+mop!R215)/(mop!Q16+mop!Q179+mop!Q215))</f>
        <v>9799543221.5105667</v>
      </c>
      <c r="I14" s="19">
        <f ca="1">IF((mop!R16+mop!R179+mop!R215)=0,0,H14*(mop!S16+mop!S179+mop!S215)/(mop!R16+mop!R179+mop!R215))</f>
        <v>9885533561.2548237</v>
      </c>
      <c r="J14" s="19">
        <f ca="1">IF((mop!S16+mop!S179+mop!S215)=0,0,I14*(mop!T16+mop!T179+mop!T215)/(mop!S16+mop!S179+mop!S215))</f>
        <v>9971523900.9990845</v>
      </c>
      <c r="K14" s="19">
        <f ca="1">IF((mop!T16+mop!T179+mop!T215)=0,0,J14*(mop!U16+mop!U179+mop!U215)/(mop!T16+mop!T179+mop!T215))</f>
        <v>10057514240.743341</v>
      </c>
      <c r="L14" s="19">
        <f ca="1">IF((mop!U16+mop!U179+mop!U215)=0,0,K14*(mop!V16+mop!V179+mop!V215)/(mop!U16+mop!U179+mop!U215))</f>
        <v>10143504580.4876</v>
      </c>
      <c r="M14" s="19">
        <f ca="1">IF((mop!V16+mop!V179+mop!V215)=0,0,L14*(mop!W16+mop!W179+mop!W215)/(mop!V16+mop!V179+mop!V215))</f>
        <v>10214005815.492016</v>
      </c>
      <c r="N14" s="19">
        <f ca="1">IF((mop!W16+mop!W179+mop!W215)=0,0,M14*(mop!X16+mop!X179+mop!X215)/(mop!W16+mop!W179+mop!W215))</f>
        <v>10284507050.496435</v>
      </c>
      <c r="O14" s="19">
        <f ca="1">IF((mop!X16+mop!X179+mop!X215)=0,0,N14*(mop!Y16+mop!Y179+mop!Y215)/(mop!X16+mop!X179+mop!X215))</f>
        <v>10355008285.500853</v>
      </c>
      <c r="P14" s="19">
        <f ca="1">IF((mop!Y16+mop!Y179+mop!Y215)=0,0,O14*(mop!Z16+mop!Z179+mop!Z215)/(mop!Y16+mop!Y179+mop!Y215))</f>
        <v>10425509520.50527</v>
      </c>
      <c r="Q14" s="19">
        <f ca="1">IF((mop!Z16+mop!Z179+mop!Z215)=0,0,P14*(mop!AA16+mop!AA179+mop!AA215)/(mop!Z16+mop!Z179+mop!Z215))</f>
        <v>10496010755.509687</v>
      </c>
      <c r="R14" s="19">
        <f ca="1">IF((mop!AA16+mop!AA179+mop!AA215)=0,0,Q14*(mop!AB16+mop!AB179+mop!AB215)/(mop!AA16+mop!AA179+mop!AA215))</f>
        <v>10585722059.553635</v>
      </c>
      <c r="S14" s="19">
        <f ca="1">IF((mop!AB16+mop!AB179+mop!AB215)=0,0,R14*(mop!AC16+mop!AC179+mop!AC215)/(mop!AB16+mop!AB179+mop!AB215))</f>
        <v>10675433363.597582</v>
      </c>
      <c r="T14" s="19">
        <f ca="1">IF((mop!AC16+mop!AC179+mop!AC215)=0,0,S14*(mop!AD16+mop!AD179+mop!AD215)/(mop!AC16+mop!AC179+mop!AC215))</f>
        <v>10765144667.641531</v>
      </c>
      <c r="U14" s="19">
        <f ca="1">IF((mop!AD16+mop!AD179+mop!AD215)=0,0,T14*(mop!AE16+mop!AE179+mop!AE215)/(mop!AD16+mop!AD179+mop!AD215))</f>
        <v>10854855971.685478</v>
      </c>
      <c r="V14" s="19">
        <f ca="1">IF((mop!AE16+mop!AE179+mop!AE215)=0,0,U14*(mop!AF16+mop!AF179+mop!AF215)/(mop!AE16+mop!AE179+mop!AE215))</f>
        <v>10944567275.729425</v>
      </c>
      <c r="W14" s="19">
        <f ca="1">IF((mop!AF16+mop!AF179+mop!AF215)=0,0,V14*(mop!AG16+mop!AG179+mop!AG215)/(mop!AF16+mop!AF179+mop!AF215))</f>
        <v>11034269162.712761</v>
      </c>
      <c r="X14" s="19">
        <f ca="1">IF((mop!AG16+mop!AG179+mop!AG215)=0,0,W14*(mop!AH16+mop!AH179+mop!AH215)/(mop!AG16+mop!AG179+mop!AG215))</f>
        <v>11123971049.696098</v>
      </c>
      <c r="Y14" s="19">
        <f ca="1">IF((mop!AH16+mop!AH179+mop!AH215)=0,0,X14*(mop!AI16+mop!AI179+mop!AI215)/(mop!AH16+mop!AH179+mop!AH215))</f>
        <v>11213672936.679434</v>
      </c>
      <c r="Z14" s="19">
        <f ca="1">IF((mop!AI16+mop!AI179+mop!AI215)=0,0,Y14*(mop!AJ16+mop!AJ179+mop!AJ215)/(mop!AI16+mop!AI179+mop!AI215))</f>
        <v>11303374823.662769</v>
      </c>
      <c r="AA14" s="19">
        <f ca="1">IF((mop!AJ16+mop!AJ179+mop!AJ215)=0,0,Z14*(mop!AK16+mop!AK179+mop!AK215)/(mop!AJ16+mop!AJ179+mop!AJ215))</f>
        <v>11393076710.646105</v>
      </c>
      <c r="AB14" s="19">
        <f ca="1">IF((mop!AK16+mop!AK179+mop!AK215)=0,0,AA14*(mop!AL16+mop!AL179+mop!AL215)/(mop!AK16+mop!AK179+mop!AK215))</f>
        <v>11414432480.361876</v>
      </c>
      <c r="AC14" s="19">
        <f ca="1">IF((mop!AL16+mop!AL179+mop!AL215)=0,0,AB14*(mop!AM16+mop!AM179+mop!AM215)/(mop!AL16+mop!AL179+mop!AL215))</f>
        <v>11435788250.077642</v>
      </c>
      <c r="AD14" s="19">
        <f ca="1">IF((mop!AM16+mop!AM179+mop!AM215)=0,0,AC14*(mop!AN16+mop!AN179+mop!AN215)/(mop!AM16+mop!AM179+mop!AM215))</f>
        <v>11457144019.793413</v>
      </c>
      <c r="AE14" s="19">
        <f ca="1">IF((mop!AN16+mop!AN179+mop!AN215)=0,0,AD14*(mop!AO16+mop!AO179+mop!AO215)/(mop!AN16+mop!AN179+mop!AN215))</f>
        <v>11478499789.50918</v>
      </c>
      <c r="AF14" s="19">
        <f ca="1">IF((mop!AO16+mop!AO179+mop!AO215)=0,0,AE14*(mop!AP16+mop!AP179+mop!AP215)/(mop!AO16+mop!AO179+mop!AO215))</f>
        <v>11499855559.224951</v>
      </c>
    </row>
    <row r="15" spans="1:32">
      <c r="A15" s="88" t="s">
        <v>30</v>
      </c>
      <c r="B15" s="86" cm="1">
        <f t="array" aca="1" ref="B15" ca="1">SUM(
VALUE(INDIRECT(ADDRESS(About!$A131,About!$A$155,1,1,CONCATENATE("BEN",B$1)),TRUE)),
VALUE(INDIRECT(ADDRESS(About!$A132,About!$A$155,1,1,CONCATENATE("BEN",B$1)),TRUE)),
VALUE(INDIRECT(ADDRESS(About!$A131,About!$A$156,1,1,CONCATENATE("BEN",B$1)),TRUE)),
VALUE(INDIRECT(ADDRESS(About!$A132,About!$A$156,1,1,CONCATENATE("BEN",B$1)),TRUE))
)*toe_to_BTU</f>
        <v>1908238045.5327532</v>
      </c>
      <c r="C15" s="86" cm="1">
        <f t="array" aca="1" ref="C15" ca="1">SUM(
VALUE(INDIRECT(ADDRESS(About!$A131,About!$A$155,1,1,CONCATENATE("BEN",C$1)),TRUE)),
VALUE(INDIRECT(ADDRESS(About!$A132,About!$A$155,1,1,CONCATENATE("BEN",C$1)),TRUE)),
VALUE(INDIRECT(ADDRESS(About!$A131,About!$A$156,1,1,CONCATENATE("BEN",C$1)),TRUE)),
VALUE(INDIRECT(ADDRESS(About!$A132,About!$A$156,1,1,CONCATENATE("BEN",C$1)),TRUE))
)*toe_to_BTU</f>
        <v>2160456972.5078259</v>
      </c>
      <c r="D15" s="86" cm="1">
        <f t="array" aca="1" ref="D15" ca="1">SUM(
VALUE(INDIRECT(ADDRESS(About!$A131,About!$A$155,1,1,CONCATENATE("BEN",D$1)),TRUE)),
VALUE(INDIRECT(ADDRESS(About!$A132,About!$A$155,1,1,CONCATENATE("BEN",D$1)),TRUE)),
VALUE(INDIRECT(ADDRESS(About!$A131,About!$A$156,1,1,CONCATENATE("BEN",D$1)),TRUE)),
VALUE(INDIRECT(ADDRESS(About!$A132,About!$A$156,1,1,CONCATENATE("BEN",D$1)),TRUE))
)*toe_to_BTU</f>
        <v>2211034295.7959418</v>
      </c>
      <c r="E15" s="19">
        <f>IF((mop!N42+mop!N197)=0,0,D15*(mop!O42+mop!O197)/(mop!N42+mop!N197))</f>
        <v>0</v>
      </c>
      <c r="F15" s="19">
        <f>IF((mop!O42+mop!O197)=0,0,E15*(mop!P42+mop!P197)/(mop!O42+mop!O197))</f>
        <v>0</v>
      </c>
      <c r="G15" s="19">
        <f>IF((mop!P42+mop!P197)=0,0,F15*(mop!Q42+mop!Q197)/(mop!P42+mop!P197))</f>
        <v>0</v>
      </c>
      <c r="H15" s="19">
        <f>IF((mop!Q42+mop!Q197)=0,0,G15*(mop!R42+mop!R197)/(mop!Q42+mop!Q197))</f>
        <v>0</v>
      </c>
      <c r="I15" s="19">
        <f>IF((mop!R42+mop!R197)=0,0,H15*(mop!S42+mop!S197)/(mop!R42+mop!R197))</f>
        <v>0</v>
      </c>
      <c r="J15" s="19">
        <f>IF((mop!S42+mop!S197)=0,0,I15*(mop!T42+mop!T197)/(mop!S42+mop!S197))</f>
        <v>0</v>
      </c>
      <c r="K15" s="19">
        <f>IF((mop!T42+mop!T197)=0,0,J15*(mop!U42+mop!U197)/(mop!T42+mop!T197))</f>
        <v>0</v>
      </c>
      <c r="L15" s="19">
        <f>IF((mop!U42+mop!U197)=0,0,K15*(mop!V42+mop!V197)/(mop!U42+mop!U197))</f>
        <v>0</v>
      </c>
      <c r="M15" s="19">
        <f>IF((mop!V42+mop!V197)=0,0,L15*(mop!W42+mop!W197)/(mop!V42+mop!V197))</f>
        <v>0</v>
      </c>
      <c r="N15" s="19">
        <f>IF((mop!W42+mop!W197)=0,0,M15*(mop!X42+mop!X197)/(mop!W42+mop!W197))</f>
        <v>0</v>
      </c>
      <c r="O15" s="19">
        <f>IF((mop!X42+mop!X197)=0,0,N15*(mop!Y42+mop!Y197)/(mop!X42+mop!X197))</f>
        <v>0</v>
      </c>
      <c r="P15" s="19">
        <f>IF((mop!Y42+mop!Y197)=0,0,O15*(mop!Z42+mop!Z197)/(mop!Y42+mop!Y197))</f>
        <v>0</v>
      </c>
      <c r="Q15" s="19">
        <f>IF((mop!Z42+mop!Z197)=0,0,P15*(mop!AA42+mop!AA197)/(mop!Z42+mop!Z197))</f>
        <v>0</v>
      </c>
      <c r="R15" s="19">
        <f>IF((mop!AA42+mop!AA197)=0,0,Q15*(mop!AB42+mop!AB197)/(mop!AA42+mop!AA197))</f>
        <v>0</v>
      </c>
      <c r="S15" s="19">
        <f>IF((mop!AB42+mop!AB197)=0,0,R15*(mop!AC42+mop!AC197)/(mop!AB42+mop!AB197))</f>
        <v>0</v>
      </c>
      <c r="T15" s="19">
        <f>IF((mop!AC42+mop!AC197)=0,0,S15*(mop!AD42+mop!AD197)/(mop!AC42+mop!AC197))</f>
        <v>0</v>
      </c>
      <c r="U15" s="19">
        <f>IF((mop!AD42+mop!AD197)=0,0,T15*(mop!AE42+mop!AE197)/(mop!AD42+mop!AD197))</f>
        <v>0</v>
      </c>
      <c r="V15" s="19">
        <f>IF((mop!AE42+mop!AE197)=0,0,U15*(mop!AF42+mop!AF197)/(mop!AE42+mop!AE197))</f>
        <v>0</v>
      </c>
      <c r="W15" s="19">
        <f>IF((mop!AF42+mop!AF197)=0,0,V15*(mop!AG42+mop!AG197)/(mop!AF42+mop!AF197))</f>
        <v>0</v>
      </c>
      <c r="X15" s="19">
        <f>IF((mop!AG42+mop!AG197)=0,0,W15*(mop!AH42+mop!AH197)/(mop!AG42+mop!AG197))</f>
        <v>0</v>
      </c>
      <c r="Y15" s="19">
        <f>IF((mop!AH42+mop!AH197)=0,0,X15*(mop!AI42+mop!AI197)/(mop!AH42+mop!AH197))</f>
        <v>0</v>
      </c>
      <c r="Z15" s="19">
        <f>IF((mop!AI42+mop!AI197)=0,0,Y15*(mop!AJ42+mop!AJ197)/(mop!AI42+mop!AI197))</f>
        <v>0</v>
      </c>
      <c r="AA15" s="19">
        <f>IF((mop!AJ42+mop!AJ197)=0,0,Z15*(mop!AK42+mop!AK197)/(mop!AJ42+mop!AJ197))</f>
        <v>0</v>
      </c>
      <c r="AB15" s="19">
        <f>IF((mop!AK42+mop!AK197)=0,0,AA15*(mop!AL42+mop!AL197)/(mop!AK42+mop!AK197))</f>
        <v>0</v>
      </c>
      <c r="AC15" s="19">
        <f>IF((mop!AL42+mop!AL197)=0,0,AB15*(mop!AM42+mop!AM197)/(mop!AL42+mop!AL197))</f>
        <v>0</v>
      </c>
      <c r="AD15" s="19">
        <f>IF((mop!AM42+mop!AM197)=0,0,AC15*(mop!AN42+mop!AN197)/(mop!AM42+mop!AM197))</f>
        <v>0</v>
      </c>
      <c r="AE15" s="19">
        <f>IF((mop!AN42+mop!AN197)=0,0,AD15*(mop!AO42+mop!AO197)/(mop!AN42+mop!AN197))</f>
        <v>0</v>
      </c>
      <c r="AF15" s="19">
        <f>IF((mop!AO42+mop!AO197)=0,0,AE15*(mop!AP42+mop!AP197)/(mop!AO42+mop!AO197))</f>
        <v>0</v>
      </c>
    </row>
    <row r="16" spans="1:32">
      <c r="A16" t="s">
        <v>31</v>
      </c>
      <c r="B16" s="86">
        <f ca="1">B10</f>
        <v>1908238045.5327532</v>
      </c>
      <c r="C16" s="86">
        <f t="shared" ref="C16:AF16" ca="1" si="5">C10</f>
        <v>2160456972.5078259</v>
      </c>
      <c r="D16" s="86">
        <f t="shared" ca="1" si="5"/>
        <v>2211034295.7959418</v>
      </c>
      <c r="E16" s="86">
        <f t="shared" ca="1" si="5"/>
        <v>2211034295.7959418</v>
      </c>
      <c r="F16" s="86">
        <f t="shared" ca="1" si="5"/>
        <v>2211034295.7959418</v>
      </c>
      <c r="G16" s="86">
        <f t="shared" ca="1" si="5"/>
        <v>2211034295.7959418</v>
      </c>
      <c r="H16" s="86">
        <f t="shared" ca="1" si="5"/>
        <v>2211034295.7959418</v>
      </c>
      <c r="I16" s="86">
        <f t="shared" ca="1" si="5"/>
        <v>2211034295.7959418</v>
      </c>
      <c r="J16" s="86">
        <f t="shared" ca="1" si="5"/>
        <v>2211034295.7959418</v>
      </c>
      <c r="K16" s="86">
        <f t="shared" ca="1" si="5"/>
        <v>2211034295.7959418</v>
      </c>
      <c r="L16" s="86">
        <f t="shared" ca="1" si="5"/>
        <v>2211034295.7959418</v>
      </c>
      <c r="M16" s="86">
        <f t="shared" ca="1" si="5"/>
        <v>2211034295.7959418</v>
      </c>
      <c r="N16" s="86">
        <f t="shared" ca="1" si="5"/>
        <v>2211034295.7959418</v>
      </c>
      <c r="O16" s="86">
        <f t="shared" ca="1" si="5"/>
        <v>2211034295.7959418</v>
      </c>
      <c r="P16" s="86">
        <f t="shared" ca="1" si="5"/>
        <v>2211034295.7959418</v>
      </c>
      <c r="Q16" s="86">
        <f t="shared" ca="1" si="5"/>
        <v>2211034295.7959418</v>
      </c>
      <c r="R16" s="86">
        <f t="shared" ca="1" si="5"/>
        <v>2211034295.7959418</v>
      </c>
      <c r="S16" s="86">
        <f t="shared" ca="1" si="5"/>
        <v>2211034295.7959418</v>
      </c>
      <c r="T16" s="86">
        <f t="shared" ca="1" si="5"/>
        <v>2211034295.7959418</v>
      </c>
      <c r="U16" s="86">
        <f t="shared" ca="1" si="5"/>
        <v>2211034295.7959418</v>
      </c>
      <c r="V16" s="86">
        <f t="shared" ca="1" si="5"/>
        <v>2211034295.7959418</v>
      </c>
      <c r="W16" s="86">
        <f t="shared" ca="1" si="5"/>
        <v>2211034295.7959418</v>
      </c>
      <c r="X16" s="86">
        <f t="shared" ca="1" si="5"/>
        <v>2211034295.7959418</v>
      </c>
      <c r="Y16" s="86">
        <f t="shared" ca="1" si="5"/>
        <v>2211034295.7959418</v>
      </c>
      <c r="Z16" s="86">
        <f t="shared" ca="1" si="5"/>
        <v>2211034295.7959418</v>
      </c>
      <c r="AA16" s="86">
        <f t="shared" ca="1" si="5"/>
        <v>2211034295.7959418</v>
      </c>
      <c r="AB16" s="86">
        <f t="shared" ca="1" si="5"/>
        <v>2211034295.7959418</v>
      </c>
      <c r="AC16" s="86">
        <f t="shared" ca="1" si="5"/>
        <v>2211034295.7959418</v>
      </c>
      <c r="AD16" s="86">
        <f t="shared" ca="1" si="5"/>
        <v>2211034295.7959418</v>
      </c>
      <c r="AE16" s="86">
        <f t="shared" ca="1" si="5"/>
        <v>2211034295.7959418</v>
      </c>
      <c r="AF16" s="86">
        <f t="shared" ca="1" si="5"/>
        <v>2211034295.7959418</v>
      </c>
    </row>
    <row r="17" spans="1:32">
      <c r="A17" t="s">
        <v>32</v>
      </c>
      <c r="B17" s="86">
        <f ca="1">B16</f>
        <v>1908238045.5327532</v>
      </c>
      <c r="C17" s="86">
        <f t="shared" ref="C17:AF17" ca="1" si="6">C16</f>
        <v>2160456972.5078259</v>
      </c>
      <c r="D17" s="86">
        <f t="shared" ca="1" si="6"/>
        <v>2211034295.7959418</v>
      </c>
      <c r="E17" s="86">
        <f t="shared" ca="1" si="6"/>
        <v>2211034295.7959418</v>
      </c>
      <c r="F17" s="86">
        <f t="shared" ca="1" si="6"/>
        <v>2211034295.7959418</v>
      </c>
      <c r="G17" s="86">
        <f t="shared" ca="1" si="6"/>
        <v>2211034295.7959418</v>
      </c>
      <c r="H17" s="86">
        <f t="shared" ca="1" si="6"/>
        <v>2211034295.7959418</v>
      </c>
      <c r="I17" s="86">
        <f t="shared" ca="1" si="6"/>
        <v>2211034295.7959418</v>
      </c>
      <c r="J17" s="86">
        <f t="shared" ca="1" si="6"/>
        <v>2211034295.7959418</v>
      </c>
      <c r="K17" s="86">
        <f t="shared" ca="1" si="6"/>
        <v>2211034295.7959418</v>
      </c>
      <c r="L17" s="86">
        <f t="shared" ca="1" si="6"/>
        <v>2211034295.7959418</v>
      </c>
      <c r="M17" s="86">
        <f t="shared" ca="1" si="6"/>
        <v>2211034295.7959418</v>
      </c>
      <c r="N17" s="86">
        <f t="shared" ca="1" si="6"/>
        <v>2211034295.7959418</v>
      </c>
      <c r="O17" s="86">
        <f t="shared" ca="1" si="6"/>
        <v>2211034295.7959418</v>
      </c>
      <c r="P17" s="86">
        <f t="shared" ca="1" si="6"/>
        <v>2211034295.7959418</v>
      </c>
      <c r="Q17" s="86">
        <f t="shared" ca="1" si="6"/>
        <v>2211034295.7959418</v>
      </c>
      <c r="R17" s="86">
        <f t="shared" ca="1" si="6"/>
        <v>2211034295.7959418</v>
      </c>
      <c r="S17" s="86">
        <f t="shared" ca="1" si="6"/>
        <v>2211034295.7959418</v>
      </c>
      <c r="T17" s="86">
        <f t="shared" ca="1" si="6"/>
        <v>2211034295.7959418</v>
      </c>
      <c r="U17" s="86">
        <f t="shared" ca="1" si="6"/>
        <v>2211034295.7959418</v>
      </c>
      <c r="V17" s="86">
        <f t="shared" ca="1" si="6"/>
        <v>2211034295.7959418</v>
      </c>
      <c r="W17" s="86">
        <f t="shared" ca="1" si="6"/>
        <v>2211034295.7959418</v>
      </c>
      <c r="X17" s="86">
        <f t="shared" ca="1" si="6"/>
        <v>2211034295.7959418</v>
      </c>
      <c r="Y17" s="86">
        <f t="shared" ca="1" si="6"/>
        <v>2211034295.7959418</v>
      </c>
      <c r="Z17" s="86">
        <f t="shared" ca="1" si="6"/>
        <v>2211034295.7959418</v>
      </c>
      <c r="AA17" s="86">
        <f t="shared" ca="1" si="6"/>
        <v>2211034295.7959418</v>
      </c>
      <c r="AB17" s="86">
        <f t="shared" ca="1" si="6"/>
        <v>2211034295.7959418</v>
      </c>
      <c r="AC17" s="86">
        <f t="shared" ca="1" si="6"/>
        <v>2211034295.7959418</v>
      </c>
      <c r="AD17" s="86">
        <f t="shared" ca="1" si="6"/>
        <v>2211034295.7959418</v>
      </c>
      <c r="AE17" s="86">
        <f t="shared" ca="1" si="6"/>
        <v>2211034295.7959418</v>
      </c>
      <c r="AF17" s="86">
        <f t="shared" ca="1" si="6"/>
        <v>2211034295.7959418</v>
      </c>
    </row>
    <row r="18" spans="1:32">
      <c r="A18" t="s">
        <v>33</v>
      </c>
      <c r="B18" s="86">
        <f ca="1">B16</f>
        <v>1908238045.5327532</v>
      </c>
      <c r="C18" s="86">
        <f t="shared" ref="C18:AF18" ca="1" si="7">C16</f>
        <v>2160456972.5078259</v>
      </c>
      <c r="D18" s="86">
        <f t="shared" ca="1" si="7"/>
        <v>2211034295.7959418</v>
      </c>
      <c r="E18" s="86">
        <f t="shared" ca="1" si="7"/>
        <v>2211034295.7959418</v>
      </c>
      <c r="F18" s="86">
        <f t="shared" ca="1" si="7"/>
        <v>2211034295.7959418</v>
      </c>
      <c r="G18" s="86">
        <f t="shared" ca="1" si="7"/>
        <v>2211034295.7959418</v>
      </c>
      <c r="H18" s="86">
        <f t="shared" ca="1" si="7"/>
        <v>2211034295.7959418</v>
      </c>
      <c r="I18" s="86">
        <f t="shared" ca="1" si="7"/>
        <v>2211034295.7959418</v>
      </c>
      <c r="J18" s="86">
        <f t="shared" ca="1" si="7"/>
        <v>2211034295.7959418</v>
      </c>
      <c r="K18" s="86">
        <f t="shared" ca="1" si="7"/>
        <v>2211034295.7959418</v>
      </c>
      <c r="L18" s="86">
        <f t="shared" ca="1" si="7"/>
        <v>2211034295.7959418</v>
      </c>
      <c r="M18" s="86">
        <f t="shared" ca="1" si="7"/>
        <v>2211034295.7959418</v>
      </c>
      <c r="N18" s="86">
        <f t="shared" ca="1" si="7"/>
        <v>2211034295.7959418</v>
      </c>
      <c r="O18" s="86">
        <f t="shared" ca="1" si="7"/>
        <v>2211034295.7959418</v>
      </c>
      <c r="P18" s="86">
        <f t="shared" ca="1" si="7"/>
        <v>2211034295.7959418</v>
      </c>
      <c r="Q18" s="86">
        <f t="shared" ca="1" si="7"/>
        <v>2211034295.7959418</v>
      </c>
      <c r="R18" s="86">
        <f t="shared" ca="1" si="7"/>
        <v>2211034295.7959418</v>
      </c>
      <c r="S18" s="86">
        <f t="shared" ca="1" si="7"/>
        <v>2211034295.7959418</v>
      </c>
      <c r="T18" s="86">
        <f t="shared" ca="1" si="7"/>
        <v>2211034295.7959418</v>
      </c>
      <c r="U18" s="86">
        <f t="shared" ca="1" si="7"/>
        <v>2211034295.7959418</v>
      </c>
      <c r="V18" s="86">
        <f t="shared" ca="1" si="7"/>
        <v>2211034295.7959418</v>
      </c>
      <c r="W18" s="86">
        <f t="shared" ca="1" si="7"/>
        <v>2211034295.7959418</v>
      </c>
      <c r="X18" s="86">
        <f t="shared" ca="1" si="7"/>
        <v>2211034295.7959418</v>
      </c>
      <c r="Y18" s="86">
        <f t="shared" ca="1" si="7"/>
        <v>2211034295.7959418</v>
      </c>
      <c r="Z18" s="86">
        <f t="shared" ca="1" si="7"/>
        <v>2211034295.7959418</v>
      </c>
      <c r="AA18" s="86">
        <f t="shared" ca="1" si="7"/>
        <v>2211034295.7959418</v>
      </c>
      <c r="AB18" s="86">
        <f t="shared" ca="1" si="7"/>
        <v>2211034295.7959418</v>
      </c>
      <c r="AC18" s="86">
        <f t="shared" ca="1" si="7"/>
        <v>2211034295.7959418</v>
      </c>
      <c r="AD18" s="86">
        <f t="shared" ca="1" si="7"/>
        <v>2211034295.7959418</v>
      </c>
      <c r="AE18" s="86">
        <f t="shared" ca="1" si="7"/>
        <v>2211034295.7959418</v>
      </c>
      <c r="AF18" s="86">
        <f t="shared" ca="1" si="7"/>
        <v>2211034295.7959418</v>
      </c>
    </row>
    <row r="19" spans="1:32">
      <c r="A19" t="s">
        <v>34</v>
      </c>
      <c r="B19" s="86">
        <f ca="1">B16</f>
        <v>1908238045.5327532</v>
      </c>
      <c r="C19" s="86">
        <f t="shared" ref="C19:AF19" ca="1" si="8">C16</f>
        <v>2160456972.5078259</v>
      </c>
      <c r="D19" s="86">
        <f t="shared" ca="1" si="8"/>
        <v>2211034295.7959418</v>
      </c>
      <c r="E19" s="86">
        <f t="shared" ca="1" si="8"/>
        <v>2211034295.7959418</v>
      </c>
      <c r="F19" s="86">
        <f t="shared" ca="1" si="8"/>
        <v>2211034295.7959418</v>
      </c>
      <c r="G19" s="86">
        <f t="shared" ca="1" si="8"/>
        <v>2211034295.7959418</v>
      </c>
      <c r="H19" s="86">
        <f t="shared" ca="1" si="8"/>
        <v>2211034295.7959418</v>
      </c>
      <c r="I19" s="86">
        <f t="shared" ca="1" si="8"/>
        <v>2211034295.7959418</v>
      </c>
      <c r="J19" s="86">
        <f t="shared" ca="1" si="8"/>
        <v>2211034295.7959418</v>
      </c>
      <c r="K19" s="86">
        <f t="shared" ca="1" si="8"/>
        <v>2211034295.7959418</v>
      </c>
      <c r="L19" s="86">
        <f t="shared" ca="1" si="8"/>
        <v>2211034295.7959418</v>
      </c>
      <c r="M19" s="86">
        <f t="shared" ca="1" si="8"/>
        <v>2211034295.7959418</v>
      </c>
      <c r="N19" s="86">
        <f t="shared" ca="1" si="8"/>
        <v>2211034295.7959418</v>
      </c>
      <c r="O19" s="86">
        <f t="shared" ca="1" si="8"/>
        <v>2211034295.7959418</v>
      </c>
      <c r="P19" s="86">
        <f t="shared" ca="1" si="8"/>
        <v>2211034295.7959418</v>
      </c>
      <c r="Q19" s="86">
        <f t="shared" ca="1" si="8"/>
        <v>2211034295.7959418</v>
      </c>
      <c r="R19" s="86">
        <f t="shared" ca="1" si="8"/>
        <v>2211034295.7959418</v>
      </c>
      <c r="S19" s="86">
        <f t="shared" ca="1" si="8"/>
        <v>2211034295.7959418</v>
      </c>
      <c r="T19" s="86">
        <f t="shared" ca="1" si="8"/>
        <v>2211034295.7959418</v>
      </c>
      <c r="U19" s="86">
        <f t="shared" ca="1" si="8"/>
        <v>2211034295.7959418</v>
      </c>
      <c r="V19" s="86">
        <f t="shared" ca="1" si="8"/>
        <v>2211034295.7959418</v>
      </c>
      <c r="W19" s="86">
        <f t="shared" ca="1" si="8"/>
        <v>2211034295.7959418</v>
      </c>
      <c r="X19" s="86">
        <f t="shared" ca="1" si="8"/>
        <v>2211034295.7959418</v>
      </c>
      <c r="Y19" s="86">
        <f t="shared" ca="1" si="8"/>
        <v>2211034295.7959418</v>
      </c>
      <c r="Z19" s="86">
        <f t="shared" ca="1" si="8"/>
        <v>2211034295.7959418</v>
      </c>
      <c r="AA19" s="86">
        <f t="shared" ca="1" si="8"/>
        <v>2211034295.7959418</v>
      </c>
      <c r="AB19" s="86">
        <f t="shared" ca="1" si="8"/>
        <v>2211034295.7959418</v>
      </c>
      <c r="AC19" s="86">
        <f t="shared" ca="1" si="8"/>
        <v>2211034295.7959418</v>
      </c>
      <c r="AD19" s="86">
        <f t="shared" ca="1" si="8"/>
        <v>2211034295.7959418</v>
      </c>
      <c r="AE19" s="86">
        <f t="shared" ca="1" si="8"/>
        <v>2211034295.7959418</v>
      </c>
      <c r="AF19" s="86">
        <f t="shared" ca="1" si="8"/>
        <v>2211034295.7959418</v>
      </c>
    </row>
    <row r="20" spans="1:32">
      <c r="A20" t="s">
        <v>35</v>
      </c>
      <c r="B20" s="86">
        <f ca="1">B16</f>
        <v>1908238045.5327532</v>
      </c>
      <c r="C20" s="86">
        <f t="shared" ref="C20:AF20" ca="1" si="9">C16</f>
        <v>2160456972.5078259</v>
      </c>
      <c r="D20" s="86">
        <f t="shared" ca="1" si="9"/>
        <v>2211034295.7959418</v>
      </c>
      <c r="E20" s="86">
        <f t="shared" ca="1" si="9"/>
        <v>2211034295.7959418</v>
      </c>
      <c r="F20" s="86">
        <f t="shared" ca="1" si="9"/>
        <v>2211034295.7959418</v>
      </c>
      <c r="G20" s="86">
        <f t="shared" ca="1" si="9"/>
        <v>2211034295.7959418</v>
      </c>
      <c r="H20" s="86">
        <f t="shared" ca="1" si="9"/>
        <v>2211034295.7959418</v>
      </c>
      <c r="I20" s="86">
        <f t="shared" ca="1" si="9"/>
        <v>2211034295.7959418</v>
      </c>
      <c r="J20" s="86">
        <f t="shared" ca="1" si="9"/>
        <v>2211034295.7959418</v>
      </c>
      <c r="K20" s="86">
        <f t="shared" ca="1" si="9"/>
        <v>2211034295.7959418</v>
      </c>
      <c r="L20" s="86">
        <f t="shared" ca="1" si="9"/>
        <v>2211034295.7959418</v>
      </c>
      <c r="M20" s="86">
        <f t="shared" ca="1" si="9"/>
        <v>2211034295.7959418</v>
      </c>
      <c r="N20" s="86">
        <f t="shared" ca="1" si="9"/>
        <v>2211034295.7959418</v>
      </c>
      <c r="O20" s="86">
        <f t="shared" ca="1" si="9"/>
        <v>2211034295.7959418</v>
      </c>
      <c r="P20" s="86">
        <f t="shared" ca="1" si="9"/>
        <v>2211034295.7959418</v>
      </c>
      <c r="Q20" s="86">
        <f t="shared" ca="1" si="9"/>
        <v>2211034295.7959418</v>
      </c>
      <c r="R20" s="86">
        <f t="shared" ca="1" si="9"/>
        <v>2211034295.7959418</v>
      </c>
      <c r="S20" s="86">
        <f t="shared" ca="1" si="9"/>
        <v>2211034295.7959418</v>
      </c>
      <c r="T20" s="86">
        <f t="shared" ca="1" si="9"/>
        <v>2211034295.7959418</v>
      </c>
      <c r="U20" s="86">
        <f t="shared" ca="1" si="9"/>
        <v>2211034295.7959418</v>
      </c>
      <c r="V20" s="86">
        <f t="shared" ca="1" si="9"/>
        <v>2211034295.7959418</v>
      </c>
      <c r="W20" s="86">
        <f t="shared" ca="1" si="9"/>
        <v>2211034295.7959418</v>
      </c>
      <c r="X20" s="86">
        <f t="shared" ca="1" si="9"/>
        <v>2211034295.7959418</v>
      </c>
      <c r="Y20" s="86">
        <f t="shared" ca="1" si="9"/>
        <v>2211034295.7959418</v>
      </c>
      <c r="Z20" s="86">
        <f t="shared" ca="1" si="9"/>
        <v>2211034295.7959418</v>
      </c>
      <c r="AA20" s="86">
        <f t="shared" ca="1" si="9"/>
        <v>2211034295.7959418</v>
      </c>
      <c r="AB20" s="86">
        <f t="shared" ca="1" si="9"/>
        <v>2211034295.7959418</v>
      </c>
      <c r="AC20" s="86">
        <f t="shared" ca="1" si="9"/>
        <v>2211034295.7959418</v>
      </c>
      <c r="AD20" s="86">
        <f t="shared" ca="1" si="9"/>
        <v>2211034295.7959418</v>
      </c>
      <c r="AE20" s="86">
        <f t="shared" ca="1" si="9"/>
        <v>2211034295.7959418</v>
      </c>
      <c r="AF20" s="86">
        <f t="shared" ca="1" si="9"/>
        <v>2211034295.7959418</v>
      </c>
    </row>
    <row r="21" spans="1:32">
      <c r="A21" t="s">
        <v>36</v>
      </c>
      <c r="B21" s="86">
        <f ca="1">B16</f>
        <v>1908238045.5327532</v>
      </c>
      <c r="C21" s="86">
        <f t="shared" ref="C21:AF21" ca="1" si="10">C16</f>
        <v>2160456972.5078259</v>
      </c>
      <c r="D21" s="86">
        <f t="shared" ca="1" si="10"/>
        <v>2211034295.7959418</v>
      </c>
      <c r="E21" s="86">
        <f t="shared" ca="1" si="10"/>
        <v>2211034295.7959418</v>
      </c>
      <c r="F21" s="86">
        <f t="shared" ca="1" si="10"/>
        <v>2211034295.7959418</v>
      </c>
      <c r="G21" s="86">
        <f t="shared" ca="1" si="10"/>
        <v>2211034295.7959418</v>
      </c>
      <c r="H21" s="86">
        <f t="shared" ca="1" si="10"/>
        <v>2211034295.7959418</v>
      </c>
      <c r="I21" s="86">
        <f t="shared" ca="1" si="10"/>
        <v>2211034295.7959418</v>
      </c>
      <c r="J21" s="86">
        <f t="shared" ca="1" si="10"/>
        <v>2211034295.7959418</v>
      </c>
      <c r="K21" s="86">
        <f t="shared" ca="1" si="10"/>
        <v>2211034295.7959418</v>
      </c>
      <c r="L21" s="86">
        <f t="shared" ca="1" si="10"/>
        <v>2211034295.7959418</v>
      </c>
      <c r="M21" s="86">
        <f t="shared" ca="1" si="10"/>
        <v>2211034295.7959418</v>
      </c>
      <c r="N21" s="86">
        <f t="shared" ca="1" si="10"/>
        <v>2211034295.7959418</v>
      </c>
      <c r="O21" s="86">
        <f t="shared" ca="1" si="10"/>
        <v>2211034295.7959418</v>
      </c>
      <c r="P21" s="86">
        <f t="shared" ca="1" si="10"/>
        <v>2211034295.7959418</v>
      </c>
      <c r="Q21" s="86">
        <f t="shared" ca="1" si="10"/>
        <v>2211034295.7959418</v>
      </c>
      <c r="R21" s="86">
        <f t="shared" ca="1" si="10"/>
        <v>2211034295.7959418</v>
      </c>
      <c r="S21" s="86">
        <f t="shared" ca="1" si="10"/>
        <v>2211034295.7959418</v>
      </c>
      <c r="T21" s="86">
        <f t="shared" ca="1" si="10"/>
        <v>2211034295.7959418</v>
      </c>
      <c r="U21" s="86">
        <f t="shared" ca="1" si="10"/>
        <v>2211034295.7959418</v>
      </c>
      <c r="V21" s="86">
        <f t="shared" ca="1" si="10"/>
        <v>2211034295.7959418</v>
      </c>
      <c r="W21" s="86">
        <f t="shared" ca="1" si="10"/>
        <v>2211034295.7959418</v>
      </c>
      <c r="X21" s="86">
        <f t="shared" ca="1" si="10"/>
        <v>2211034295.7959418</v>
      </c>
      <c r="Y21" s="86">
        <f t="shared" ca="1" si="10"/>
        <v>2211034295.7959418</v>
      </c>
      <c r="Z21" s="86">
        <f t="shared" ca="1" si="10"/>
        <v>2211034295.7959418</v>
      </c>
      <c r="AA21" s="86">
        <f t="shared" ca="1" si="10"/>
        <v>2211034295.7959418</v>
      </c>
      <c r="AB21" s="86">
        <f t="shared" ca="1" si="10"/>
        <v>2211034295.7959418</v>
      </c>
      <c r="AC21" s="86">
        <f t="shared" ca="1" si="10"/>
        <v>2211034295.7959418</v>
      </c>
      <c r="AD21" s="86">
        <f t="shared" ca="1" si="10"/>
        <v>2211034295.7959418</v>
      </c>
      <c r="AE21" s="86">
        <f t="shared" ca="1" si="10"/>
        <v>2211034295.7959418</v>
      </c>
      <c r="AF21" s="86">
        <f t="shared" ca="1" si="10"/>
        <v>2211034295.7959418</v>
      </c>
    </row>
    <row r="22" spans="1:32">
      <c r="A22" t="s">
        <v>37</v>
      </c>
      <c r="B22" s="86">
        <f ca="1">B16</f>
        <v>1908238045.5327532</v>
      </c>
      <c r="C22" s="86">
        <f t="shared" ref="C22:AF22" ca="1" si="11">C16</f>
        <v>2160456972.5078259</v>
      </c>
      <c r="D22" s="86">
        <f t="shared" ca="1" si="11"/>
        <v>2211034295.7959418</v>
      </c>
      <c r="E22" s="86">
        <f t="shared" ca="1" si="11"/>
        <v>2211034295.7959418</v>
      </c>
      <c r="F22" s="86">
        <f t="shared" ca="1" si="11"/>
        <v>2211034295.7959418</v>
      </c>
      <c r="G22" s="86">
        <f t="shared" ca="1" si="11"/>
        <v>2211034295.7959418</v>
      </c>
      <c r="H22" s="86">
        <f t="shared" ca="1" si="11"/>
        <v>2211034295.7959418</v>
      </c>
      <c r="I22" s="86">
        <f t="shared" ca="1" si="11"/>
        <v>2211034295.7959418</v>
      </c>
      <c r="J22" s="86">
        <f t="shared" ca="1" si="11"/>
        <v>2211034295.7959418</v>
      </c>
      <c r="K22" s="86">
        <f t="shared" ca="1" si="11"/>
        <v>2211034295.7959418</v>
      </c>
      <c r="L22" s="86">
        <f t="shared" ca="1" si="11"/>
        <v>2211034295.7959418</v>
      </c>
      <c r="M22" s="86">
        <f t="shared" ca="1" si="11"/>
        <v>2211034295.7959418</v>
      </c>
      <c r="N22" s="86">
        <f t="shared" ca="1" si="11"/>
        <v>2211034295.7959418</v>
      </c>
      <c r="O22" s="86">
        <f t="shared" ca="1" si="11"/>
        <v>2211034295.7959418</v>
      </c>
      <c r="P22" s="86">
        <f t="shared" ca="1" si="11"/>
        <v>2211034295.7959418</v>
      </c>
      <c r="Q22" s="86">
        <f t="shared" ca="1" si="11"/>
        <v>2211034295.7959418</v>
      </c>
      <c r="R22" s="86">
        <f t="shared" ca="1" si="11"/>
        <v>2211034295.7959418</v>
      </c>
      <c r="S22" s="86">
        <f t="shared" ca="1" si="11"/>
        <v>2211034295.7959418</v>
      </c>
      <c r="T22" s="86">
        <f t="shared" ca="1" si="11"/>
        <v>2211034295.7959418</v>
      </c>
      <c r="U22" s="86">
        <f t="shared" ca="1" si="11"/>
        <v>2211034295.7959418</v>
      </c>
      <c r="V22" s="86">
        <f t="shared" ca="1" si="11"/>
        <v>2211034295.7959418</v>
      </c>
      <c r="W22" s="86">
        <f t="shared" ca="1" si="11"/>
        <v>2211034295.7959418</v>
      </c>
      <c r="X22" s="86">
        <f t="shared" ca="1" si="11"/>
        <v>2211034295.7959418</v>
      </c>
      <c r="Y22" s="86">
        <f t="shared" ca="1" si="11"/>
        <v>2211034295.7959418</v>
      </c>
      <c r="Z22" s="86">
        <f t="shared" ca="1" si="11"/>
        <v>2211034295.7959418</v>
      </c>
      <c r="AA22" s="86">
        <f t="shared" ca="1" si="11"/>
        <v>2211034295.7959418</v>
      </c>
      <c r="AB22" s="86">
        <f t="shared" ca="1" si="11"/>
        <v>2211034295.7959418</v>
      </c>
      <c r="AC22" s="86">
        <f t="shared" ca="1" si="11"/>
        <v>2211034295.7959418</v>
      </c>
      <c r="AD22" s="86">
        <f t="shared" ca="1" si="11"/>
        <v>2211034295.7959418</v>
      </c>
      <c r="AE22" s="86">
        <f t="shared" ca="1" si="11"/>
        <v>2211034295.7959418</v>
      </c>
      <c r="AF22" s="86">
        <f t="shared" ca="1" si="11"/>
        <v>2211034295.7959418</v>
      </c>
    </row>
    <row r="23" spans="1:32">
      <c r="A23" t="s">
        <v>38</v>
      </c>
      <c r="B23" s="86">
        <f ca="1">B6</f>
        <v>9860408511.5918846</v>
      </c>
      <c r="C23" s="86">
        <f t="shared" ref="C23:AF23" ca="1" si="12">C6</f>
        <v>10290250756.224928</v>
      </c>
      <c r="D23" s="86">
        <f t="shared" ca="1" si="12"/>
        <v>9891582432.9136238</v>
      </c>
      <c r="E23" s="86">
        <f t="shared" ca="1" si="12"/>
        <v>9853478476.3742676</v>
      </c>
      <c r="F23" s="86">
        <f t="shared" ca="1" si="12"/>
        <v>9815374519.8349113</v>
      </c>
      <c r="G23" s="86">
        <f t="shared" ca="1" si="12"/>
        <v>9777270563.2955532</v>
      </c>
      <c r="H23" s="86">
        <f t="shared" ca="1" si="12"/>
        <v>9739027691.535017</v>
      </c>
      <c r="I23" s="86">
        <f t="shared" ca="1" si="12"/>
        <v>9700784819.7744827</v>
      </c>
      <c r="J23" s="86">
        <f t="shared" ca="1" si="12"/>
        <v>9662541948.0139484</v>
      </c>
      <c r="K23" s="86">
        <f t="shared" ca="1" si="12"/>
        <v>9624299076.2534142</v>
      </c>
      <c r="L23" s="86">
        <f t="shared" ca="1" si="12"/>
        <v>9586056204.4928799</v>
      </c>
      <c r="M23" s="86">
        <f t="shared" ca="1" si="12"/>
        <v>9559735870.3793507</v>
      </c>
      <c r="N23" s="86">
        <f t="shared" ca="1" si="12"/>
        <v>9533415536.2658215</v>
      </c>
      <c r="O23" s="86">
        <f t="shared" ca="1" si="12"/>
        <v>9507095202.1522923</v>
      </c>
      <c r="P23" s="86">
        <f t="shared" ca="1" si="12"/>
        <v>9480774868.0387611</v>
      </c>
      <c r="Q23" s="86">
        <f t="shared" ca="1" si="12"/>
        <v>9454454533.9252319</v>
      </c>
      <c r="R23" s="86">
        <f t="shared" ca="1" si="12"/>
        <v>9436666107.7186337</v>
      </c>
      <c r="S23" s="86">
        <f t="shared" ca="1" si="12"/>
        <v>9418877681.5120373</v>
      </c>
      <c r="T23" s="86">
        <f t="shared" ca="1" si="12"/>
        <v>9401089255.305439</v>
      </c>
      <c r="U23" s="86">
        <f t="shared" ca="1" si="12"/>
        <v>9383300829.0988426</v>
      </c>
      <c r="V23" s="86">
        <f t="shared" ca="1" si="12"/>
        <v>9365512402.8922443</v>
      </c>
      <c r="W23" s="86">
        <f t="shared" ca="1" si="12"/>
        <v>9358855856.4986706</v>
      </c>
      <c r="X23" s="86">
        <f t="shared" ca="1" si="12"/>
        <v>9352199310.1050949</v>
      </c>
      <c r="Y23" s="86">
        <f t="shared" ca="1" si="12"/>
        <v>9345542763.7115211</v>
      </c>
      <c r="Z23" s="86">
        <f t="shared" ca="1" si="12"/>
        <v>9338886217.3179455</v>
      </c>
      <c r="AA23" s="86">
        <f t="shared" ca="1" si="12"/>
        <v>9332229670.9243717</v>
      </c>
      <c r="AB23" s="86">
        <f t="shared" ca="1" si="12"/>
        <v>9364108611.0464458</v>
      </c>
      <c r="AC23" s="86">
        <f t="shared" ca="1" si="12"/>
        <v>9395987551.16852</v>
      </c>
      <c r="AD23" s="86">
        <f t="shared" ca="1" si="12"/>
        <v>9427866491.290596</v>
      </c>
      <c r="AE23" s="86">
        <f t="shared" ca="1" si="12"/>
        <v>9459745431.4126701</v>
      </c>
      <c r="AF23" s="86">
        <f t="shared" ca="1" si="12"/>
        <v>9491624371.5347462</v>
      </c>
    </row>
    <row r="24" spans="1:32">
      <c r="A24" t="s">
        <v>39</v>
      </c>
      <c r="B24" s="86">
        <v>0</v>
      </c>
      <c r="C24" s="86">
        <f>B24</f>
        <v>0</v>
      </c>
      <c r="D24" s="86">
        <f t="shared" ref="D24:AF24" si="13">C24</f>
        <v>0</v>
      </c>
      <c r="E24" s="86">
        <f t="shared" si="13"/>
        <v>0</v>
      </c>
      <c r="F24" s="86">
        <f t="shared" si="13"/>
        <v>0</v>
      </c>
      <c r="G24" s="86">
        <f t="shared" si="13"/>
        <v>0</v>
      </c>
      <c r="H24" s="86">
        <f t="shared" si="13"/>
        <v>0</v>
      </c>
      <c r="I24" s="86">
        <f t="shared" si="13"/>
        <v>0</v>
      </c>
      <c r="J24" s="86">
        <f t="shared" si="13"/>
        <v>0</v>
      </c>
      <c r="K24" s="86">
        <f t="shared" si="13"/>
        <v>0</v>
      </c>
      <c r="L24" s="86">
        <f t="shared" si="13"/>
        <v>0</v>
      </c>
      <c r="M24" s="86">
        <f t="shared" si="13"/>
        <v>0</v>
      </c>
      <c r="N24" s="86">
        <f t="shared" si="13"/>
        <v>0</v>
      </c>
      <c r="O24" s="86">
        <f t="shared" si="13"/>
        <v>0</v>
      </c>
      <c r="P24" s="86">
        <f t="shared" si="13"/>
        <v>0</v>
      </c>
      <c r="Q24" s="86">
        <f t="shared" si="13"/>
        <v>0</v>
      </c>
      <c r="R24" s="86">
        <f t="shared" si="13"/>
        <v>0</v>
      </c>
      <c r="S24" s="86">
        <f t="shared" si="13"/>
        <v>0</v>
      </c>
      <c r="T24" s="86">
        <f t="shared" si="13"/>
        <v>0</v>
      </c>
      <c r="U24" s="86">
        <f t="shared" si="13"/>
        <v>0</v>
      </c>
      <c r="V24" s="86">
        <f t="shared" si="13"/>
        <v>0</v>
      </c>
      <c r="W24" s="86">
        <f t="shared" si="13"/>
        <v>0</v>
      </c>
      <c r="X24" s="86">
        <f t="shared" si="13"/>
        <v>0</v>
      </c>
      <c r="Y24" s="86">
        <f t="shared" si="13"/>
        <v>0</v>
      </c>
      <c r="Z24" s="86">
        <f t="shared" si="13"/>
        <v>0</v>
      </c>
      <c r="AA24" s="86">
        <f t="shared" si="13"/>
        <v>0</v>
      </c>
      <c r="AB24" s="86">
        <f t="shared" si="13"/>
        <v>0</v>
      </c>
      <c r="AC24" s="86">
        <f t="shared" si="13"/>
        <v>0</v>
      </c>
      <c r="AD24" s="86">
        <f t="shared" si="13"/>
        <v>0</v>
      </c>
      <c r="AE24" s="86">
        <f t="shared" si="13"/>
        <v>0</v>
      </c>
      <c r="AF24" s="86">
        <f t="shared" si="13"/>
        <v>0</v>
      </c>
    </row>
    <row r="25" spans="1:32">
      <c r="A25" t="s">
        <v>40</v>
      </c>
      <c r="B25" s="86">
        <f ca="1">B20</f>
        <v>1908238045.5327532</v>
      </c>
      <c r="C25" s="86">
        <f t="shared" ref="C25:AF25" ca="1" si="14">C20</f>
        <v>2160456972.5078259</v>
      </c>
      <c r="D25" s="86">
        <f t="shared" ca="1" si="14"/>
        <v>2211034295.7959418</v>
      </c>
      <c r="E25" s="86">
        <f t="shared" ca="1" si="14"/>
        <v>2211034295.7959418</v>
      </c>
      <c r="F25" s="86">
        <f t="shared" ca="1" si="14"/>
        <v>2211034295.7959418</v>
      </c>
      <c r="G25" s="86">
        <f t="shared" ca="1" si="14"/>
        <v>2211034295.7959418</v>
      </c>
      <c r="H25" s="86">
        <f t="shared" ca="1" si="14"/>
        <v>2211034295.7959418</v>
      </c>
      <c r="I25" s="86">
        <f t="shared" ca="1" si="14"/>
        <v>2211034295.7959418</v>
      </c>
      <c r="J25" s="86">
        <f t="shared" ca="1" si="14"/>
        <v>2211034295.7959418</v>
      </c>
      <c r="K25" s="86">
        <f t="shared" ca="1" si="14"/>
        <v>2211034295.7959418</v>
      </c>
      <c r="L25" s="86">
        <f t="shared" ca="1" si="14"/>
        <v>2211034295.7959418</v>
      </c>
      <c r="M25" s="86">
        <f t="shared" ca="1" si="14"/>
        <v>2211034295.7959418</v>
      </c>
      <c r="N25" s="86">
        <f t="shared" ca="1" si="14"/>
        <v>2211034295.7959418</v>
      </c>
      <c r="O25" s="86">
        <f t="shared" ca="1" si="14"/>
        <v>2211034295.7959418</v>
      </c>
      <c r="P25" s="86">
        <f t="shared" ca="1" si="14"/>
        <v>2211034295.7959418</v>
      </c>
      <c r="Q25" s="86">
        <f t="shared" ca="1" si="14"/>
        <v>2211034295.7959418</v>
      </c>
      <c r="R25" s="86">
        <f t="shared" ca="1" si="14"/>
        <v>2211034295.7959418</v>
      </c>
      <c r="S25" s="86">
        <f t="shared" ca="1" si="14"/>
        <v>2211034295.7959418</v>
      </c>
      <c r="T25" s="86">
        <f t="shared" ca="1" si="14"/>
        <v>2211034295.7959418</v>
      </c>
      <c r="U25" s="86">
        <f t="shared" ca="1" si="14"/>
        <v>2211034295.7959418</v>
      </c>
      <c r="V25" s="86">
        <f t="shared" ca="1" si="14"/>
        <v>2211034295.7959418</v>
      </c>
      <c r="W25" s="86">
        <f t="shared" ca="1" si="14"/>
        <v>2211034295.7959418</v>
      </c>
      <c r="X25" s="86">
        <f t="shared" ca="1" si="14"/>
        <v>2211034295.7959418</v>
      </c>
      <c r="Y25" s="86">
        <f t="shared" ca="1" si="14"/>
        <v>2211034295.7959418</v>
      </c>
      <c r="Z25" s="86">
        <f t="shared" ca="1" si="14"/>
        <v>2211034295.7959418</v>
      </c>
      <c r="AA25" s="86">
        <f t="shared" ca="1" si="14"/>
        <v>2211034295.7959418</v>
      </c>
      <c r="AB25" s="86">
        <f t="shared" ca="1" si="14"/>
        <v>2211034295.7959418</v>
      </c>
      <c r="AC25" s="86">
        <f t="shared" ca="1" si="14"/>
        <v>2211034295.7959418</v>
      </c>
      <c r="AD25" s="86">
        <f t="shared" ca="1" si="14"/>
        <v>2211034295.7959418</v>
      </c>
      <c r="AE25" s="86">
        <f t="shared" ca="1" si="14"/>
        <v>2211034295.7959418</v>
      </c>
      <c r="AF25" s="86">
        <f t="shared" ca="1" si="14"/>
        <v>2211034295.7959418</v>
      </c>
    </row>
    <row r="26" spans="1:32">
      <c r="A26" t="s">
        <v>41</v>
      </c>
      <c r="B26" s="86">
        <f ca="1">B14</f>
        <v>8517452521.7599993</v>
      </c>
      <c r="C26" s="86">
        <f t="shared" ref="C26:AF26" ca="1" si="15">C14</f>
        <v>8552312877.7553625</v>
      </c>
      <c r="D26" s="86">
        <f t="shared" ca="1" si="15"/>
        <v>8814354332.8231888</v>
      </c>
      <c r="E26" s="86">
        <f t="shared" ca="1" si="15"/>
        <v>9114087182.4708939</v>
      </c>
      <c r="F26" s="86">
        <f t="shared" ca="1" si="15"/>
        <v>9413820032.1186008</v>
      </c>
      <c r="G26" s="86">
        <f t="shared" ca="1" si="15"/>
        <v>9713552881.7663059</v>
      </c>
      <c r="H26" s="86">
        <f t="shared" ca="1" si="15"/>
        <v>9799543221.5105667</v>
      </c>
      <c r="I26" s="86">
        <f t="shared" ca="1" si="15"/>
        <v>9885533561.2548237</v>
      </c>
      <c r="J26" s="86">
        <f t="shared" ca="1" si="15"/>
        <v>9971523900.9990845</v>
      </c>
      <c r="K26" s="86">
        <f t="shared" ca="1" si="15"/>
        <v>10057514240.743341</v>
      </c>
      <c r="L26" s="86">
        <f t="shared" ca="1" si="15"/>
        <v>10143504580.4876</v>
      </c>
      <c r="M26" s="86">
        <f t="shared" ca="1" si="15"/>
        <v>10214005815.492016</v>
      </c>
      <c r="N26" s="86">
        <f t="shared" ca="1" si="15"/>
        <v>10284507050.496435</v>
      </c>
      <c r="O26" s="86">
        <f t="shared" ca="1" si="15"/>
        <v>10355008285.500853</v>
      </c>
      <c r="P26" s="86">
        <f t="shared" ca="1" si="15"/>
        <v>10425509520.50527</v>
      </c>
      <c r="Q26" s="86">
        <f t="shared" ca="1" si="15"/>
        <v>10496010755.509687</v>
      </c>
      <c r="R26" s="86">
        <f t="shared" ca="1" si="15"/>
        <v>10585722059.553635</v>
      </c>
      <c r="S26" s="86">
        <f t="shared" ca="1" si="15"/>
        <v>10675433363.597582</v>
      </c>
      <c r="T26" s="86">
        <f t="shared" ca="1" si="15"/>
        <v>10765144667.641531</v>
      </c>
      <c r="U26" s="86">
        <f t="shared" ca="1" si="15"/>
        <v>10854855971.685478</v>
      </c>
      <c r="V26" s="86">
        <f t="shared" ca="1" si="15"/>
        <v>10944567275.729425</v>
      </c>
      <c r="W26" s="86">
        <f t="shared" ca="1" si="15"/>
        <v>11034269162.712761</v>
      </c>
      <c r="X26" s="86">
        <f t="shared" ca="1" si="15"/>
        <v>11123971049.696098</v>
      </c>
      <c r="Y26" s="86">
        <f t="shared" ca="1" si="15"/>
        <v>11213672936.679434</v>
      </c>
      <c r="Z26" s="86">
        <f t="shared" ca="1" si="15"/>
        <v>11303374823.662769</v>
      </c>
      <c r="AA26" s="86">
        <f t="shared" ca="1" si="15"/>
        <v>11393076710.646105</v>
      </c>
      <c r="AB26" s="86">
        <f t="shared" ca="1" si="15"/>
        <v>11414432480.361876</v>
      </c>
      <c r="AC26" s="86">
        <f t="shared" ca="1" si="15"/>
        <v>11435788250.077642</v>
      </c>
      <c r="AD26" s="86">
        <f t="shared" ca="1" si="15"/>
        <v>11457144019.793413</v>
      </c>
      <c r="AE26" s="86">
        <f t="shared" ca="1" si="15"/>
        <v>11478499789.50918</v>
      </c>
      <c r="AF26" s="86">
        <f t="shared" ca="1" si="15"/>
        <v>11499855559.224951</v>
      </c>
    </row>
    <row r="27" spans="1:32">
      <c r="A27" t="s">
        <v>52</v>
      </c>
      <c r="B27" s="19">
        <f ca="1">SUM(B2:B26)</f>
        <v>75348532843.397095</v>
      </c>
      <c r="C27" s="19">
        <f t="shared" ref="C27:AF27" ca="1" si="16">SUM(C2:C26)</f>
        <v>79193183172.359436</v>
      </c>
      <c r="D27" s="19">
        <f t="shared" ca="1" si="16"/>
        <v>79608315737.569885</v>
      </c>
      <c r="E27" s="19">
        <f t="shared" ca="1" si="16"/>
        <v>78489432043.914581</v>
      </c>
      <c r="F27" s="19">
        <f t="shared" ca="1" si="16"/>
        <v>79581582646.055222</v>
      </c>
      <c r="G27" s="19">
        <f t="shared" ca="1" si="16"/>
        <v>80673733248.195847</v>
      </c>
      <c r="H27" s="19">
        <f t="shared" ca="1" si="16"/>
        <v>80947917307.063293</v>
      </c>
      <c r="I27" s="19">
        <f t="shared" ca="1" si="16"/>
        <v>81222101365.930771</v>
      </c>
      <c r="J27" s="19">
        <f t="shared" ca="1" si="16"/>
        <v>81496285424.798233</v>
      </c>
      <c r="K27" s="19">
        <f t="shared" ca="1" si="16"/>
        <v>81770469483.665695</v>
      </c>
      <c r="L27" s="19">
        <f t="shared" ca="1" si="16"/>
        <v>82044653542.533142</v>
      </c>
      <c r="M27" s="19">
        <f t="shared" ca="1" si="16"/>
        <v>82280726257.735245</v>
      </c>
      <c r="N27" s="19">
        <f t="shared" ca="1" si="16"/>
        <v>82516798972.937363</v>
      </c>
      <c r="O27" s="19">
        <f t="shared" ca="1" si="16"/>
        <v>82752871688.139481</v>
      </c>
      <c r="P27" s="19">
        <f t="shared" ca="1" si="16"/>
        <v>82988944403.341568</v>
      </c>
      <c r="Q27" s="19">
        <f t="shared" ca="1" si="16"/>
        <v>83225017118.543686</v>
      </c>
      <c r="R27" s="19">
        <f t="shared" ca="1" si="16"/>
        <v>83560627060.562881</v>
      </c>
      <c r="S27" s="19">
        <f t="shared" ca="1" si="16"/>
        <v>83896237002.582062</v>
      </c>
      <c r="T27" s="19">
        <f t="shared" ca="1" si="16"/>
        <v>84231846944.601273</v>
      </c>
      <c r="U27" s="19">
        <f t="shared" ca="1" si="16"/>
        <v>84567456886.620483</v>
      </c>
      <c r="V27" s="19">
        <f t="shared" ca="1" si="16"/>
        <v>84903066828.639679</v>
      </c>
      <c r="W27" s="19">
        <f t="shared" ca="1" si="16"/>
        <v>85266535996.887573</v>
      </c>
      <c r="X27" s="19">
        <f t="shared" ca="1" si="16"/>
        <v>85630005165.135468</v>
      </c>
      <c r="Y27" s="19">
        <f t="shared" ca="1" si="16"/>
        <v>85993474333.383377</v>
      </c>
      <c r="Z27" s="19">
        <f t="shared" ca="1" si="16"/>
        <v>86356943501.631271</v>
      </c>
      <c r="AA27" s="19">
        <f t="shared" ca="1" si="16"/>
        <v>86720412669.879181</v>
      </c>
      <c r="AB27" s="19">
        <f t="shared" ca="1" si="16"/>
        <v>86897759303.211945</v>
      </c>
      <c r="AC27" s="19">
        <f t="shared" ca="1" si="16"/>
        <v>87075105936.544693</v>
      </c>
      <c r="AD27" s="19">
        <f t="shared" ca="1" si="16"/>
        <v>87252452569.877457</v>
      </c>
      <c r="AE27" s="19">
        <f t="shared" ca="1" si="16"/>
        <v>87429799203.21022</v>
      </c>
      <c r="AF27" s="19">
        <f t="shared" ca="1" si="16"/>
        <v>87607145836.542984</v>
      </c>
    </row>
    <row r="30" spans="1:32">
      <c r="A30" s="1" t="s">
        <v>393</v>
      </c>
      <c r="B30" s="1">
        <v>2020</v>
      </c>
      <c r="C30" s="1">
        <v>2021</v>
      </c>
      <c r="D30" s="1">
        <v>2022</v>
      </c>
      <c r="E30" s="1">
        <v>2023</v>
      </c>
      <c r="F30" s="1">
        <v>2024</v>
      </c>
      <c r="G30" s="1">
        <v>2025</v>
      </c>
      <c r="H30" s="1">
        <v>2026</v>
      </c>
      <c r="I30" s="1">
        <v>2027</v>
      </c>
      <c r="J30" s="1">
        <v>2028</v>
      </c>
      <c r="K30" s="1">
        <v>2029</v>
      </c>
      <c r="L30" s="1">
        <v>2030</v>
      </c>
      <c r="M30" s="1">
        <v>2031</v>
      </c>
      <c r="N30" s="1">
        <v>2032</v>
      </c>
      <c r="O30" s="1">
        <v>2033</v>
      </c>
      <c r="P30" s="1">
        <v>2034</v>
      </c>
      <c r="Q30" s="1">
        <v>2035</v>
      </c>
      <c r="R30" s="1">
        <v>2036</v>
      </c>
      <c r="S30" s="1">
        <v>2037</v>
      </c>
      <c r="T30" s="1">
        <v>2038</v>
      </c>
      <c r="U30" s="1">
        <v>2039</v>
      </c>
      <c r="V30" s="1">
        <v>2040</v>
      </c>
      <c r="W30" s="1">
        <v>2041</v>
      </c>
      <c r="X30" s="1">
        <v>2042</v>
      </c>
      <c r="Y30" s="1">
        <v>2043</v>
      </c>
      <c r="Z30" s="1">
        <v>2044</v>
      </c>
      <c r="AA30" s="1">
        <v>2045</v>
      </c>
      <c r="AB30" s="1">
        <v>2046</v>
      </c>
      <c r="AC30" s="1">
        <v>2047</v>
      </c>
      <c r="AD30" s="1">
        <v>2048</v>
      </c>
      <c r="AE30" s="1">
        <v>2049</v>
      </c>
      <c r="AF30" s="1">
        <v>2050</v>
      </c>
    </row>
    <row r="31" spans="1:32">
      <c r="A31" t="s">
        <v>17</v>
      </c>
      <c r="B31" s="19">
        <f ca="1">B2/B$27</f>
        <v>0</v>
      </c>
      <c r="C31" s="19">
        <f t="shared" ref="C31:AF39" ca="1" si="17">C2/C$27</f>
        <v>0</v>
      </c>
      <c r="D31" s="19">
        <f t="shared" ca="1" si="17"/>
        <v>0</v>
      </c>
      <c r="E31" s="19">
        <f t="shared" ca="1" si="17"/>
        <v>0</v>
      </c>
      <c r="F31" s="19">
        <f t="shared" ca="1" si="17"/>
        <v>0</v>
      </c>
      <c r="G31" s="19">
        <f t="shared" ca="1" si="17"/>
        <v>0</v>
      </c>
      <c r="H31" s="19">
        <f t="shared" ca="1" si="17"/>
        <v>0</v>
      </c>
      <c r="I31" s="19">
        <f t="shared" ca="1" si="17"/>
        <v>0</v>
      </c>
      <c r="J31" s="19">
        <f t="shared" ca="1" si="17"/>
        <v>0</v>
      </c>
      <c r="K31" s="19">
        <f t="shared" ca="1" si="17"/>
        <v>0</v>
      </c>
      <c r="L31" s="19">
        <f t="shared" ca="1" si="17"/>
        <v>0</v>
      </c>
      <c r="M31" s="19">
        <f t="shared" ca="1" si="17"/>
        <v>0</v>
      </c>
      <c r="N31" s="19">
        <f t="shared" ca="1" si="17"/>
        <v>0</v>
      </c>
      <c r="O31" s="19">
        <f t="shared" ca="1" si="17"/>
        <v>0</v>
      </c>
      <c r="P31" s="19">
        <f t="shared" ca="1" si="17"/>
        <v>0</v>
      </c>
      <c r="Q31" s="19">
        <f t="shared" ca="1" si="17"/>
        <v>0</v>
      </c>
      <c r="R31" s="19">
        <f t="shared" ca="1" si="17"/>
        <v>0</v>
      </c>
      <c r="S31" s="19">
        <f t="shared" ca="1" si="17"/>
        <v>0</v>
      </c>
      <c r="T31" s="19">
        <f t="shared" ca="1" si="17"/>
        <v>0</v>
      </c>
      <c r="U31" s="19">
        <f t="shared" ca="1" si="17"/>
        <v>0</v>
      </c>
      <c r="V31" s="19">
        <f t="shared" ca="1" si="17"/>
        <v>0</v>
      </c>
      <c r="W31" s="19">
        <f t="shared" ca="1" si="17"/>
        <v>0</v>
      </c>
      <c r="X31" s="19">
        <f t="shared" ca="1" si="17"/>
        <v>0</v>
      </c>
      <c r="Y31" s="19">
        <f t="shared" ca="1" si="17"/>
        <v>0</v>
      </c>
      <c r="Z31" s="19">
        <f t="shared" ca="1" si="17"/>
        <v>0</v>
      </c>
      <c r="AA31" s="19">
        <f t="shared" ca="1" si="17"/>
        <v>0</v>
      </c>
      <c r="AB31" s="19">
        <f t="shared" ca="1" si="17"/>
        <v>0</v>
      </c>
      <c r="AC31" s="19">
        <f t="shared" ca="1" si="17"/>
        <v>0</v>
      </c>
      <c r="AD31" s="19">
        <f t="shared" ca="1" si="17"/>
        <v>0</v>
      </c>
      <c r="AE31" s="19">
        <f t="shared" ca="1" si="17"/>
        <v>0</v>
      </c>
      <c r="AF31" s="19">
        <f t="shared" ca="1" si="17"/>
        <v>0</v>
      </c>
    </row>
    <row r="32" spans="1:32">
      <c r="A32" t="s">
        <v>18</v>
      </c>
      <c r="B32" s="19">
        <f t="shared" ref="B32:Q55" ca="1" si="18">B3/B$27</f>
        <v>0</v>
      </c>
      <c r="C32" s="19">
        <f t="shared" ca="1" si="18"/>
        <v>0</v>
      </c>
      <c r="D32" s="19">
        <f t="shared" ca="1" si="18"/>
        <v>0</v>
      </c>
      <c r="E32" s="19">
        <f t="shared" ca="1" si="18"/>
        <v>0</v>
      </c>
      <c r="F32" s="19">
        <f t="shared" ca="1" si="18"/>
        <v>0</v>
      </c>
      <c r="G32" s="19">
        <f t="shared" ca="1" si="18"/>
        <v>0</v>
      </c>
      <c r="H32" s="19">
        <f t="shared" ca="1" si="18"/>
        <v>0</v>
      </c>
      <c r="I32" s="19">
        <f t="shared" ca="1" si="18"/>
        <v>0</v>
      </c>
      <c r="J32" s="19">
        <f t="shared" ca="1" si="18"/>
        <v>0</v>
      </c>
      <c r="K32" s="19">
        <f t="shared" ca="1" si="18"/>
        <v>0</v>
      </c>
      <c r="L32" s="19">
        <f t="shared" ca="1" si="18"/>
        <v>0</v>
      </c>
      <c r="M32" s="19">
        <f t="shared" ca="1" si="18"/>
        <v>0</v>
      </c>
      <c r="N32" s="19">
        <f t="shared" ca="1" si="18"/>
        <v>0</v>
      </c>
      <c r="O32" s="19">
        <f t="shared" ca="1" si="18"/>
        <v>0</v>
      </c>
      <c r="P32" s="19">
        <f t="shared" ca="1" si="18"/>
        <v>0</v>
      </c>
      <c r="Q32" s="19">
        <f t="shared" ca="1" si="18"/>
        <v>0</v>
      </c>
      <c r="R32" s="19">
        <f t="shared" ca="1" si="17"/>
        <v>0</v>
      </c>
      <c r="S32" s="19">
        <f t="shared" ca="1" si="17"/>
        <v>0</v>
      </c>
      <c r="T32" s="19">
        <f t="shared" ca="1" si="17"/>
        <v>0</v>
      </c>
      <c r="U32" s="19">
        <f t="shared" ca="1" si="17"/>
        <v>0</v>
      </c>
      <c r="V32" s="19">
        <f t="shared" ca="1" si="17"/>
        <v>0</v>
      </c>
      <c r="W32" s="19">
        <f t="shared" ca="1" si="17"/>
        <v>0</v>
      </c>
      <c r="X32" s="19">
        <f t="shared" ca="1" si="17"/>
        <v>0</v>
      </c>
      <c r="Y32" s="19">
        <f t="shared" ca="1" si="17"/>
        <v>0</v>
      </c>
      <c r="Z32" s="19">
        <f t="shared" ca="1" si="17"/>
        <v>0</v>
      </c>
      <c r="AA32" s="19">
        <f t="shared" ca="1" si="17"/>
        <v>0</v>
      </c>
      <c r="AB32" s="19">
        <f t="shared" ca="1" si="17"/>
        <v>0</v>
      </c>
      <c r="AC32" s="19">
        <f t="shared" ca="1" si="17"/>
        <v>0</v>
      </c>
      <c r="AD32" s="19">
        <f t="shared" ca="1" si="17"/>
        <v>0</v>
      </c>
      <c r="AE32" s="19">
        <f t="shared" ca="1" si="17"/>
        <v>0</v>
      </c>
      <c r="AF32" s="19">
        <f t="shared" ca="1" si="17"/>
        <v>0</v>
      </c>
    </row>
    <row r="33" spans="1:32">
      <c r="A33" t="s">
        <v>19</v>
      </c>
      <c r="B33" s="19">
        <f t="shared" ca="1" si="18"/>
        <v>0</v>
      </c>
      <c r="C33" s="19">
        <f t="shared" ca="1" si="17"/>
        <v>0</v>
      </c>
      <c r="D33" s="19">
        <f t="shared" ca="1" si="17"/>
        <v>0</v>
      </c>
      <c r="E33" s="19">
        <f t="shared" ca="1" si="17"/>
        <v>0</v>
      </c>
      <c r="F33" s="19">
        <f t="shared" ca="1" si="17"/>
        <v>0</v>
      </c>
      <c r="G33" s="19">
        <f t="shared" ca="1" si="17"/>
        <v>0</v>
      </c>
      <c r="H33" s="19">
        <f t="shared" ca="1" si="17"/>
        <v>0</v>
      </c>
      <c r="I33" s="19">
        <f t="shared" ca="1" si="17"/>
        <v>0</v>
      </c>
      <c r="J33" s="19">
        <f t="shared" ca="1" si="17"/>
        <v>0</v>
      </c>
      <c r="K33" s="19">
        <f t="shared" ca="1" si="17"/>
        <v>0</v>
      </c>
      <c r="L33" s="19">
        <f t="shared" ca="1" si="17"/>
        <v>0</v>
      </c>
      <c r="M33" s="19">
        <f t="shared" ca="1" si="17"/>
        <v>0</v>
      </c>
      <c r="N33" s="19">
        <f t="shared" ca="1" si="17"/>
        <v>0</v>
      </c>
      <c r="O33" s="19">
        <f t="shared" ca="1" si="17"/>
        <v>0</v>
      </c>
      <c r="P33" s="19">
        <f t="shared" ca="1" si="17"/>
        <v>0</v>
      </c>
      <c r="Q33" s="19">
        <f t="shared" ca="1" si="17"/>
        <v>0</v>
      </c>
      <c r="R33" s="19">
        <f t="shared" ca="1" si="17"/>
        <v>0</v>
      </c>
      <c r="S33" s="19">
        <f t="shared" ca="1" si="17"/>
        <v>0</v>
      </c>
      <c r="T33" s="19">
        <f t="shared" ca="1" si="17"/>
        <v>0</v>
      </c>
      <c r="U33" s="19">
        <f t="shared" ca="1" si="17"/>
        <v>0</v>
      </c>
      <c r="V33" s="19">
        <f t="shared" ca="1" si="17"/>
        <v>0</v>
      </c>
      <c r="W33" s="19">
        <f t="shared" ca="1" si="17"/>
        <v>0</v>
      </c>
      <c r="X33" s="19">
        <f t="shared" ca="1" si="17"/>
        <v>0</v>
      </c>
      <c r="Y33" s="19">
        <f t="shared" ca="1" si="17"/>
        <v>0</v>
      </c>
      <c r="Z33" s="19">
        <f t="shared" ca="1" si="17"/>
        <v>0</v>
      </c>
      <c r="AA33" s="19">
        <f t="shared" ca="1" si="17"/>
        <v>0</v>
      </c>
      <c r="AB33" s="19">
        <f t="shared" ca="1" si="17"/>
        <v>0</v>
      </c>
      <c r="AC33" s="19">
        <f t="shared" ca="1" si="17"/>
        <v>0</v>
      </c>
      <c r="AD33" s="19">
        <f t="shared" ca="1" si="17"/>
        <v>0</v>
      </c>
      <c r="AE33" s="19">
        <f t="shared" ca="1" si="17"/>
        <v>0</v>
      </c>
      <c r="AF33" s="19">
        <f t="shared" ca="1" si="17"/>
        <v>0</v>
      </c>
    </row>
    <row r="34" spans="1:32">
      <c r="A34" t="s">
        <v>20</v>
      </c>
      <c r="B34" s="19">
        <f t="shared" ca="1" si="18"/>
        <v>1.6325244506088247E-2</v>
      </c>
      <c r="C34" s="19">
        <f t="shared" ca="1" si="17"/>
        <v>1.6509770515037887E-2</v>
      </c>
      <c r="D34" s="19">
        <f t="shared" ca="1" si="17"/>
        <v>1.6274945680869925E-2</v>
      </c>
      <c r="E34" s="19">
        <f t="shared" ca="1" si="17"/>
        <v>1.6506948523332371E-2</v>
      </c>
      <c r="F34" s="19">
        <f t="shared" ca="1" si="17"/>
        <v>1.6280412770086006E-2</v>
      </c>
      <c r="G34" s="19">
        <f t="shared" ca="1" si="17"/>
        <v>1.6060010640495146E-2</v>
      </c>
      <c r="H34" s="19">
        <f t="shared" ca="1" si="17"/>
        <v>1.6214381574895503E-2</v>
      </c>
      <c r="I34" s="19">
        <f t="shared" ca="1" si="17"/>
        <v>1.6367710279443309E-2</v>
      </c>
      <c r="J34" s="19">
        <f t="shared" ca="1" si="17"/>
        <v>1.6520007273494505E-2</v>
      </c>
      <c r="K34" s="19">
        <f t="shared" ca="1" si="17"/>
        <v>1.667128293531547E-2</v>
      </c>
      <c r="L34" s="19">
        <f t="shared" ca="1" si="17"/>
        <v>1.6821547504440575E-2</v>
      </c>
      <c r="M34" s="19">
        <f t="shared" ca="1" si="17"/>
        <v>1.6978671739119166E-2</v>
      </c>
      <c r="N34" s="19">
        <f t="shared" ca="1" si="17"/>
        <v>1.7134896938809329E-2</v>
      </c>
      <c r="O34" s="19">
        <f t="shared" ca="1" si="17"/>
        <v>1.7290230797659675E-2</v>
      </c>
      <c r="P34" s="19">
        <f t="shared" ca="1" si="17"/>
        <v>1.744468092227084E-2</v>
      </c>
      <c r="Q34" s="19">
        <f t="shared" ca="1" si="17"/>
        <v>1.759825483293714E-2</v>
      </c>
      <c r="R34" s="19">
        <f t="shared" ca="1" si="17"/>
        <v>1.779722880765677E-2</v>
      </c>
      <c r="S34" s="19">
        <f t="shared" ca="1" si="17"/>
        <v>1.7994610872023691E-2</v>
      </c>
      <c r="T34" s="19">
        <f t="shared" ca="1" si="17"/>
        <v>1.8190420054266309E-2</v>
      </c>
      <c r="U34" s="19">
        <f t="shared" ca="1" si="17"/>
        <v>1.8384675080555361E-2</v>
      </c>
      <c r="V34" s="19">
        <f t="shared" ca="1" si="17"/>
        <v>1.8577394380973843E-2</v>
      </c>
      <c r="W34" s="19">
        <f t="shared" ca="1" si="17"/>
        <v>1.882852882535245E-2</v>
      </c>
      <c r="X34" s="19">
        <f t="shared" ca="1" si="17"/>
        <v>1.9077531315460108E-2</v>
      </c>
      <c r="Y34" s="19">
        <f t="shared" ca="1" si="17"/>
        <v>1.9324428884731085E-2</v>
      </c>
      <c r="Z34" s="19">
        <f t="shared" ca="1" si="17"/>
        <v>1.9569248111473796E-2</v>
      </c>
      <c r="AA34" s="19">
        <f t="shared" ca="1" si="17"/>
        <v>1.981201512840856E-2</v>
      </c>
      <c r="AB34" s="19">
        <f t="shared" ca="1" si="17"/>
        <v>2.0095705757955787E-2</v>
      </c>
      <c r="AC34" s="19">
        <f t="shared" ca="1" si="17"/>
        <v>2.0378240797107407E-2</v>
      </c>
      <c r="AD34" s="19">
        <f t="shared" ca="1" si="17"/>
        <v>2.0659627292315189E-2</v>
      </c>
      <c r="AE34" s="19">
        <f t="shared" ca="1" si="17"/>
        <v>2.0939872232857513E-2</v>
      </c>
      <c r="AF34" s="19">
        <f t="shared" ca="1" si="17"/>
        <v>2.1218982551418047E-2</v>
      </c>
    </row>
    <row r="35" spans="1:32">
      <c r="A35" t="s">
        <v>21</v>
      </c>
      <c r="B35" s="19">
        <f t="shared" ca="1" si="18"/>
        <v>0.13086397491090587</v>
      </c>
      <c r="C35" s="19">
        <f t="shared" ca="1" si="17"/>
        <v>0.12993859249007311</v>
      </c>
      <c r="D35" s="19">
        <f t="shared" ca="1" si="17"/>
        <v>0.12425313035790617</v>
      </c>
      <c r="E35" s="19">
        <f t="shared" ca="1" si="17"/>
        <v>0.12553891931414765</v>
      </c>
      <c r="F35" s="19">
        <f t="shared" ca="1" si="17"/>
        <v>0.12333726213374634</v>
      </c>
      <c r="G35" s="19">
        <f t="shared" ca="1" si="17"/>
        <v>0.12119521645558913</v>
      </c>
      <c r="H35" s="19">
        <f t="shared" ca="1" si="17"/>
        <v>0.12031227010562279</v>
      </c>
      <c r="I35" s="19">
        <f t="shared" ca="1" si="17"/>
        <v>0.11943528493641696</v>
      </c>
      <c r="J35" s="19">
        <f t="shared" ca="1" si="17"/>
        <v>0.11856420078103051</v>
      </c>
      <c r="K35" s="19">
        <f t="shared" ca="1" si="17"/>
        <v>0.11769895827950388</v>
      </c>
      <c r="L35" s="19">
        <f t="shared" ca="1" si="17"/>
        <v>0.11683949886537492</v>
      </c>
      <c r="M35" s="19">
        <f t="shared" ca="1" si="17"/>
        <v>0.11618438855819696</v>
      </c>
      <c r="N35" s="19">
        <f t="shared" ca="1" si="17"/>
        <v>0.11553302666760558</v>
      </c>
      <c r="O35" s="19">
        <f t="shared" ca="1" si="17"/>
        <v>0.11488538111378789</v>
      </c>
      <c r="P35" s="19">
        <f t="shared" ca="1" si="17"/>
        <v>0.11424142018195156</v>
      </c>
      <c r="Q35" s="19">
        <f t="shared" ca="1" si="17"/>
        <v>0.11360111251714779</v>
      </c>
      <c r="R35" s="19">
        <f t="shared" ca="1" si="17"/>
        <v>0.11293196855594619</v>
      </c>
      <c r="S35" s="19">
        <f t="shared" ca="1" si="17"/>
        <v>0.11226817814513128</v>
      </c>
      <c r="T35" s="19">
        <f t="shared" ca="1" si="17"/>
        <v>0.11160967729329827</v>
      </c>
      <c r="U35" s="19">
        <f t="shared" ca="1" si="17"/>
        <v>0.11095640302485418</v>
      </c>
      <c r="V35" s="19">
        <f t="shared" ca="1" si="17"/>
        <v>0.1103082933599408</v>
      </c>
      <c r="W35" s="19">
        <f t="shared" ca="1" si="17"/>
        <v>0.10976001015029262</v>
      </c>
      <c r="X35" s="19">
        <f t="shared" ca="1" si="17"/>
        <v>0.10921638147831005</v>
      </c>
      <c r="Y35" s="19">
        <f t="shared" ca="1" si="17"/>
        <v>0.10867734832390072</v>
      </c>
      <c r="Z35" s="19">
        <f t="shared" ca="1" si="17"/>
        <v>0.10814285266061478</v>
      </c>
      <c r="AA35" s="19">
        <f t="shared" ca="1" si="17"/>
        <v>0.10761283743482183</v>
      </c>
      <c r="AB35" s="19">
        <f t="shared" ca="1" si="17"/>
        <v>0.10776006983531423</v>
      </c>
      <c r="AC35" s="19">
        <f t="shared" ca="1" si="17"/>
        <v>0.10790670249675921</v>
      </c>
      <c r="AD35" s="19">
        <f t="shared" ca="1" si="17"/>
        <v>0.10805273907618981</v>
      </c>
      <c r="AE35" s="19">
        <f t="shared" ca="1" si="17"/>
        <v>0.10819818320096668</v>
      </c>
      <c r="AF35" s="19">
        <f t="shared" ca="1" si="17"/>
        <v>0.10834303846907849</v>
      </c>
    </row>
    <row r="36" spans="1:32">
      <c r="A36" t="s">
        <v>22</v>
      </c>
      <c r="B36" s="19">
        <f t="shared" ca="1" si="18"/>
        <v>1.6529081708741705E-2</v>
      </c>
      <c r="C36" s="19">
        <f t="shared" ca="1" si="17"/>
        <v>1.883241818974362E-2</v>
      </c>
      <c r="D36" s="19">
        <f t="shared" ca="1" si="17"/>
        <v>1.4593570500169033E-2</v>
      </c>
      <c r="E36" s="19">
        <f t="shared" ca="1" si="17"/>
        <v>1.441208905820046E-2</v>
      </c>
      <c r="F36" s="19">
        <f t="shared" ca="1" si="17"/>
        <v>1.3830132108180118E-2</v>
      </c>
      <c r="G36" s="19">
        <f t="shared" ca="1" si="17"/>
        <v>1.3263932074513931E-2</v>
      </c>
      <c r="H36" s="19">
        <f t="shared" ca="1" si="17"/>
        <v>1.3093109645517974E-2</v>
      </c>
      <c r="I36" s="19">
        <f t="shared" ca="1" si="17"/>
        <v>1.2923440518052999E-2</v>
      </c>
      <c r="J36" s="19">
        <f t="shared" ca="1" si="17"/>
        <v>1.2754913051702772E-2</v>
      </c>
      <c r="K36" s="19">
        <f t="shared" ca="1" si="17"/>
        <v>1.2587515762176682E-2</v>
      </c>
      <c r="L36" s="19">
        <f t="shared" ca="1" si="17"/>
        <v>1.2421237318700979E-2</v>
      </c>
      <c r="M36" s="19">
        <f t="shared" ca="1" si="17"/>
        <v>1.2261743389312069E-2</v>
      </c>
      <c r="N36" s="19">
        <f t="shared" ca="1" si="17"/>
        <v>1.2103162053854036E-2</v>
      </c>
      <c r="O36" s="19">
        <f t="shared" ca="1" si="17"/>
        <v>1.1945485502137719E-2</v>
      </c>
      <c r="P36" s="19">
        <f t="shared" ca="1" si="17"/>
        <v>1.1788706012842312E-2</v>
      </c>
      <c r="Q36" s="19">
        <f t="shared" ca="1" si="17"/>
        <v>1.1632815952254936E-2</v>
      </c>
      <c r="R36" s="19">
        <f t="shared" ca="1" si="17"/>
        <v>1.1464135434804242E-2</v>
      </c>
      <c r="S36" s="19">
        <f t="shared" ca="1" si="17"/>
        <v>1.1296804461998313E-2</v>
      </c>
      <c r="T36" s="19">
        <f t="shared" ca="1" si="17"/>
        <v>1.1130806902624911E-2</v>
      </c>
      <c r="U36" s="19">
        <f t="shared" ca="1" si="17"/>
        <v>1.0966126881541714E-2</v>
      </c>
      <c r="V36" s="19">
        <f t="shared" ca="1" si="17"/>
        <v>1.080274877461526E-2</v>
      </c>
      <c r="W36" s="19">
        <f t="shared" ca="1" si="17"/>
        <v>1.0637180570504803E-2</v>
      </c>
      <c r="X36" s="19">
        <f t="shared" ca="1" si="17"/>
        <v>1.0473017923647793E-2</v>
      </c>
      <c r="Y36" s="19">
        <f t="shared" ca="1" si="17"/>
        <v>1.0310243011410715E-2</v>
      </c>
      <c r="Z36" s="19">
        <f t="shared" ca="1" si="17"/>
        <v>1.0148838311215972E-2</v>
      </c>
      <c r="AA36" s="19">
        <f t="shared" ca="1" si="17"/>
        <v>9.9887865942537776E-3</v>
      </c>
      <c r="AB36" s="19">
        <f t="shared" ca="1" si="17"/>
        <v>9.9684008249569054E-3</v>
      </c>
      <c r="AC36" s="19">
        <f t="shared" ca="1" si="17"/>
        <v>9.9480980954109229E-3</v>
      </c>
      <c r="AD36" s="19">
        <f t="shared" ca="1" si="17"/>
        <v>9.9278778992637449E-3</v>
      </c>
      <c r="AE36" s="19">
        <f t="shared" ca="1" si="17"/>
        <v>9.9077397342717272E-3</v>
      </c>
      <c r="AF36" s="19">
        <f t="shared" ca="1" si="17"/>
        <v>9.8876831022580713E-3</v>
      </c>
    </row>
    <row r="37" spans="1:32">
      <c r="A37" t="s">
        <v>23</v>
      </c>
      <c r="B37" s="19">
        <f t="shared" ca="1" si="18"/>
        <v>0.11304072156869338</v>
      </c>
      <c r="C37" s="19">
        <f t="shared" ca="1" si="17"/>
        <v>0.10799304353181186</v>
      </c>
      <c r="D37" s="19">
        <f t="shared" ca="1" si="17"/>
        <v>0.11072152765899296</v>
      </c>
      <c r="E37" s="19">
        <f t="shared" ca="1" si="17"/>
        <v>0.1161186537491008</v>
      </c>
      <c r="F37" s="19">
        <f t="shared" ca="1" si="17"/>
        <v>0.11829144029451184</v>
      </c>
      <c r="G37" s="19">
        <f t="shared" ca="1" si="17"/>
        <v>0.12040539703154912</v>
      </c>
      <c r="H37" s="19">
        <f t="shared" ca="1" si="17"/>
        <v>0.12105985610892901</v>
      </c>
      <c r="I37" s="19">
        <f t="shared" ca="1" si="17"/>
        <v>0.12170989662921214</v>
      </c>
      <c r="J37" s="19">
        <f t="shared" ca="1" si="17"/>
        <v>0.12235556318944671</v>
      </c>
      <c r="K37" s="19">
        <f t="shared" ca="1" si="17"/>
        <v>0.1229968997885283</v>
      </c>
      <c r="L37" s="19">
        <f t="shared" ca="1" si="17"/>
        <v>0.12363394983719518</v>
      </c>
      <c r="M37" s="19">
        <f t="shared" ca="1" si="17"/>
        <v>0.1241360678258694</v>
      </c>
      <c r="N37" s="19">
        <f t="shared" ca="1" si="17"/>
        <v>0.12463531279090692</v>
      </c>
      <c r="O37" s="19">
        <f t="shared" ca="1" si="17"/>
        <v>0.12513170932030604</v>
      </c>
      <c r="P37" s="19">
        <f t="shared" ca="1" si="17"/>
        <v>0.12562528172229029</v>
      </c>
      <c r="Q37" s="19">
        <f t="shared" ca="1" si="17"/>
        <v>0.12611605402927614</v>
      </c>
      <c r="R37" s="19">
        <f t="shared" ca="1" si="17"/>
        <v>0.12668313333600692</v>
      </c>
      <c r="S37" s="19">
        <f t="shared" ca="1" si="17"/>
        <v>0.12724567567040015</v>
      </c>
      <c r="T37" s="19">
        <f t="shared" ca="1" si="17"/>
        <v>0.12780373526323952</v>
      </c>
      <c r="U37" s="19">
        <f t="shared" ca="1" si="17"/>
        <v>0.12835736548443893</v>
      </c>
      <c r="V37" s="19">
        <f t="shared" ca="1" si="17"/>
        <v>0.12890661886005725</v>
      </c>
      <c r="W37" s="19">
        <f t="shared" ca="1" si="17"/>
        <v>0.12940914080426039</v>
      </c>
      <c r="X37" s="19">
        <f t="shared" ca="1" si="17"/>
        <v>0.12990739669165943</v>
      </c>
      <c r="Y37" s="19">
        <f t="shared" ca="1" si="17"/>
        <v>0.13040144061636305</v>
      </c>
      <c r="Z37" s="19">
        <f t="shared" ca="1" si="17"/>
        <v>0.13089132576176982</v>
      </c>
      <c r="AA37" s="19">
        <f t="shared" ca="1" si="17"/>
        <v>0.13137710441965286</v>
      </c>
      <c r="AB37" s="19">
        <f t="shared" ca="1" si="17"/>
        <v>0.13135473885504401</v>
      </c>
      <c r="AC37" s="19">
        <f t="shared" ca="1" si="17"/>
        <v>0.13133246439471902</v>
      </c>
      <c r="AD37" s="19">
        <f t="shared" ca="1" si="17"/>
        <v>0.13131028048315072</v>
      </c>
      <c r="AE37" s="19">
        <f t="shared" ca="1" si="17"/>
        <v>0.1312881865693192</v>
      </c>
      <c r="AF37" s="19">
        <f t="shared" ca="1" si="17"/>
        <v>0.1312661821066666</v>
      </c>
    </row>
    <row r="38" spans="1:32">
      <c r="A38" t="s">
        <v>24</v>
      </c>
      <c r="B38" s="19">
        <f t="shared" ca="1" si="18"/>
        <v>0.11304072156869338</v>
      </c>
      <c r="C38" s="19">
        <f t="shared" ca="1" si="17"/>
        <v>0.10799304353181186</v>
      </c>
      <c r="D38" s="19">
        <f t="shared" ca="1" si="17"/>
        <v>0.11072152765899296</v>
      </c>
      <c r="E38" s="19">
        <f t="shared" ca="1" si="17"/>
        <v>0.1161186537491008</v>
      </c>
      <c r="F38" s="19">
        <f t="shared" ca="1" si="17"/>
        <v>0.11829144029451184</v>
      </c>
      <c r="G38" s="19">
        <f t="shared" ca="1" si="17"/>
        <v>0.12040539703154912</v>
      </c>
      <c r="H38" s="19">
        <f t="shared" ca="1" si="17"/>
        <v>0.12105985610892901</v>
      </c>
      <c r="I38" s="19">
        <f t="shared" ca="1" si="17"/>
        <v>0.12170989662921214</v>
      </c>
      <c r="J38" s="19">
        <f t="shared" ca="1" si="17"/>
        <v>0.12235556318944671</v>
      </c>
      <c r="K38" s="19">
        <f t="shared" ca="1" si="17"/>
        <v>0.1229968997885283</v>
      </c>
      <c r="L38" s="19">
        <f t="shared" ca="1" si="17"/>
        <v>0.12363394983719518</v>
      </c>
      <c r="M38" s="19">
        <f t="shared" ca="1" si="17"/>
        <v>0.1241360678258694</v>
      </c>
      <c r="N38" s="19">
        <f t="shared" ca="1" si="17"/>
        <v>0.12463531279090692</v>
      </c>
      <c r="O38" s="19">
        <f t="shared" ca="1" si="17"/>
        <v>0.12513170932030604</v>
      </c>
      <c r="P38" s="19">
        <f t="shared" ca="1" si="17"/>
        <v>0.12562528172229029</v>
      </c>
      <c r="Q38" s="19">
        <f t="shared" ca="1" si="17"/>
        <v>0.12611605402927614</v>
      </c>
      <c r="R38" s="19">
        <f t="shared" ca="1" si="17"/>
        <v>0.12668313333600692</v>
      </c>
      <c r="S38" s="19">
        <f t="shared" ca="1" si="17"/>
        <v>0.12724567567040015</v>
      </c>
      <c r="T38" s="19">
        <f t="shared" ca="1" si="17"/>
        <v>0.12780373526323952</v>
      </c>
      <c r="U38" s="19">
        <f t="shared" ca="1" si="17"/>
        <v>0.12835736548443893</v>
      </c>
      <c r="V38" s="19">
        <f t="shared" ca="1" si="17"/>
        <v>0.12890661886005725</v>
      </c>
      <c r="W38" s="19">
        <f t="shared" ca="1" si="17"/>
        <v>0.12940914080426039</v>
      </c>
      <c r="X38" s="19">
        <f t="shared" ca="1" si="17"/>
        <v>0.12990739669165943</v>
      </c>
      <c r="Y38" s="19">
        <f t="shared" ca="1" si="17"/>
        <v>0.13040144061636305</v>
      </c>
      <c r="Z38" s="19">
        <f t="shared" ca="1" si="17"/>
        <v>0.13089132576176982</v>
      </c>
      <c r="AA38" s="19">
        <f t="shared" ca="1" si="17"/>
        <v>0.13137710441965286</v>
      </c>
      <c r="AB38" s="19">
        <f t="shared" ca="1" si="17"/>
        <v>0.13135473885504401</v>
      </c>
      <c r="AC38" s="19">
        <f t="shared" ca="1" si="17"/>
        <v>0.13133246439471902</v>
      </c>
      <c r="AD38" s="19">
        <f t="shared" ca="1" si="17"/>
        <v>0.13131028048315072</v>
      </c>
      <c r="AE38" s="19">
        <f t="shared" ca="1" si="17"/>
        <v>0.1312881865693192</v>
      </c>
      <c r="AF38" s="19">
        <f t="shared" ca="1" si="17"/>
        <v>0.1312661821066666</v>
      </c>
    </row>
    <row r="39" spans="1:32">
      <c r="A39" s="88" t="s">
        <v>25</v>
      </c>
      <c r="B39" s="19">
        <f t="shared" ca="1" si="18"/>
        <v>2.532548376885848E-2</v>
      </c>
      <c r="C39" s="19">
        <f t="shared" ca="1" si="17"/>
        <v>2.7280845218782466E-2</v>
      </c>
      <c r="D39" s="19">
        <f t="shared" ca="1" si="17"/>
        <v>2.7773911246717648E-2</v>
      </c>
      <c r="E39" s="19">
        <f t="shared" ca="1" si="17"/>
        <v>2.8169834310418699E-2</v>
      </c>
      <c r="F39" s="19">
        <f t="shared" ca="1" si="17"/>
        <v>2.7783241075132609E-2</v>
      </c>
      <c r="G39" s="19">
        <f t="shared" ca="1" si="17"/>
        <v>2.740711513862399E-2</v>
      </c>
      <c r="H39" s="19">
        <f t="shared" ca="1" si="17"/>
        <v>2.7314282681402763E-2</v>
      </c>
      <c r="I39" s="19">
        <f t="shared" ca="1" si="17"/>
        <v>2.7222076979202325E-2</v>
      </c>
      <c r="J39" s="19">
        <f t="shared" ca="1" si="17"/>
        <v>2.7130491706106076E-2</v>
      </c>
      <c r="K39" s="19">
        <f t="shared" ca="1" si="17"/>
        <v>2.7039520621042951E-2</v>
      </c>
      <c r="L39" s="19">
        <f t="shared" ca="1" si="17"/>
        <v>2.6949157566369751E-2</v>
      </c>
      <c r="M39" s="19">
        <f t="shared" ca="1" si="17"/>
        <v>2.6871837383521897E-2</v>
      </c>
      <c r="N39" s="19">
        <f t="shared" ca="1" si="17"/>
        <v>2.6794959612055289E-2</v>
      </c>
      <c r="O39" s="19">
        <f t="shared" ca="1" si="17"/>
        <v>2.6718520465711371E-2</v>
      </c>
      <c r="P39" s="19">
        <f t="shared" ca="1" si="17"/>
        <v>2.6642516201313606E-2</v>
      </c>
      <c r="Q39" s="19">
        <f t="shared" ca="1" si="17"/>
        <v>2.656694311815639E-2</v>
      </c>
      <c r="R39" s="19">
        <f t="shared" ca="1" si="17"/>
        <v>2.6460240589068741E-2</v>
      </c>
      <c r="S39" s="19">
        <f t="shared" ca="1" si="17"/>
        <v>2.6354391743790524E-2</v>
      </c>
      <c r="T39" s="19">
        <f t="shared" ca="1" si="17"/>
        <v>2.624938637817267E-2</v>
      </c>
      <c r="U39" s="19">
        <f t="shared" ca="1" si="17"/>
        <v>2.6145214450048717E-2</v>
      </c>
      <c r="V39" s="19">
        <f t="shared" ca="1" si="17"/>
        <v>2.6041866076033322E-2</v>
      </c>
      <c r="W39" s="19">
        <f t="shared" ca="1" si="17"/>
        <v>2.5930856342946191E-2</v>
      </c>
      <c r="X39" s="19">
        <f t="shared" ca="1" si="17"/>
        <v>2.5820789004181579E-2</v>
      </c>
      <c r="Y39" s="19">
        <f t="shared" ca="1" si="17"/>
        <v>2.5711652110067148E-2</v>
      </c>
      <c r="Z39" s="19">
        <f t="shared" ca="1" si="17"/>
        <v>2.5603433912111256E-2</v>
      </c>
      <c r="AA39" s="19">
        <f t="shared" ca="1" si="17"/>
        <v>2.5496122858786923E-2</v>
      </c>
      <c r="AB39" s="19">
        <f t="shared" ca="1" si="17"/>
        <v>2.5444088702920292E-2</v>
      </c>
      <c r="AC39" s="19">
        <f t="shared" ca="1" si="17"/>
        <v>2.5392266503898551E-2</v>
      </c>
      <c r="AD39" s="19">
        <f t="shared" ca="1" si="17"/>
        <v>2.5340654969270935E-2</v>
      </c>
      <c r="AE39" s="19">
        <f t="shared" ca="1" si="17"/>
        <v>2.5289252817073355E-2</v>
      </c>
      <c r="AF39" s="19">
        <f t="shared" ca="1" si="17"/>
        <v>2.5238058775722241E-2</v>
      </c>
    </row>
    <row r="40" spans="1:32">
      <c r="A40" t="s">
        <v>26</v>
      </c>
      <c r="B40" s="19">
        <f t="shared" ca="1" si="18"/>
        <v>0</v>
      </c>
      <c r="C40" s="19">
        <f t="shared" ref="C40:AF48" ca="1" si="19">C11/C$27</f>
        <v>0</v>
      </c>
      <c r="D40" s="19">
        <f t="shared" ca="1" si="19"/>
        <v>0</v>
      </c>
      <c r="E40" s="19">
        <f t="shared" ca="1" si="19"/>
        <v>0</v>
      </c>
      <c r="F40" s="19">
        <f t="shared" ca="1" si="19"/>
        <v>0</v>
      </c>
      <c r="G40" s="19">
        <f t="shared" ca="1" si="19"/>
        <v>0</v>
      </c>
      <c r="H40" s="19">
        <f t="shared" ca="1" si="19"/>
        <v>0</v>
      </c>
      <c r="I40" s="19">
        <f t="shared" ca="1" si="19"/>
        <v>0</v>
      </c>
      <c r="J40" s="19">
        <f t="shared" ca="1" si="19"/>
        <v>0</v>
      </c>
      <c r="K40" s="19">
        <f t="shared" ca="1" si="19"/>
        <v>0</v>
      </c>
      <c r="L40" s="19">
        <f t="shared" ca="1" si="19"/>
        <v>0</v>
      </c>
      <c r="M40" s="19">
        <f t="shared" ca="1" si="19"/>
        <v>0</v>
      </c>
      <c r="N40" s="19">
        <f t="shared" ca="1" si="19"/>
        <v>0</v>
      </c>
      <c r="O40" s="19">
        <f t="shared" ca="1" si="19"/>
        <v>0</v>
      </c>
      <c r="P40" s="19">
        <f t="shared" ca="1" si="19"/>
        <v>0</v>
      </c>
      <c r="Q40" s="19">
        <f t="shared" ca="1" si="19"/>
        <v>0</v>
      </c>
      <c r="R40" s="19">
        <f t="shared" ca="1" si="19"/>
        <v>0</v>
      </c>
      <c r="S40" s="19">
        <f t="shared" ca="1" si="19"/>
        <v>0</v>
      </c>
      <c r="T40" s="19">
        <f t="shared" ca="1" si="19"/>
        <v>0</v>
      </c>
      <c r="U40" s="19">
        <f t="shared" ca="1" si="19"/>
        <v>0</v>
      </c>
      <c r="V40" s="19">
        <f t="shared" ca="1" si="19"/>
        <v>0</v>
      </c>
      <c r="W40" s="19">
        <f t="shared" ca="1" si="19"/>
        <v>0</v>
      </c>
      <c r="X40" s="19">
        <f t="shared" ca="1" si="19"/>
        <v>0</v>
      </c>
      <c r="Y40" s="19">
        <f t="shared" ca="1" si="19"/>
        <v>0</v>
      </c>
      <c r="Z40" s="19">
        <f t="shared" ca="1" si="19"/>
        <v>0</v>
      </c>
      <c r="AA40" s="19">
        <f t="shared" ca="1" si="19"/>
        <v>0</v>
      </c>
      <c r="AB40" s="19">
        <f t="shared" ca="1" si="19"/>
        <v>0</v>
      </c>
      <c r="AC40" s="19">
        <f t="shared" ca="1" si="19"/>
        <v>0</v>
      </c>
      <c r="AD40" s="19">
        <f t="shared" ca="1" si="19"/>
        <v>0</v>
      </c>
      <c r="AE40" s="19">
        <f t="shared" ca="1" si="19"/>
        <v>0</v>
      </c>
      <c r="AF40" s="19">
        <f t="shared" ca="1" si="19"/>
        <v>0</v>
      </c>
    </row>
    <row r="41" spans="1:32">
      <c r="A41" t="s">
        <v>27</v>
      </c>
      <c r="B41" s="19">
        <f t="shared" ca="1" si="18"/>
        <v>0</v>
      </c>
      <c r="C41" s="19">
        <f t="shared" ca="1" si="19"/>
        <v>0</v>
      </c>
      <c r="D41" s="19">
        <f t="shared" ca="1" si="19"/>
        <v>0</v>
      </c>
      <c r="E41" s="19">
        <f t="shared" ca="1" si="19"/>
        <v>0</v>
      </c>
      <c r="F41" s="19">
        <f t="shared" ca="1" si="19"/>
        <v>0</v>
      </c>
      <c r="G41" s="19">
        <f t="shared" ca="1" si="19"/>
        <v>0</v>
      </c>
      <c r="H41" s="19">
        <f t="shared" ca="1" si="19"/>
        <v>0</v>
      </c>
      <c r="I41" s="19">
        <f t="shared" ca="1" si="19"/>
        <v>0</v>
      </c>
      <c r="J41" s="19">
        <f t="shared" ca="1" si="19"/>
        <v>0</v>
      </c>
      <c r="K41" s="19">
        <f t="shared" ca="1" si="19"/>
        <v>0</v>
      </c>
      <c r="L41" s="19">
        <f t="shared" ca="1" si="19"/>
        <v>0</v>
      </c>
      <c r="M41" s="19">
        <f t="shared" ca="1" si="19"/>
        <v>0</v>
      </c>
      <c r="N41" s="19">
        <f t="shared" ca="1" si="19"/>
        <v>0</v>
      </c>
      <c r="O41" s="19">
        <f t="shared" ca="1" si="19"/>
        <v>0</v>
      </c>
      <c r="P41" s="19">
        <f t="shared" ca="1" si="19"/>
        <v>0</v>
      </c>
      <c r="Q41" s="19">
        <f t="shared" ca="1" si="19"/>
        <v>0</v>
      </c>
      <c r="R41" s="19">
        <f t="shared" ca="1" si="19"/>
        <v>0</v>
      </c>
      <c r="S41" s="19">
        <f t="shared" ca="1" si="19"/>
        <v>0</v>
      </c>
      <c r="T41" s="19">
        <f t="shared" ca="1" si="19"/>
        <v>0</v>
      </c>
      <c r="U41" s="19">
        <f t="shared" ca="1" si="19"/>
        <v>0</v>
      </c>
      <c r="V41" s="19">
        <f t="shared" ca="1" si="19"/>
        <v>0</v>
      </c>
      <c r="W41" s="19">
        <f t="shared" ca="1" si="19"/>
        <v>0</v>
      </c>
      <c r="X41" s="19">
        <f t="shared" ca="1" si="19"/>
        <v>0</v>
      </c>
      <c r="Y41" s="19">
        <f t="shared" ca="1" si="19"/>
        <v>0</v>
      </c>
      <c r="Z41" s="19">
        <f t="shared" ca="1" si="19"/>
        <v>0</v>
      </c>
      <c r="AA41" s="19">
        <f t="shared" ca="1" si="19"/>
        <v>0</v>
      </c>
      <c r="AB41" s="19">
        <f t="shared" ca="1" si="19"/>
        <v>0</v>
      </c>
      <c r="AC41" s="19">
        <f t="shared" ca="1" si="19"/>
        <v>0</v>
      </c>
      <c r="AD41" s="19">
        <f t="shared" ca="1" si="19"/>
        <v>0</v>
      </c>
      <c r="AE41" s="19">
        <f t="shared" ca="1" si="19"/>
        <v>0</v>
      </c>
      <c r="AF41" s="19">
        <f t="shared" ca="1" si="19"/>
        <v>0</v>
      </c>
    </row>
    <row r="42" spans="1:32">
      <c r="A42" t="s">
        <v>28</v>
      </c>
      <c r="B42" s="19">
        <f t="shared" ca="1" si="18"/>
        <v>0</v>
      </c>
      <c r="C42" s="19">
        <f t="shared" ca="1" si="19"/>
        <v>0</v>
      </c>
      <c r="D42" s="19">
        <f t="shared" ca="1" si="19"/>
        <v>0</v>
      </c>
      <c r="E42" s="19">
        <f t="shared" ca="1" si="19"/>
        <v>0</v>
      </c>
      <c r="F42" s="19">
        <f t="shared" ca="1" si="19"/>
        <v>0</v>
      </c>
      <c r="G42" s="19">
        <f t="shared" ca="1" si="19"/>
        <v>0</v>
      </c>
      <c r="H42" s="19">
        <f t="shared" ca="1" si="19"/>
        <v>0</v>
      </c>
      <c r="I42" s="19">
        <f t="shared" ca="1" si="19"/>
        <v>0</v>
      </c>
      <c r="J42" s="19">
        <f t="shared" ca="1" si="19"/>
        <v>0</v>
      </c>
      <c r="K42" s="19">
        <f t="shared" ca="1" si="19"/>
        <v>0</v>
      </c>
      <c r="L42" s="19">
        <f t="shared" ca="1" si="19"/>
        <v>0</v>
      </c>
      <c r="M42" s="19">
        <f t="shared" ca="1" si="19"/>
        <v>0</v>
      </c>
      <c r="N42" s="19">
        <f t="shared" ca="1" si="19"/>
        <v>0</v>
      </c>
      <c r="O42" s="19">
        <f t="shared" ca="1" si="19"/>
        <v>0</v>
      </c>
      <c r="P42" s="19">
        <f t="shared" ca="1" si="19"/>
        <v>0</v>
      </c>
      <c r="Q42" s="19">
        <f t="shared" ca="1" si="19"/>
        <v>0</v>
      </c>
      <c r="R42" s="19">
        <f t="shared" ca="1" si="19"/>
        <v>0</v>
      </c>
      <c r="S42" s="19">
        <f t="shared" ca="1" si="19"/>
        <v>0</v>
      </c>
      <c r="T42" s="19">
        <f t="shared" ca="1" si="19"/>
        <v>0</v>
      </c>
      <c r="U42" s="19">
        <f t="shared" ca="1" si="19"/>
        <v>0</v>
      </c>
      <c r="V42" s="19">
        <f t="shared" ca="1" si="19"/>
        <v>0</v>
      </c>
      <c r="W42" s="19">
        <f t="shared" ca="1" si="19"/>
        <v>0</v>
      </c>
      <c r="X42" s="19">
        <f t="shared" ca="1" si="19"/>
        <v>0</v>
      </c>
      <c r="Y42" s="19">
        <f t="shared" ca="1" si="19"/>
        <v>0</v>
      </c>
      <c r="Z42" s="19">
        <f t="shared" ca="1" si="19"/>
        <v>0</v>
      </c>
      <c r="AA42" s="19">
        <f t="shared" ca="1" si="19"/>
        <v>0</v>
      </c>
      <c r="AB42" s="19">
        <f t="shared" ca="1" si="19"/>
        <v>0</v>
      </c>
      <c r="AC42" s="19">
        <f t="shared" ca="1" si="19"/>
        <v>0</v>
      </c>
      <c r="AD42" s="19">
        <f t="shared" ca="1" si="19"/>
        <v>0</v>
      </c>
      <c r="AE42" s="19">
        <f t="shared" ca="1" si="19"/>
        <v>0</v>
      </c>
      <c r="AF42" s="19">
        <f t="shared" ca="1" si="19"/>
        <v>0</v>
      </c>
    </row>
    <row r="43" spans="1:32">
      <c r="A43" s="88" t="s">
        <v>29</v>
      </c>
      <c r="B43" s="19">
        <f t="shared" ca="1" si="18"/>
        <v>0.11304072156869338</v>
      </c>
      <c r="C43" s="19">
        <f t="shared" ca="1" si="19"/>
        <v>0.10799304353181186</v>
      </c>
      <c r="D43" s="19">
        <f t="shared" ca="1" si="19"/>
        <v>0.11072152765899296</v>
      </c>
      <c r="E43" s="19">
        <f t="shared" ca="1" si="19"/>
        <v>0.1161186537491008</v>
      </c>
      <c r="F43" s="19">
        <f t="shared" ca="1" si="19"/>
        <v>0.11829144029451184</v>
      </c>
      <c r="G43" s="19">
        <f t="shared" ca="1" si="19"/>
        <v>0.12040539703154912</v>
      </c>
      <c r="H43" s="19">
        <f t="shared" ca="1" si="19"/>
        <v>0.12105985610892901</v>
      </c>
      <c r="I43" s="19">
        <f t="shared" ca="1" si="19"/>
        <v>0.12170989662921214</v>
      </c>
      <c r="J43" s="19">
        <f t="shared" ca="1" si="19"/>
        <v>0.12235556318944671</v>
      </c>
      <c r="K43" s="19">
        <f t="shared" ca="1" si="19"/>
        <v>0.1229968997885283</v>
      </c>
      <c r="L43" s="19">
        <f t="shared" ca="1" si="19"/>
        <v>0.12363394983719518</v>
      </c>
      <c r="M43" s="19">
        <f t="shared" ca="1" si="19"/>
        <v>0.1241360678258694</v>
      </c>
      <c r="N43" s="19">
        <f t="shared" ca="1" si="19"/>
        <v>0.12463531279090692</v>
      </c>
      <c r="O43" s="19">
        <f t="shared" ca="1" si="19"/>
        <v>0.12513170932030604</v>
      </c>
      <c r="P43" s="19">
        <f t="shared" ca="1" si="19"/>
        <v>0.12562528172229029</v>
      </c>
      <c r="Q43" s="19">
        <f t="shared" ca="1" si="19"/>
        <v>0.12611605402927614</v>
      </c>
      <c r="R43" s="19">
        <f t="shared" ca="1" si="19"/>
        <v>0.12668313333600692</v>
      </c>
      <c r="S43" s="19">
        <f t="shared" ca="1" si="19"/>
        <v>0.12724567567040015</v>
      </c>
      <c r="T43" s="19">
        <f t="shared" ca="1" si="19"/>
        <v>0.12780373526323952</v>
      </c>
      <c r="U43" s="19">
        <f t="shared" ca="1" si="19"/>
        <v>0.12835736548443893</v>
      </c>
      <c r="V43" s="19">
        <f t="shared" ca="1" si="19"/>
        <v>0.12890661886005725</v>
      </c>
      <c r="W43" s="19">
        <f t="shared" ca="1" si="19"/>
        <v>0.12940914080426039</v>
      </c>
      <c r="X43" s="19">
        <f t="shared" ca="1" si="19"/>
        <v>0.12990739669165943</v>
      </c>
      <c r="Y43" s="19">
        <f t="shared" ca="1" si="19"/>
        <v>0.13040144061636305</v>
      </c>
      <c r="Z43" s="19">
        <f t="shared" ca="1" si="19"/>
        <v>0.13089132576176982</v>
      </c>
      <c r="AA43" s="19">
        <f t="shared" ca="1" si="19"/>
        <v>0.13137710441965286</v>
      </c>
      <c r="AB43" s="19">
        <f t="shared" ca="1" si="19"/>
        <v>0.13135473885504401</v>
      </c>
      <c r="AC43" s="19">
        <f t="shared" ca="1" si="19"/>
        <v>0.13133246439471902</v>
      </c>
      <c r="AD43" s="19">
        <f t="shared" ca="1" si="19"/>
        <v>0.13131028048315072</v>
      </c>
      <c r="AE43" s="19">
        <f t="shared" ca="1" si="19"/>
        <v>0.1312881865693192</v>
      </c>
      <c r="AF43" s="19">
        <f t="shared" ca="1" si="19"/>
        <v>0.1312661821066666</v>
      </c>
    </row>
    <row r="44" spans="1:32">
      <c r="A44" s="88" t="s">
        <v>30</v>
      </c>
      <c r="B44" s="19">
        <f t="shared" ca="1" si="18"/>
        <v>2.532548376885848E-2</v>
      </c>
      <c r="C44" s="19">
        <f t="shared" ca="1" si="19"/>
        <v>2.7280845218782466E-2</v>
      </c>
      <c r="D44" s="19">
        <f t="shared" ca="1" si="19"/>
        <v>2.7773911246717648E-2</v>
      </c>
      <c r="E44" s="19">
        <f t="shared" ca="1" si="19"/>
        <v>0</v>
      </c>
      <c r="F44" s="19">
        <f t="shared" ca="1" si="19"/>
        <v>0</v>
      </c>
      <c r="G44" s="19">
        <f t="shared" ca="1" si="19"/>
        <v>0</v>
      </c>
      <c r="H44" s="19">
        <f t="shared" ca="1" si="19"/>
        <v>0</v>
      </c>
      <c r="I44" s="19">
        <f t="shared" ca="1" si="19"/>
        <v>0</v>
      </c>
      <c r="J44" s="19">
        <f t="shared" ca="1" si="19"/>
        <v>0</v>
      </c>
      <c r="K44" s="19">
        <f t="shared" ca="1" si="19"/>
        <v>0</v>
      </c>
      <c r="L44" s="19">
        <f t="shared" ca="1" si="19"/>
        <v>0</v>
      </c>
      <c r="M44" s="19">
        <f t="shared" ca="1" si="19"/>
        <v>0</v>
      </c>
      <c r="N44" s="19">
        <f t="shared" ca="1" si="19"/>
        <v>0</v>
      </c>
      <c r="O44" s="19">
        <f t="shared" ca="1" si="19"/>
        <v>0</v>
      </c>
      <c r="P44" s="19">
        <f t="shared" ca="1" si="19"/>
        <v>0</v>
      </c>
      <c r="Q44" s="19">
        <f t="shared" ca="1" si="19"/>
        <v>0</v>
      </c>
      <c r="R44" s="19">
        <f t="shared" ca="1" si="19"/>
        <v>0</v>
      </c>
      <c r="S44" s="19">
        <f t="shared" ca="1" si="19"/>
        <v>0</v>
      </c>
      <c r="T44" s="19">
        <f t="shared" ca="1" si="19"/>
        <v>0</v>
      </c>
      <c r="U44" s="19">
        <f t="shared" ca="1" si="19"/>
        <v>0</v>
      </c>
      <c r="V44" s="19">
        <f t="shared" ca="1" si="19"/>
        <v>0</v>
      </c>
      <c r="W44" s="19">
        <f t="shared" ca="1" si="19"/>
        <v>0</v>
      </c>
      <c r="X44" s="19">
        <f t="shared" ca="1" si="19"/>
        <v>0</v>
      </c>
      <c r="Y44" s="19">
        <f t="shared" ca="1" si="19"/>
        <v>0</v>
      </c>
      <c r="Z44" s="19">
        <f t="shared" ca="1" si="19"/>
        <v>0</v>
      </c>
      <c r="AA44" s="19">
        <f t="shared" ca="1" si="19"/>
        <v>0</v>
      </c>
      <c r="AB44" s="19">
        <f t="shared" ca="1" si="19"/>
        <v>0</v>
      </c>
      <c r="AC44" s="19">
        <f t="shared" ca="1" si="19"/>
        <v>0</v>
      </c>
      <c r="AD44" s="19">
        <f t="shared" ca="1" si="19"/>
        <v>0</v>
      </c>
      <c r="AE44" s="19">
        <f t="shared" ca="1" si="19"/>
        <v>0</v>
      </c>
      <c r="AF44" s="19">
        <f t="shared" ca="1" si="19"/>
        <v>0</v>
      </c>
    </row>
    <row r="45" spans="1:32">
      <c r="A45" t="s">
        <v>31</v>
      </c>
      <c r="B45" s="19">
        <f t="shared" ca="1" si="18"/>
        <v>2.532548376885848E-2</v>
      </c>
      <c r="C45" s="19">
        <f t="shared" ca="1" si="19"/>
        <v>2.7280845218782466E-2</v>
      </c>
      <c r="D45" s="19">
        <f t="shared" ca="1" si="19"/>
        <v>2.7773911246717648E-2</v>
      </c>
      <c r="E45" s="19">
        <f t="shared" ca="1" si="19"/>
        <v>2.8169834310418699E-2</v>
      </c>
      <c r="F45" s="19">
        <f t="shared" ca="1" si="19"/>
        <v>2.7783241075132609E-2</v>
      </c>
      <c r="G45" s="19">
        <f t="shared" ca="1" si="19"/>
        <v>2.740711513862399E-2</v>
      </c>
      <c r="H45" s="19">
        <f t="shared" ca="1" si="19"/>
        <v>2.7314282681402763E-2</v>
      </c>
      <c r="I45" s="19">
        <f t="shared" ca="1" si="19"/>
        <v>2.7222076979202325E-2</v>
      </c>
      <c r="J45" s="19">
        <f t="shared" ca="1" si="19"/>
        <v>2.7130491706106076E-2</v>
      </c>
      <c r="K45" s="19">
        <f t="shared" ca="1" si="19"/>
        <v>2.7039520621042951E-2</v>
      </c>
      <c r="L45" s="19">
        <f t="shared" ca="1" si="19"/>
        <v>2.6949157566369751E-2</v>
      </c>
      <c r="M45" s="19">
        <f t="shared" ca="1" si="19"/>
        <v>2.6871837383521897E-2</v>
      </c>
      <c r="N45" s="19">
        <f t="shared" ca="1" si="19"/>
        <v>2.6794959612055289E-2</v>
      </c>
      <c r="O45" s="19">
        <f t="shared" ca="1" si="19"/>
        <v>2.6718520465711371E-2</v>
      </c>
      <c r="P45" s="19">
        <f t="shared" ca="1" si="19"/>
        <v>2.6642516201313606E-2</v>
      </c>
      <c r="Q45" s="19">
        <f t="shared" ca="1" si="19"/>
        <v>2.656694311815639E-2</v>
      </c>
      <c r="R45" s="19">
        <f t="shared" ca="1" si="19"/>
        <v>2.6460240589068741E-2</v>
      </c>
      <c r="S45" s="19">
        <f t="shared" ca="1" si="19"/>
        <v>2.6354391743790524E-2</v>
      </c>
      <c r="T45" s="19">
        <f t="shared" ca="1" si="19"/>
        <v>2.624938637817267E-2</v>
      </c>
      <c r="U45" s="19">
        <f t="shared" ca="1" si="19"/>
        <v>2.6145214450048717E-2</v>
      </c>
      <c r="V45" s="19">
        <f t="shared" ca="1" si="19"/>
        <v>2.6041866076033322E-2</v>
      </c>
      <c r="W45" s="19">
        <f t="shared" ca="1" si="19"/>
        <v>2.5930856342946191E-2</v>
      </c>
      <c r="X45" s="19">
        <f t="shared" ca="1" si="19"/>
        <v>2.5820789004181579E-2</v>
      </c>
      <c r="Y45" s="19">
        <f t="shared" ca="1" si="19"/>
        <v>2.5711652110067148E-2</v>
      </c>
      <c r="Z45" s="19">
        <f t="shared" ca="1" si="19"/>
        <v>2.5603433912111256E-2</v>
      </c>
      <c r="AA45" s="19">
        <f t="shared" ca="1" si="19"/>
        <v>2.5496122858786923E-2</v>
      </c>
      <c r="AB45" s="19">
        <f t="shared" ca="1" si="19"/>
        <v>2.5444088702920292E-2</v>
      </c>
      <c r="AC45" s="19">
        <f t="shared" ca="1" si="19"/>
        <v>2.5392266503898551E-2</v>
      </c>
      <c r="AD45" s="19">
        <f t="shared" ca="1" si="19"/>
        <v>2.5340654969270935E-2</v>
      </c>
      <c r="AE45" s="19">
        <f t="shared" ca="1" si="19"/>
        <v>2.5289252817073355E-2</v>
      </c>
      <c r="AF45" s="19">
        <f t="shared" ca="1" si="19"/>
        <v>2.5238058775722241E-2</v>
      </c>
    </row>
    <row r="46" spans="1:32">
      <c r="A46" t="s">
        <v>32</v>
      </c>
      <c r="B46" s="19">
        <f t="shared" ca="1" si="18"/>
        <v>2.532548376885848E-2</v>
      </c>
      <c r="C46" s="19">
        <f t="shared" ca="1" si="19"/>
        <v>2.7280845218782466E-2</v>
      </c>
      <c r="D46" s="19">
        <f t="shared" ca="1" si="19"/>
        <v>2.7773911246717648E-2</v>
      </c>
      <c r="E46" s="19">
        <f t="shared" ca="1" si="19"/>
        <v>2.8169834310418699E-2</v>
      </c>
      <c r="F46" s="19">
        <f t="shared" ca="1" si="19"/>
        <v>2.7783241075132609E-2</v>
      </c>
      <c r="G46" s="19">
        <f t="shared" ca="1" si="19"/>
        <v>2.740711513862399E-2</v>
      </c>
      <c r="H46" s="19">
        <f t="shared" ca="1" si="19"/>
        <v>2.7314282681402763E-2</v>
      </c>
      <c r="I46" s="19">
        <f t="shared" ca="1" si="19"/>
        <v>2.7222076979202325E-2</v>
      </c>
      <c r="J46" s="19">
        <f t="shared" ca="1" si="19"/>
        <v>2.7130491706106076E-2</v>
      </c>
      <c r="K46" s="19">
        <f t="shared" ca="1" si="19"/>
        <v>2.7039520621042951E-2</v>
      </c>
      <c r="L46" s="19">
        <f t="shared" ca="1" si="19"/>
        <v>2.6949157566369751E-2</v>
      </c>
      <c r="M46" s="19">
        <f t="shared" ca="1" si="19"/>
        <v>2.6871837383521897E-2</v>
      </c>
      <c r="N46" s="19">
        <f t="shared" ca="1" si="19"/>
        <v>2.6794959612055289E-2</v>
      </c>
      <c r="O46" s="19">
        <f t="shared" ca="1" si="19"/>
        <v>2.6718520465711371E-2</v>
      </c>
      <c r="P46" s="19">
        <f t="shared" ca="1" si="19"/>
        <v>2.6642516201313606E-2</v>
      </c>
      <c r="Q46" s="19">
        <f t="shared" ca="1" si="19"/>
        <v>2.656694311815639E-2</v>
      </c>
      <c r="R46" s="19">
        <f t="shared" ca="1" si="19"/>
        <v>2.6460240589068741E-2</v>
      </c>
      <c r="S46" s="19">
        <f t="shared" ca="1" si="19"/>
        <v>2.6354391743790524E-2</v>
      </c>
      <c r="T46" s="19">
        <f t="shared" ca="1" si="19"/>
        <v>2.624938637817267E-2</v>
      </c>
      <c r="U46" s="19">
        <f t="shared" ca="1" si="19"/>
        <v>2.6145214450048717E-2</v>
      </c>
      <c r="V46" s="19">
        <f t="shared" ca="1" si="19"/>
        <v>2.6041866076033322E-2</v>
      </c>
      <c r="W46" s="19">
        <f t="shared" ca="1" si="19"/>
        <v>2.5930856342946191E-2</v>
      </c>
      <c r="X46" s="19">
        <f t="shared" ca="1" si="19"/>
        <v>2.5820789004181579E-2</v>
      </c>
      <c r="Y46" s="19">
        <f t="shared" ca="1" si="19"/>
        <v>2.5711652110067148E-2</v>
      </c>
      <c r="Z46" s="19">
        <f t="shared" ca="1" si="19"/>
        <v>2.5603433912111256E-2</v>
      </c>
      <c r="AA46" s="19">
        <f t="shared" ca="1" si="19"/>
        <v>2.5496122858786923E-2</v>
      </c>
      <c r="AB46" s="19">
        <f t="shared" ca="1" si="19"/>
        <v>2.5444088702920292E-2</v>
      </c>
      <c r="AC46" s="19">
        <f t="shared" ca="1" si="19"/>
        <v>2.5392266503898551E-2</v>
      </c>
      <c r="AD46" s="19">
        <f t="shared" ca="1" si="19"/>
        <v>2.5340654969270935E-2</v>
      </c>
      <c r="AE46" s="19">
        <f t="shared" ca="1" si="19"/>
        <v>2.5289252817073355E-2</v>
      </c>
      <c r="AF46" s="19">
        <f t="shared" ca="1" si="19"/>
        <v>2.5238058775722241E-2</v>
      </c>
    </row>
    <row r="47" spans="1:32">
      <c r="A47" t="s">
        <v>33</v>
      </c>
      <c r="B47" s="19">
        <f t="shared" ca="1" si="18"/>
        <v>2.532548376885848E-2</v>
      </c>
      <c r="C47" s="19">
        <f t="shared" ca="1" si="19"/>
        <v>2.7280845218782466E-2</v>
      </c>
      <c r="D47" s="19">
        <f t="shared" ca="1" si="19"/>
        <v>2.7773911246717648E-2</v>
      </c>
      <c r="E47" s="19">
        <f t="shared" ca="1" si="19"/>
        <v>2.8169834310418699E-2</v>
      </c>
      <c r="F47" s="19">
        <f t="shared" ca="1" si="19"/>
        <v>2.7783241075132609E-2</v>
      </c>
      <c r="G47" s="19">
        <f t="shared" ca="1" si="19"/>
        <v>2.740711513862399E-2</v>
      </c>
      <c r="H47" s="19">
        <f t="shared" ca="1" si="19"/>
        <v>2.7314282681402763E-2</v>
      </c>
      <c r="I47" s="19">
        <f t="shared" ca="1" si="19"/>
        <v>2.7222076979202325E-2</v>
      </c>
      <c r="J47" s="19">
        <f t="shared" ca="1" si="19"/>
        <v>2.7130491706106076E-2</v>
      </c>
      <c r="K47" s="19">
        <f t="shared" ca="1" si="19"/>
        <v>2.7039520621042951E-2</v>
      </c>
      <c r="L47" s="19">
        <f t="shared" ca="1" si="19"/>
        <v>2.6949157566369751E-2</v>
      </c>
      <c r="M47" s="19">
        <f t="shared" ca="1" si="19"/>
        <v>2.6871837383521897E-2</v>
      </c>
      <c r="N47" s="19">
        <f t="shared" ca="1" si="19"/>
        <v>2.6794959612055289E-2</v>
      </c>
      <c r="O47" s="19">
        <f t="shared" ca="1" si="19"/>
        <v>2.6718520465711371E-2</v>
      </c>
      <c r="P47" s="19">
        <f t="shared" ca="1" si="19"/>
        <v>2.6642516201313606E-2</v>
      </c>
      <c r="Q47" s="19">
        <f t="shared" ca="1" si="19"/>
        <v>2.656694311815639E-2</v>
      </c>
      <c r="R47" s="19">
        <f t="shared" ca="1" si="19"/>
        <v>2.6460240589068741E-2</v>
      </c>
      <c r="S47" s="19">
        <f t="shared" ca="1" si="19"/>
        <v>2.6354391743790524E-2</v>
      </c>
      <c r="T47" s="19">
        <f t="shared" ca="1" si="19"/>
        <v>2.624938637817267E-2</v>
      </c>
      <c r="U47" s="19">
        <f t="shared" ca="1" si="19"/>
        <v>2.6145214450048717E-2</v>
      </c>
      <c r="V47" s="19">
        <f t="shared" ca="1" si="19"/>
        <v>2.6041866076033322E-2</v>
      </c>
      <c r="W47" s="19">
        <f t="shared" ca="1" si="19"/>
        <v>2.5930856342946191E-2</v>
      </c>
      <c r="X47" s="19">
        <f t="shared" ca="1" si="19"/>
        <v>2.5820789004181579E-2</v>
      </c>
      <c r="Y47" s="19">
        <f t="shared" ca="1" si="19"/>
        <v>2.5711652110067148E-2</v>
      </c>
      <c r="Z47" s="19">
        <f t="shared" ca="1" si="19"/>
        <v>2.5603433912111256E-2</v>
      </c>
      <c r="AA47" s="19">
        <f t="shared" ca="1" si="19"/>
        <v>2.5496122858786923E-2</v>
      </c>
      <c r="AB47" s="19">
        <f t="shared" ca="1" si="19"/>
        <v>2.5444088702920292E-2</v>
      </c>
      <c r="AC47" s="19">
        <f t="shared" ca="1" si="19"/>
        <v>2.5392266503898551E-2</v>
      </c>
      <c r="AD47" s="19">
        <f t="shared" ca="1" si="19"/>
        <v>2.5340654969270935E-2</v>
      </c>
      <c r="AE47" s="19">
        <f t="shared" ca="1" si="19"/>
        <v>2.5289252817073355E-2</v>
      </c>
      <c r="AF47" s="19">
        <f t="shared" ca="1" si="19"/>
        <v>2.5238058775722241E-2</v>
      </c>
    </row>
    <row r="48" spans="1:32">
      <c r="A48" t="s">
        <v>34</v>
      </c>
      <c r="B48" s="19">
        <f t="shared" ca="1" si="18"/>
        <v>2.532548376885848E-2</v>
      </c>
      <c r="C48" s="19">
        <f t="shared" ca="1" si="19"/>
        <v>2.7280845218782466E-2</v>
      </c>
      <c r="D48" s="19">
        <f t="shared" ca="1" si="19"/>
        <v>2.7773911246717648E-2</v>
      </c>
      <c r="E48" s="19">
        <f t="shared" ca="1" si="19"/>
        <v>2.8169834310418699E-2</v>
      </c>
      <c r="F48" s="19">
        <f t="shared" ca="1" si="19"/>
        <v>2.7783241075132609E-2</v>
      </c>
      <c r="G48" s="19">
        <f t="shared" ca="1" si="19"/>
        <v>2.740711513862399E-2</v>
      </c>
      <c r="H48" s="19">
        <f t="shared" ca="1" si="19"/>
        <v>2.7314282681402763E-2</v>
      </c>
      <c r="I48" s="19">
        <f t="shared" ca="1" si="19"/>
        <v>2.7222076979202325E-2</v>
      </c>
      <c r="J48" s="19">
        <f t="shared" ca="1" si="19"/>
        <v>2.7130491706106076E-2</v>
      </c>
      <c r="K48" s="19">
        <f t="shared" ca="1" si="19"/>
        <v>2.7039520621042951E-2</v>
      </c>
      <c r="L48" s="19">
        <f t="shared" ca="1" si="19"/>
        <v>2.6949157566369751E-2</v>
      </c>
      <c r="M48" s="19">
        <f t="shared" ca="1" si="19"/>
        <v>2.6871837383521897E-2</v>
      </c>
      <c r="N48" s="19">
        <f t="shared" ca="1" si="19"/>
        <v>2.6794959612055289E-2</v>
      </c>
      <c r="O48" s="19">
        <f t="shared" ca="1" si="19"/>
        <v>2.6718520465711371E-2</v>
      </c>
      <c r="P48" s="19">
        <f t="shared" ca="1" si="19"/>
        <v>2.6642516201313606E-2</v>
      </c>
      <c r="Q48" s="19">
        <f t="shared" ca="1" si="19"/>
        <v>2.656694311815639E-2</v>
      </c>
      <c r="R48" s="19">
        <f t="shared" ref="C48:AF55" ca="1" si="20">R19/R$27</f>
        <v>2.6460240589068741E-2</v>
      </c>
      <c r="S48" s="19">
        <f t="shared" ca="1" si="20"/>
        <v>2.6354391743790524E-2</v>
      </c>
      <c r="T48" s="19">
        <f t="shared" ca="1" si="20"/>
        <v>2.624938637817267E-2</v>
      </c>
      <c r="U48" s="19">
        <f t="shared" ca="1" si="20"/>
        <v>2.6145214450048717E-2</v>
      </c>
      <c r="V48" s="19">
        <f t="shared" ca="1" si="20"/>
        <v>2.6041866076033322E-2</v>
      </c>
      <c r="W48" s="19">
        <f t="shared" ca="1" si="20"/>
        <v>2.5930856342946191E-2</v>
      </c>
      <c r="X48" s="19">
        <f t="shared" ca="1" si="20"/>
        <v>2.5820789004181579E-2</v>
      </c>
      <c r="Y48" s="19">
        <f t="shared" ca="1" si="20"/>
        <v>2.5711652110067148E-2</v>
      </c>
      <c r="Z48" s="19">
        <f t="shared" ca="1" si="20"/>
        <v>2.5603433912111256E-2</v>
      </c>
      <c r="AA48" s="19">
        <f t="shared" ca="1" si="20"/>
        <v>2.5496122858786923E-2</v>
      </c>
      <c r="AB48" s="19">
        <f t="shared" ca="1" si="20"/>
        <v>2.5444088702920292E-2</v>
      </c>
      <c r="AC48" s="19">
        <f t="shared" ca="1" si="20"/>
        <v>2.5392266503898551E-2</v>
      </c>
      <c r="AD48" s="19">
        <f t="shared" ca="1" si="20"/>
        <v>2.5340654969270935E-2</v>
      </c>
      <c r="AE48" s="19">
        <f t="shared" ca="1" si="20"/>
        <v>2.5289252817073355E-2</v>
      </c>
      <c r="AF48" s="19">
        <f t="shared" ca="1" si="20"/>
        <v>2.5238058775722241E-2</v>
      </c>
    </row>
    <row r="49" spans="1:32">
      <c r="A49" t="s">
        <v>35</v>
      </c>
      <c r="B49" s="19">
        <f t="shared" ca="1" si="18"/>
        <v>2.532548376885848E-2</v>
      </c>
      <c r="C49" s="19">
        <f t="shared" ca="1" si="20"/>
        <v>2.7280845218782466E-2</v>
      </c>
      <c r="D49" s="19">
        <f t="shared" ca="1" si="20"/>
        <v>2.7773911246717648E-2</v>
      </c>
      <c r="E49" s="19">
        <f t="shared" ca="1" si="20"/>
        <v>2.8169834310418699E-2</v>
      </c>
      <c r="F49" s="19">
        <f t="shared" ca="1" si="20"/>
        <v>2.7783241075132609E-2</v>
      </c>
      <c r="G49" s="19">
        <f t="shared" ca="1" si="20"/>
        <v>2.740711513862399E-2</v>
      </c>
      <c r="H49" s="19">
        <f t="shared" ca="1" si="20"/>
        <v>2.7314282681402763E-2</v>
      </c>
      <c r="I49" s="19">
        <f t="shared" ca="1" si="20"/>
        <v>2.7222076979202325E-2</v>
      </c>
      <c r="J49" s="19">
        <f t="shared" ca="1" si="20"/>
        <v>2.7130491706106076E-2</v>
      </c>
      <c r="K49" s="19">
        <f t="shared" ca="1" si="20"/>
        <v>2.7039520621042951E-2</v>
      </c>
      <c r="L49" s="19">
        <f t="shared" ca="1" si="20"/>
        <v>2.6949157566369751E-2</v>
      </c>
      <c r="M49" s="19">
        <f t="shared" ca="1" si="20"/>
        <v>2.6871837383521897E-2</v>
      </c>
      <c r="N49" s="19">
        <f t="shared" ca="1" si="20"/>
        <v>2.6794959612055289E-2</v>
      </c>
      <c r="O49" s="19">
        <f t="shared" ca="1" si="20"/>
        <v>2.6718520465711371E-2</v>
      </c>
      <c r="P49" s="19">
        <f t="shared" ca="1" si="20"/>
        <v>2.6642516201313606E-2</v>
      </c>
      <c r="Q49" s="19">
        <f t="shared" ca="1" si="20"/>
        <v>2.656694311815639E-2</v>
      </c>
      <c r="R49" s="19">
        <f t="shared" ca="1" si="20"/>
        <v>2.6460240589068741E-2</v>
      </c>
      <c r="S49" s="19">
        <f t="shared" ca="1" si="20"/>
        <v>2.6354391743790524E-2</v>
      </c>
      <c r="T49" s="19">
        <f t="shared" ca="1" si="20"/>
        <v>2.624938637817267E-2</v>
      </c>
      <c r="U49" s="19">
        <f t="shared" ca="1" si="20"/>
        <v>2.6145214450048717E-2</v>
      </c>
      <c r="V49" s="19">
        <f t="shared" ca="1" si="20"/>
        <v>2.6041866076033322E-2</v>
      </c>
      <c r="W49" s="19">
        <f t="shared" ca="1" si="20"/>
        <v>2.5930856342946191E-2</v>
      </c>
      <c r="X49" s="19">
        <f t="shared" ca="1" si="20"/>
        <v>2.5820789004181579E-2</v>
      </c>
      <c r="Y49" s="19">
        <f t="shared" ca="1" si="20"/>
        <v>2.5711652110067148E-2</v>
      </c>
      <c r="Z49" s="19">
        <f t="shared" ca="1" si="20"/>
        <v>2.5603433912111256E-2</v>
      </c>
      <c r="AA49" s="19">
        <f t="shared" ca="1" si="20"/>
        <v>2.5496122858786923E-2</v>
      </c>
      <c r="AB49" s="19">
        <f t="shared" ca="1" si="20"/>
        <v>2.5444088702920292E-2</v>
      </c>
      <c r="AC49" s="19">
        <f t="shared" ca="1" si="20"/>
        <v>2.5392266503898551E-2</v>
      </c>
      <c r="AD49" s="19">
        <f t="shared" ca="1" si="20"/>
        <v>2.5340654969270935E-2</v>
      </c>
      <c r="AE49" s="19">
        <f t="shared" ca="1" si="20"/>
        <v>2.5289252817073355E-2</v>
      </c>
      <c r="AF49" s="19">
        <f t="shared" ca="1" si="20"/>
        <v>2.5238058775722241E-2</v>
      </c>
    </row>
    <row r="50" spans="1:32">
      <c r="A50" t="s">
        <v>36</v>
      </c>
      <c r="B50" s="19">
        <f t="shared" ca="1" si="18"/>
        <v>2.532548376885848E-2</v>
      </c>
      <c r="C50" s="19">
        <f t="shared" ca="1" si="20"/>
        <v>2.7280845218782466E-2</v>
      </c>
      <c r="D50" s="19">
        <f t="shared" ca="1" si="20"/>
        <v>2.7773911246717648E-2</v>
      </c>
      <c r="E50" s="19">
        <f t="shared" ca="1" si="20"/>
        <v>2.8169834310418699E-2</v>
      </c>
      <c r="F50" s="19">
        <f t="shared" ca="1" si="20"/>
        <v>2.7783241075132609E-2</v>
      </c>
      <c r="G50" s="19">
        <f t="shared" ca="1" si="20"/>
        <v>2.740711513862399E-2</v>
      </c>
      <c r="H50" s="19">
        <f t="shared" ca="1" si="20"/>
        <v>2.7314282681402763E-2</v>
      </c>
      <c r="I50" s="19">
        <f t="shared" ca="1" si="20"/>
        <v>2.7222076979202325E-2</v>
      </c>
      <c r="J50" s="19">
        <f t="shared" ca="1" si="20"/>
        <v>2.7130491706106076E-2</v>
      </c>
      <c r="K50" s="19">
        <f t="shared" ca="1" si="20"/>
        <v>2.7039520621042951E-2</v>
      </c>
      <c r="L50" s="19">
        <f t="shared" ca="1" si="20"/>
        <v>2.6949157566369751E-2</v>
      </c>
      <c r="M50" s="19">
        <f t="shared" ca="1" si="20"/>
        <v>2.6871837383521897E-2</v>
      </c>
      <c r="N50" s="19">
        <f t="shared" ca="1" si="20"/>
        <v>2.6794959612055289E-2</v>
      </c>
      <c r="O50" s="19">
        <f t="shared" ca="1" si="20"/>
        <v>2.6718520465711371E-2</v>
      </c>
      <c r="P50" s="19">
        <f t="shared" ca="1" si="20"/>
        <v>2.6642516201313606E-2</v>
      </c>
      <c r="Q50" s="19">
        <f t="shared" ca="1" si="20"/>
        <v>2.656694311815639E-2</v>
      </c>
      <c r="R50" s="19">
        <f t="shared" ca="1" si="20"/>
        <v>2.6460240589068741E-2</v>
      </c>
      <c r="S50" s="19">
        <f t="shared" ca="1" si="20"/>
        <v>2.6354391743790524E-2</v>
      </c>
      <c r="T50" s="19">
        <f t="shared" ca="1" si="20"/>
        <v>2.624938637817267E-2</v>
      </c>
      <c r="U50" s="19">
        <f t="shared" ca="1" si="20"/>
        <v>2.6145214450048717E-2</v>
      </c>
      <c r="V50" s="19">
        <f t="shared" ca="1" si="20"/>
        <v>2.6041866076033322E-2</v>
      </c>
      <c r="W50" s="19">
        <f t="shared" ca="1" si="20"/>
        <v>2.5930856342946191E-2</v>
      </c>
      <c r="X50" s="19">
        <f t="shared" ca="1" si="20"/>
        <v>2.5820789004181579E-2</v>
      </c>
      <c r="Y50" s="19">
        <f t="shared" ca="1" si="20"/>
        <v>2.5711652110067148E-2</v>
      </c>
      <c r="Z50" s="19">
        <f t="shared" ca="1" si="20"/>
        <v>2.5603433912111256E-2</v>
      </c>
      <c r="AA50" s="19">
        <f t="shared" ca="1" si="20"/>
        <v>2.5496122858786923E-2</v>
      </c>
      <c r="AB50" s="19">
        <f t="shared" ca="1" si="20"/>
        <v>2.5444088702920292E-2</v>
      </c>
      <c r="AC50" s="19">
        <f t="shared" ca="1" si="20"/>
        <v>2.5392266503898551E-2</v>
      </c>
      <c r="AD50" s="19">
        <f t="shared" ca="1" si="20"/>
        <v>2.5340654969270935E-2</v>
      </c>
      <c r="AE50" s="19">
        <f t="shared" ca="1" si="20"/>
        <v>2.5289252817073355E-2</v>
      </c>
      <c r="AF50" s="19">
        <f t="shared" ca="1" si="20"/>
        <v>2.5238058775722241E-2</v>
      </c>
    </row>
    <row r="51" spans="1:32">
      <c r="A51" t="s">
        <v>37</v>
      </c>
      <c r="B51" s="19">
        <f t="shared" ca="1" si="18"/>
        <v>2.532548376885848E-2</v>
      </c>
      <c r="C51" s="19">
        <f t="shared" ca="1" si="20"/>
        <v>2.7280845218782466E-2</v>
      </c>
      <c r="D51" s="19">
        <f t="shared" ca="1" si="20"/>
        <v>2.7773911246717648E-2</v>
      </c>
      <c r="E51" s="19">
        <f t="shared" ca="1" si="20"/>
        <v>2.8169834310418699E-2</v>
      </c>
      <c r="F51" s="19">
        <f t="shared" ca="1" si="20"/>
        <v>2.7783241075132609E-2</v>
      </c>
      <c r="G51" s="19">
        <f t="shared" ca="1" si="20"/>
        <v>2.740711513862399E-2</v>
      </c>
      <c r="H51" s="19">
        <f t="shared" ca="1" si="20"/>
        <v>2.7314282681402763E-2</v>
      </c>
      <c r="I51" s="19">
        <f t="shared" ca="1" si="20"/>
        <v>2.7222076979202325E-2</v>
      </c>
      <c r="J51" s="19">
        <f t="shared" ca="1" si="20"/>
        <v>2.7130491706106076E-2</v>
      </c>
      <c r="K51" s="19">
        <f t="shared" ca="1" si="20"/>
        <v>2.7039520621042951E-2</v>
      </c>
      <c r="L51" s="19">
        <f t="shared" ca="1" si="20"/>
        <v>2.6949157566369751E-2</v>
      </c>
      <c r="M51" s="19">
        <f t="shared" ca="1" si="20"/>
        <v>2.6871837383521897E-2</v>
      </c>
      <c r="N51" s="19">
        <f t="shared" ca="1" si="20"/>
        <v>2.6794959612055289E-2</v>
      </c>
      <c r="O51" s="19">
        <f t="shared" ca="1" si="20"/>
        <v>2.6718520465711371E-2</v>
      </c>
      <c r="P51" s="19">
        <f t="shared" ca="1" si="20"/>
        <v>2.6642516201313606E-2</v>
      </c>
      <c r="Q51" s="19">
        <f t="shared" ca="1" si="20"/>
        <v>2.656694311815639E-2</v>
      </c>
      <c r="R51" s="19">
        <f t="shared" ca="1" si="20"/>
        <v>2.6460240589068741E-2</v>
      </c>
      <c r="S51" s="19">
        <f t="shared" ca="1" si="20"/>
        <v>2.6354391743790524E-2</v>
      </c>
      <c r="T51" s="19">
        <f t="shared" ca="1" si="20"/>
        <v>2.624938637817267E-2</v>
      </c>
      <c r="U51" s="19">
        <f t="shared" ca="1" si="20"/>
        <v>2.6145214450048717E-2</v>
      </c>
      <c r="V51" s="19">
        <f t="shared" ca="1" si="20"/>
        <v>2.6041866076033322E-2</v>
      </c>
      <c r="W51" s="19">
        <f t="shared" ca="1" si="20"/>
        <v>2.5930856342946191E-2</v>
      </c>
      <c r="X51" s="19">
        <f t="shared" ca="1" si="20"/>
        <v>2.5820789004181579E-2</v>
      </c>
      <c r="Y51" s="19">
        <f t="shared" ca="1" si="20"/>
        <v>2.5711652110067148E-2</v>
      </c>
      <c r="Z51" s="19">
        <f t="shared" ca="1" si="20"/>
        <v>2.5603433912111256E-2</v>
      </c>
      <c r="AA51" s="19">
        <f t="shared" ca="1" si="20"/>
        <v>2.5496122858786923E-2</v>
      </c>
      <c r="AB51" s="19">
        <f t="shared" ca="1" si="20"/>
        <v>2.5444088702920292E-2</v>
      </c>
      <c r="AC51" s="19">
        <f t="shared" ca="1" si="20"/>
        <v>2.5392266503898551E-2</v>
      </c>
      <c r="AD51" s="19">
        <f t="shared" ca="1" si="20"/>
        <v>2.5340654969270935E-2</v>
      </c>
      <c r="AE51" s="19">
        <f t="shared" ca="1" si="20"/>
        <v>2.5289252817073355E-2</v>
      </c>
      <c r="AF51" s="19">
        <f t="shared" ca="1" si="20"/>
        <v>2.5238058775722241E-2</v>
      </c>
    </row>
    <row r="52" spans="1:32">
      <c r="A52" t="s">
        <v>38</v>
      </c>
      <c r="B52" s="19">
        <f t="shared" ca="1" si="18"/>
        <v>0.13086397491090587</v>
      </c>
      <c r="C52" s="19">
        <f t="shared" ca="1" si="20"/>
        <v>0.12993859249007311</v>
      </c>
      <c r="D52" s="19">
        <f t="shared" ca="1" si="20"/>
        <v>0.12425313035790617</v>
      </c>
      <c r="E52" s="19">
        <f t="shared" ca="1" si="20"/>
        <v>0.12553891931414765</v>
      </c>
      <c r="F52" s="19">
        <f t="shared" ca="1" si="20"/>
        <v>0.12333726213374634</v>
      </c>
      <c r="G52" s="19">
        <f t="shared" ca="1" si="20"/>
        <v>0.12119521645558913</v>
      </c>
      <c r="H52" s="19">
        <f t="shared" ca="1" si="20"/>
        <v>0.12031227010562279</v>
      </c>
      <c r="I52" s="19">
        <f t="shared" ca="1" si="20"/>
        <v>0.11943528493641696</v>
      </c>
      <c r="J52" s="19">
        <f t="shared" ca="1" si="20"/>
        <v>0.11856420078103051</v>
      </c>
      <c r="K52" s="19">
        <f t="shared" ca="1" si="20"/>
        <v>0.11769895827950388</v>
      </c>
      <c r="L52" s="19">
        <f t="shared" ca="1" si="20"/>
        <v>0.11683949886537492</v>
      </c>
      <c r="M52" s="19">
        <f t="shared" ca="1" si="20"/>
        <v>0.11618438855819696</v>
      </c>
      <c r="N52" s="19">
        <f t="shared" ca="1" si="20"/>
        <v>0.11553302666760558</v>
      </c>
      <c r="O52" s="19">
        <f t="shared" ca="1" si="20"/>
        <v>0.11488538111378789</v>
      </c>
      <c r="P52" s="19">
        <f t="shared" ca="1" si="20"/>
        <v>0.11424142018195156</v>
      </c>
      <c r="Q52" s="19">
        <f t="shared" ca="1" si="20"/>
        <v>0.11360111251714779</v>
      </c>
      <c r="R52" s="19">
        <f t="shared" ca="1" si="20"/>
        <v>0.11293196855594619</v>
      </c>
      <c r="S52" s="19">
        <f t="shared" ca="1" si="20"/>
        <v>0.11226817814513128</v>
      </c>
      <c r="T52" s="19">
        <f t="shared" ca="1" si="20"/>
        <v>0.11160967729329827</v>
      </c>
      <c r="U52" s="19">
        <f t="shared" ca="1" si="20"/>
        <v>0.11095640302485418</v>
      </c>
      <c r="V52" s="19">
        <f t="shared" ca="1" si="20"/>
        <v>0.1103082933599408</v>
      </c>
      <c r="W52" s="19">
        <f t="shared" ca="1" si="20"/>
        <v>0.10976001015029262</v>
      </c>
      <c r="X52" s="19">
        <f t="shared" ca="1" si="20"/>
        <v>0.10921638147831005</v>
      </c>
      <c r="Y52" s="19">
        <f t="shared" ca="1" si="20"/>
        <v>0.10867734832390072</v>
      </c>
      <c r="Z52" s="19">
        <f t="shared" ca="1" si="20"/>
        <v>0.10814285266061478</v>
      </c>
      <c r="AA52" s="19">
        <f t="shared" ca="1" si="20"/>
        <v>0.10761283743482183</v>
      </c>
      <c r="AB52" s="19">
        <f t="shared" ca="1" si="20"/>
        <v>0.10776006983531423</v>
      </c>
      <c r="AC52" s="19">
        <f t="shared" ca="1" si="20"/>
        <v>0.10790670249675921</v>
      </c>
      <c r="AD52" s="19">
        <f t="shared" ca="1" si="20"/>
        <v>0.10805273907618981</v>
      </c>
      <c r="AE52" s="19">
        <f t="shared" ca="1" si="20"/>
        <v>0.10819818320096668</v>
      </c>
      <c r="AF52" s="19">
        <f t="shared" ca="1" si="20"/>
        <v>0.10834303846907849</v>
      </c>
    </row>
    <row r="53" spans="1:32">
      <c r="A53" t="s">
        <v>39</v>
      </c>
      <c r="B53" s="19">
        <f t="shared" ca="1" si="18"/>
        <v>0</v>
      </c>
      <c r="C53" s="19">
        <f t="shared" ca="1" si="20"/>
        <v>0</v>
      </c>
      <c r="D53" s="19">
        <f t="shared" ca="1" si="20"/>
        <v>0</v>
      </c>
      <c r="E53" s="19">
        <f t="shared" ca="1" si="20"/>
        <v>0</v>
      </c>
      <c r="F53" s="19">
        <f t="shared" ca="1" si="20"/>
        <v>0</v>
      </c>
      <c r="G53" s="19">
        <f t="shared" ca="1" si="20"/>
        <v>0</v>
      </c>
      <c r="H53" s="19">
        <f t="shared" ca="1" si="20"/>
        <v>0</v>
      </c>
      <c r="I53" s="19">
        <f t="shared" ca="1" si="20"/>
        <v>0</v>
      </c>
      <c r="J53" s="19">
        <f t="shared" ca="1" si="20"/>
        <v>0</v>
      </c>
      <c r="K53" s="19">
        <f t="shared" ca="1" si="20"/>
        <v>0</v>
      </c>
      <c r="L53" s="19">
        <f t="shared" ca="1" si="20"/>
        <v>0</v>
      </c>
      <c r="M53" s="19">
        <f t="shared" ca="1" si="20"/>
        <v>0</v>
      </c>
      <c r="N53" s="19">
        <f t="shared" ca="1" si="20"/>
        <v>0</v>
      </c>
      <c r="O53" s="19">
        <f t="shared" ca="1" si="20"/>
        <v>0</v>
      </c>
      <c r="P53" s="19">
        <f t="shared" ca="1" si="20"/>
        <v>0</v>
      </c>
      <c r="Q53" s="19">
        <f t="shared" ca="1" si="20"/>
        <v>0</v>
      </c>
      <c r="R53" s="19">
        <f t="shared" ca="1" si="20"/>
        <v>0</v>
      </c>
      <c r="S53" s="19">
        <f t="shared" ca="1" si="20"/>
        <v>0</v>
      </c>
      <c r="T53" s="19">
        <f t="shared" ca="1" si="20"/>
        <v>0</v>
      </c>
      <c r="U53" s="19">
        <f t="shared" ca="1" si="20"/>
        <v>0</v>
      </c>
      <c r="V53" s="19">
        <f t="shared" ca="1" si="20"/>
        <v>0</v>
      </c>
      <c r="W53" s="19">
        <f t="shared" ca="1" si="20"/>
        <v>0</v>
      </c>
      <c r="X53" s="19">
        <f t="shared" ca="1" si="20"/>
        <v>0</v>
      </c>
      <c r="Y53" s="19">
        <f t="shared" ca="1" si="20"/>
        <v>0</v>
      </c>
      <c r="Z53" s="19">
        <f t="shared" ca="1" si="20"/>
        <v>0</v>
      </c>
      <c r="AA53" s="19">
        <f t="shared" ca="1" si="20"/>
        <v>0</v>
      </c>
      <c r="AB53" s="19">
        <f t="shared" ca="1" si="20"/>
        <v>0</v>
      </c>
      <c r="AC53" s="19">
        <f t="shared" ca="1" si="20"/>
        <v>0</v>
      </c>
      <c r="AD53" s="19">
        <f t="shared" ca="1" si="20"/>
        <v>0</v>
      </c>
      <c r="AE53" s="19">
        <f t="shared" ca="1" si="20"/>
        <v>0</v>
      </c>
      <c r="AF53" s="19">
        <f t="shared" ca="1" si="20"/>
        <v>0</v>
      </c>
    </row>
    <row r="54" spans="1:32">
      <c r="A54" t="s">
        <v>40</v>
      </c>
      <c r="B54" s="19">
        <f t="shared" ca="1" si="18"/>
        <v>2.532548376885848E-2</v>
      </c>
      <c r="C54" s="19">
        <f t="shared" ca="1" si="20"/>
        <v>2.7280845218782466E-2</v>
      </c>
      <c r="D54" s="19">
        <f t="shared" ca="1" si="20"/>
        <v>2.7773911246717648E-2</v>
      </c>
      <c r="E54" s="19">
        <f t="shared" ca="1" si="20"/>
        <v>2.8169834310418699E-2</v>
      </c>
      <c r="F54" s="19">
        <f t="shared" ca="1" si="20"/>
        <v>2.7783241075132609E-2</v>
      </c>
      <c r="G54" s="19">
        <f t="shared" ca="1" si="20"/>
        <v>2.740711513862399E-2</v>
      </c>
      <c r="H54" s="19">
        <f t="shared" ca="1" si="20"/>
        <v>2.7314282681402763E-2</v>
      </c>
      <c r="I54" s="19">
        <f t="shared" ca="1" si="20"/>
        <v>2.7222076979202325E-2</v>
      </c>
      <c r="J54" s="19">
        <f t="shared" ca="1" si="20"/>
        <v>2.7130491706106076E-2</v>
      </c>
      <c r="K54" s="19">
        <f t="shared" ca="1" si="20"/>
        <v>2.7039520621042951E-2</v>
      </c>
      <c r="L54" s="19">
        <f t="shared" ca="1" si="20"/>
        <v>2.6949157566369751E-2</v>
      </c>
      <c r="M54" s="19">
        <f t="shared" ca="1" si="20"/>
        <v>2.6871837383521897E-2</v>
      </c>
      <c r="N54" s="19">
        <f t="shared" ca="1" si="20"/>
        <v>2.6794959612055289E-2</v>
      </c>
      <c r="O54" s="19">
        <f t="shared" ca="1" si="20"/>
        <v>2.6718520465711371E-2</v>
      </c>
      <c r="P54" s="19">
        <f t="shared" ca="1" si="20"/>
        <v>2.6642516201313606E-2</v>
      </c>
      <c r="Q54" s="19">
        <f t="shared" ca="1" si="20"/>
        <v>2.656694311815639E-2</v>
      </c>
      <c r="R54" s="19">
        <f t="shared" ca="1" si="20"/>
        <v>2.6460240589068741E-2</v>
      </c>
      <c r="S54" s="19">
        <f t="shared" ca="1" si="20"/>
        <v>2.6354391743790524E-2</v>
      </c>
      <c r="T54" s="19">
        <f t="shared" ca="1" si="20"/>
        <v>2.624938637817267E-2</v>
      </c>
      <c r="U54" s="19">
        <f t="shared" ca="1" si="20"/>
        <v>2.6145214450048717E-2</v>
      </c>
      <c r="V54" s="19">
        <f t="shared" ca="1" si="20"/>
        <v>2.6041866076033322E-2</v>
      </c>
      <c r="W54" s="19">
        <f t="shared" ca="1" si="20"/>
        <v>2.5930856342946191E-2</v>
      </c>
      <c r="X54" s="19">
        <f t="shared" ca="1" si="20"/>
        <v>2.5820789004181579E-2</v>
      </c>
      <c r="Y54" s="19">
        <f t="shared" ca="1" si="20"/>
        <v>2.5711652110067148E-2</v>
      </c>
      <c r="Z54" s="19">
        <f t="shared" ca="1" si="20"/>
        <v>2.5603433912111256E-2</v>
      </c>
      <c r="AA54" s="19">
        <f t="shared" ca="1" si="20"/>
        <v>2.5496122858786923E-2</v>
      </c>
      <c r="AB54" s="19">
        <f t="shared" ca="1" si="20"/>
        <v>2.5444088702920292E-2</v>
      </c>
      <c r="AC54" s="19">
        <f t="shared" ca="1" si="20"/>
        <v>2.5392266503898551E-2</v>
      </c>
      <c r="AD54" s="19">
        <f t="shared" ca="1" si="20"/>
        <v>2.5340654969270935E-2</v>
      </c>
      <c r="AE54" s="19">
        <f t="shared" ca="1" si="20"/>
        <v>2.5289252817073355E-2</v>
      </c>
      <c r="AF54" s="19">
        <f t="shared" ca="1" si="20"/>
        <v>2.5238058775722241E-2</v>
      </c>
    </row>
    <row r="55" spans="1:32">
      <c r="A55" t="s">
        <v>41</v>
      </c>
      <c r="B55" s="19">
        <f t="shared" ca="1" si="18"/>
        <v>0.11304072156869338</v>
      </c>
      <c r="C55" s="19">
        <f t="shared" ca="1" si="20"/>
        <v>0.10799304353181186</v>
      </c>
      <c r="D55" s="19">
        <f t="shared" ca="1" si="20"/>
        <v>0.11072152765899296</v>
      </c>
      <c r="E55" s="19">
        <f t="shared" ca="1" si="20"/>
        <v>0.1161186537491008</v>
      </c>
      <c r="F55" s="19">
        <f t="shared" ca="1" si="20"/>
        <v>0.11829144029451184</v>
      </c>
      <c r="G55" s="19">
        <f t="shared" ca="1" si="20"/>
        <v>0.12040539703154912</v>
      </c>
      <c r="H55" s="19">
        <f t="shared" ca="1" si="20"/>
        <v>0.12105985610892901</v>
      </c>
      <c r="I55" s="19">
        <f t="shared" ca="1" si="20"/>
        <v>0.12170989662921214</v>
      </c>
      <c r="J55" s="19">
        <f t="shared" ca="1" si="20"/>
        <v>0.12235556318944671</v>
      </c>
      <c r="K55" s="19">
        <f t="shared" ca="1" si="20"/>
        <v>0.1229968997885283</v>
      </c>
      <c r="L55" s="19">
        <f t="shared" ca="1" si="20"/>
        <v>0.12363394983719518</v>
      </c>
      <c r="M55" s="19">
        <f t="shared" ca="1" si="20"/>
        <v>0.1241360678258694</v>
      </c>
      <c r="N55" s="19">
        <f t="shared" ca="1" si="20"/>
        <v>0.12463531279090692</v>
      </c>
      <c r="O55" s="19">
        <f t="shared" ca="1" si="20"/>
        <v>0.12513170932030604</v>
      </c>
      <c r="P55" s="19">
        <f t="shared" ca="1" si="20"/>
        <v>0.12562528172229029</v>
      </c>
      <c r="Q55" s="19">
        <f t="shared" ca="1" si="20"/>
        <v>0.12611605402927614</v>
      </c>
      <c r="R55" s="19">
        <f t="shared" ca="1" si="20"/>
        <v>0.12668313333600692</v>
      </c>
      <c r="S55" s="19">
        <f t="shared" ca="1" si="20"/>
        <v>0.12724567567040015</v>
      </c>
      <c r="T55" s="19">
        <f t="shared" ca="1" si="20"/>
        <v>0.12780373526323952</v>
      </c>
      <c r="U55" s="19">
        <f t="shared" ca="1" si="20"/>
        <v>0.12835736548443893</v>
      </c>
      <c r="V55" s="19">
        <f t="shared" ca="1" si="20"/>
        <v>0.12890661886005725</v>
      </c>
      <c r="W55" s="19">
        <f t="shared" ca="1" si="20"/>
        <v>0.12940914080426039</v>
      </c>
      <c r="X55" s="19">
        <f t="shared" ca="1" si="20"/>
        <v>0.12990739669165943</v>
      </c>
      <c r="Y55" s="19">
        <f t="shared" ca="1" si="20"/>
        <v>0.13040144061636305</v>
      </c>
      <c r="Z55" s="19">
        <f t="shared" ca="1" si="20"/>
        <v>0.13089132576176982</v>
      </c>
      <c r="AA55" s="19">
        <f t="shared" ca="1" si="20"/>
        <v>0.13137710441965286</v>
      </c>
      <c r="AB55" s="19">
        <f t="shared" ca="1" si="20"/>
        <v>0.13135473885504401</v>
      </c>
      <c r="AC55" s="19">
        <f t="shared" ca="1" si="20"/>
        <v>0.13133246439471902</v>
      </c>
      <c r="AD55" s="19">
        <f t="shared" ca="1" si="20"/>
        <v>0.13131028048315072</v>
      </c>
      <c r="AE55" s="19">
        <f t="shared" ca="1" si="20"/>
        <v>0.1312881865693192</v>
      </c>
      <c r="AF55" s="19">
        <f t="shared" ca="1" si="20"/>
        <v>0.1312661821066666</v>
      </c>
    </row>
    <row r="56" spans="1:32">
      <c r="A56" t="s">
        <v>52</v>
      </c>
      <c r="B56" s="19">
        <f ca="1">SUM(B31:B55)</f>
        <v>0.99999999999999978</v>
      </c>
      <c r="C56" s="19">
        <f t="shared" ref="C56:AF56" ca="1" si="21">SUM(C31:C55)</f>
        <v>1</v>
      </c>
      <c r="D56" s="19">
        <f t="shared" ca="1" si="21"/>
        <v>1</v>
      </c>
      <c r="E56" s="19">
        <f t="shared" ca="1" si="21"/>
        <v>1</v>
      </c>
      <c r="F56" s="19">
        <f t="shared" ca="1" si="21"/>
        <v>0.99999999999999989</v>
      </c>
      <c r="G56" s="19">
        <f t="shared" ca="1" si="21"/>
        <v>1.0000000000000002</v>
      </c>
      <c r="H56" s="19">
        <f t="shared" ca="1" si="21"/>
        <v>1.0000000000000002</v>
      </c>
      <c r="I56" s="19">
        <f t="shared" ca="1" si="21"/>
        <v>0.99999999999999967</v>
      </c>
      <c r="J56" s="19">
        <f t="shared" ca="1" si="21"/>
        <v>0.99999999999999956</v>
      </c>
      <c r="K56" s="19">
        <f t="shared" ca="1" si="21"/>
        <v>0.99999999999999989</v>
      </c>
      <c r="L56" s="19">
        <f t="shared" ca="1" si="21"/>
        <v>0.99999999999999978</v>
      </c>
      <c r="M56" s="19">
        <f t="shared" ca="1" si="21"/>
        <v>1.0000000000000002</v>
      </c>
      <c r="N56" s="19">
        <f t="shared" ca="1" si="21"/>
        <v>0.99999999999999944</v>
      </c>
      <c r="O56" s="19">
        <f t="shared" ca="1" si="21"/>
        <v>0.99999999999999933</v>
      </c>
      <c r="P56" s="19">
        <f t="shared" ca="1" si="21"/>
        <v>1.0000000000000002</v>
      </c>
      <c r="Q56" s="19">
        <f t="shared" ca="1" si="21"/>
        <v>1</v>
      </c>
      <c r="R56" s="19">
        <f t="shared" ca="1" si="21"/>
        <v>0.99999999999999944</v>
      </c>
      <c r="S56" s="19">
        <f t="shared" ca="1" si="21"/>
        <v>0.99999999999999967</v>
      </c>
      <c r="T56" s="19">
        <f t="shared" ca="1" si="21"/>
        <v>0.99999999999999967</v>
      </c>
      <c r="U56" s="19">
        <f t="shared" ca="1" si="21"/>
        <v>0.99999999999999956</v>
      </c>
      <c r="V56" s="19">
        <f t="shared" ca="1" si="21"/>
        <v>0.99999999999999967</v>
      </c>
      <c r="W56" s="19">
        <f t="shared" ca="1" si="21"/>
        <v>1</v>
      </c>
      <c r="X56" s="19">
        <f t="shared" ca="1" si="21"/>
        <v>1.0000000000000002</v>
      </c>
      <c r="Y56" s="19">
        <f t="shared" ca="1" si="21"/>
        <v>0.99999999999999944</v>
      </c>
      <c r="Z56" s="19">
        <f t="shared" ca="1" si="21"/>
        <v>1.0000000000000002</v>
      </c>
      <c r="AA56" s="19">
        <f t="shared" ca="1" si="21"/>
        <v>0.99999999999999956</v>
      </c>
      <c r="AB56" s="19">
        <f t="shared" ca="1" si="21"/>
        <v>0.99999999999999956</v>
      </c>
      <c r="AC56" s="19">
        <f t="shared" ca="1" si="21"/>
        <v>1</v>
      </c>
      <c r="AD56" s="19">
        <f t="shared" ca="1" si="21"/>
        <v>1</v>
      </c>
      <c r="AE56" s="19">
        <f t="shared" ca="1" si="21"/>
        <v>0.99999999999999989</v>
      </c>
      <c r="AF56" s="19">
        <f t="shared" ca="1" si="21"/>
        <v>0.99999999999999989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selection activeCell="A41" sqref="A41"/>
    </sheetView>
  </sheetViews>
  <sheetFormatPr baseColWidth="10" defaultRowHeight="15"/>
  <cols>
    <col min="1" max="1" width="52.140625" customWidth="1"/>
  </cols>
  <sheetData>
    <row r="1" spans="1:32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t="s">
        <v>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t="s">
        <v>22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 t="s">
        <v>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t="s">
        <v>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58"/>
  <sheetViews>
    <sheetView topLeftCell="S39" zoomScaleNormal="100" workbookViewId="0">
      <selection activeCell="C47" sqref="C47"/>
    </sheetView>
  </sheetViews>
  <sheetFormatPr baseColWidth="10" defaultRowHeight="15"/>
  <cols>
    <col min="1" max="1" width="10.85546875" customWidth="1"/>
    <col min="2" max="2" width="25.7109375" customWidth="1"/>
    <col min="3" max="3" width="10.85546875" customWidth="1"/>
  </cols>
  <sheetData>
    <row r="1" spans="1:12">
      <c r="A1" s="1" t="s">
        <v>394</v>
      </c>
      <c r="B1" s="1" t="s">
        <v>395</v>
      </c>
      <c r="C1" s="1">
        <v>2000</v>
      </c>
      <c r="D1" s="1">
        <v>2005</v>
      </c>
      <c r="E1" s="1">
        <v>2010</v>
      </c>
      <c r="F1" s="1">
        <v>2015</v>
      </c>
      <c r="G1" s="1">
        <v>2016</v>
      </c>
      <c r="H1" s="1">
        <v>2017</v>
      </c>
      <c r="I1" s="1">
        <v>2018</v>
      </c>
      <c r="J1" s="1">
        <v>2019</v>
      </c>
      <c r="K1" s="1">
        <v>2020</v>
      </c>
      <c r="L1" s="1">
        <v>2021</v>
      </c>
    </row>
    <row r="2" spans="1:12">
      <c r="A2" s="146" t="s">
        <v>396</v>
      </c>
      <c r="B2" s="146" t="s">
        <v>397</v>
      </c>
      <c r="C2" s="146">
        <v>530.98</v>
      </c>
      <c r="D2" s="146">
        <v>436.63</v>
      </c>
      <c r="E2" s="146">
        <v>474.85</v>
      </c>
      <c r="F2" s="146">
        <v>461.55</v>
      </c>
      <c r="G2" s="146">
        <v>440.1</v>
      </c>
      <c r="H2" s="146">
        <v>440.38</v>
      </c>
      <c r="I2" s="146">
        <v>398.3</v>
      </c>
      <c r="J2" s="146">
        <v>417.91</v>
      </c>
      <c r="K2" s="146">
        <v>386.7</v>
      </c>
      <c r="L2" s="146">
        <v>434.57</v>
      </c>
    </row>
    <row r="3" spans="1:12">
      <c r="A3" s="146" t="s">
        <v>396</v>
      </c>
      <c r="B3" s="146" t="s">
        <v>398</v>
      </c>
      <c r="C3" s="146">
        <v>156.05000000000001</v>
      </c>
      <c r="D3" s="146">
        <v>291.14999999999998</v>
      </c>
      <c r="E3" s="146">
        <v>361.97</v>
      </c>
      <c r="F3" s="146">
        <v>365.38</v>
      </c>
      <c r="G3" s="146">
        <v>353.65</v>
      </c>
      <c r="H3" s="146">
        <v>359.17</v>
      </c>
      <c r="I3" s="146">
        <v>368.09</v>
      </c>
      <c r="J3" s="146">
        <v>334.78</v>
      </c>
      <c r="K3" s="146">
        <v>292.17</v>
      </c>
      <c r="L3" s="146">
        <v>353.32</v>
      </c>
    </row>
    <row r="4" spans="1:12">
      <c r="A4" s="146" t="s">
        <v>396</v>
      </c>
      <c r="B4" s="146" t="s">
        <v>399</v>
      </c>
      <c r="C4" s="146">
        <v>387.15</v>
      </c>
      <c r="D4" s="146">
        <v>400.84</v>
      </c>
      <c r="E4" s="146">
        <v>479.02</v>
      </c>
      <c r="F4" s="146">
        <v>509.73</v>
      </c>
      <c r="G4" s="146">
        <v>466.25</v>
      </c>
      <c r="H4" s="146">
        <v>513.29999999999995</v>
      </c>
      <c r="I4" s="146">
        <v>524.54</v>
      </c>
      <c r="J4" s="146">
        <v>481.76</v>
      </c>
      <c r="K4" s="146">
        <v>458.03</v>
      </c>
      <c r="L4" s="146">
        <v>524.73</v>
      </c>
    </row>
    <row r="5" spans="1:12">
      <c r="A5" s="146" t="s">
        <v>396</v>
      </c>
      <c r="B5" s="146" t="s">
        <v>400</v>
      </c>
      <c r="C5" s="146">
        <v>866.68</v>
      </c>
      <c r="D5" s="146">
        <v>1202.22</v>
      </c>
      <c r="E5" s="146">
        <v>1450.05</v>
      </c>
      <c r="F5" s="146">
        <v>1407.39</v>
      </c>
      <c r="G5" s="146">
        <v>1484.54</v>
      </c>
      <c r="H5" s="146">
        <v>1491.75</v>
      </c>
      <c r="I5" s="146">
        <v>1360.27</v>
      </c>
      <c r="J5" s="146">
        <v>1346.62</v>
      </c>
      <c r="K5" s="146">
        <v>1576.29</v>
      </c>
      <c r="L5" s="146">
        <v>1464.31</v>
      </c>
    </row>
    <row r="6" spans="1:12">
      <c r="A6" s="146" t="s">
        <v>396</v>
      </c>
      <c r="B6" s="146" t="s">
        <v>401</v>
      </c>
      <c r="C6" s="146">
        <v>0</v>
      </c>
      <c r="D6" s="146">
        <v>0</v>
      </c>
      <c r="E6" s="146">
        <v>0</v>
      </c>
      <c r="F6" s="146">
        <v>0</v>
      </c>
      <c r="G6" s="146">
        <v>0</v>
      </c>
      <c r="H6" s="146">
        <v>0</v>
      </c>
      <c r="I6" s="146">
        <v>0</v>
      </c>
      <c r="J6" s="146">
        <v>0</v>
      </c>
      <c r="K6" s="146">
        <v>0</v>
      </c>
      <c r="L6" s="146">
        <v>0</v>
      </c>
    </row>
    <row r="7" spans="1:12">
      <c r="A7" s="146" t="s">
        <v>396</v>
      </c>
      <c r="B7" s="146" t="s">
        <v>402</v>
      </c>
      <c r="C7" s="146">
        <v>501.48</v>
      </c>
      <c r="D7" s="146">
        <v>596.65</v>
      </c>
      <c r="E7" s="146">
        <v>691.38</v>
      </c>
      <c r="F7" s="146">
        <v>667.03</v>
      </c>
      <c r="G7" s="146">
        <v>663.81</v>
      </c>
      <c r="H7" s="146">
        <v>673.87</v>
      </c>
      <c r="I7" s="146">
        <v>675.16</v>
      </c>
      <c r="J7" s="146">
        <v>667</v>
      </c>
      <c r="K7" s="146">
        <v>671.59</v>
      </c>
      <c r="L7" s="146">
        <v>722.18</v>
      </c>
    </row>
    <row r="8" spans="1:12">
      <c r="A8" s="146" t="s">
        <v>396</v>
      </c>
      <c r="B8" s="146" t="s">
        <v>403</v>
      </c>
      <c r="C8" s="146">
        <v>17.989999999999998</v>
      </c>
      <c r="D8" s="146">
        <v>27.35</v>
      </c>
      <c r="E8" s="146">
        <v>30.8</v>
      </c>
      <c r="F8" s="146">
        <v>31.29</v>
      </c>
      <c r="G8" s="146">
        <v>29.76</v>
      </c>
      <c r="H8" s="146">
        <v>28.75</v>
      </c>
      <c r="I8" s="146">
        <v>30.98</v>
      </c>
      <c r="J8" s="146">
        <v>29.22</v>
      </c>
      <c r="K8" s="146">
        <v>41.8</v>
      </c>
      <c r="L8" s="146">
        <v>45.49</v>
      </c>
    </row>
    <row r="9" spans="1:12">
      <c r="A9" s="146" t="s">
        <v>396</v>
      </c>
      <c r="B9" s="146" t="s">
        <v>404</v>
      </c>
      <c r="C9" s="146">
        <v>2460.34</v>
      </c>
      <c r="D9" s="146">
        <v>2954.85</v>
      </c>
      <c r="E9" s="146">
        <v>3488.06</v>
      </c>
      <c r="F9" s="146">
        <v>3442.38</v>
      </c>
      <c r="G9" s="146">
        <v>3438.11</v>
      </c>
      <c r="H9" s="146">
        <v>3507.23</v>
      </c>
      <c r="I9" s="146">
        <v>3357.35</v>
      </c>
      <c r="J9" s="146">
        <v>3277.29</v>
      </c>
      <c r="K9" s="146">
        <v>3426.59</v>
      </c>
      <c r="L9" s="146">
        <v>3544.59</v>
      </c>
    </row>
    <row r="10" spans="1:12">
      <c r="A10" s="146" t="s">
        <v>396</v>
      </c>
      <c r="B10" s="146" t="s">
        <v>404</v>
      </c>
      <c r="C10" s="146">
        <v>259.87</v>
      </c>
      <c r="D10" s="146">
        <v>322.95</v>
      </c>
      <c r="E10" s="146">
        <v>424.19</v>
      </c>
      <c r="F10" s="146">
        <v>491.11</v>
      </c>
      <c r="G10" s="146">
        <v>518.41</v>
      </c>
      <c r="H10" s="146">
        <v>530.67999999999995</v>
      </c>
      <c r="I10" s="146">
        <v>559.63</v>
      </c>
      <c r="J10" s="146">
        <v>535.32000000000005</v>
      </c>
      <c r="K10" s="146">
        <v>550.61</v>
      </c>
      <c r="L10" s="146">
        <v>584.05999999999995</v>
      </c>
    </row>
    <row r="11" spans="1:12">
      <c r="A11" s="146" t="s">
        <v>396</v>
      </c>
      <c r="B11" s="146" t="s">
        <v>404</v>
      </c>
      <c r="C11" s="146">
        <v>268.82</v>
      </c>
      <c r="D11" s="146">
        <v>298.62</v>
      </c>
      <c r="E11" s="146">
        <v>302.05</v>
      </c>
      <c r="F11" s="146">
        <v>287.85000000000002</v>
      </c>
      <c r="G11" s="146">
        <v>282.35000000000002</v>
      </c>
      <c r="H11" s="146">
        <v>293.88</v>
      </c>
      <c r="I11" s="146">
        <v>289.29000000000002</v>
      </c>
      <c r="J11" s="146">
        <v>279.48</v>
      </c>
      <c r="K11" s="146">
        <v>244.3</v>
      </c>
      <c r="L11" s="146">
        <v>271.88</v>
      </c>
    </row>
    <row r="12" spans="1:12">
      <c r="A12" s="146" t="s">
        <v>396</v>
      </c>
      <c r="B12" s="146" t="s">
        <v>404</v>
      </c>
      <c r="C12" s="146">
        <v>268.22000000000003</v>
      </c>
      <c r="D12" s="146">
        <v>264.36</v>
      </c>
      <c r="E12" s="146">
        <v>365.92</v>
      </c>
      <c r="F12" s="146">
        <v>378.83</v>
      </c>
      <c r="G12" s="146">
        <v>341.01</v>
      </c>
      <c r="H12" s="146">
        <v>332.64</v>
      </c>
      <c r="I12" s="146">
        <v>326.86</v>
      </c>
      <c r="J12" s="146">
        <v>330.79</v>
      </c>
      <c r="K12" s="146">
        <v>325.98</v>
      </c>
      <c r="L12" s="146">
        <v>354.28</v>
      </c>
    </row>
    <row r="13" spans="1:12">
      <c r="A13" s="146" t="s">
        <v>396</v>
      </c>
      <c r="B13" s="146" t="s">
        <v>404</v>
      </c>
      <c r="C13" s="146">
        <v>847.93</v>
      </c>
      <c r="D13" s="146">
        <v>988.79</v>
      </c>
      <c r="E13" s="146">
        <v>1031.3599999999999</v>
      </c>
      <c r="F13" s="146">
        <v>993.61</v>
      </c>
      <c r="G13" s="146">
        <v>933.89</v>
      </c>
      <c r="H13" s="146">
        <v>999.62</v>
      </c>
      <c r="I13" s="146">
        <v>982.38</v>
      </c>
      <c r="J13" s="146">
        <v>944.89</v>
      </c>
      <c r="K13" s="146">
        <v>925.8</v>
      </c>
      <c r="L13" s="146">
        <v>1033.57</v>
      </c>
    </row>
    <row r="14" spans="1:12">
      <c r="A14" s="146" t="s">
        <v>396</v>
      </c>
      <c r="B14" s="146" t="s">
        <v>404</v>
      </c>
      <c r="C14" s="146">
        <v>306.58999999999997</v>
      </c>
      <c r="D14" s="146">
        <v>350.09</v>
      </c>
      <c r="E14" s="146">
        <v>419.13</v>
      </c>
      <c r="F14" s="146">
        <v>479.49</v>
      </c>
      <c r="G14" s="146">
        <v>470.8</v>
      </c>
      <c r="H14" s="146">
        <v>514.66</v>
      </c>
      <c r="I14" s="146">
        <v>517.03</v>
      </c>
      <c r="J14" s="146">
        <v>528.88</v>
      </c>
      <c r="K14" s="146">
        <v>544.83000000000004</v>
      </c>
      <c r="L14" s="146">
        <v>550.29999999999995</v>
      </c>
    </row>
    <row r="15" spans="1:12">
      <c r="A15" s="146" t="s">
        <v>396</v>
      </c>
      <c r="B15" s="146" t="s">
        <v>404</v>
      </c>
      <c r="C15" s="146">
        <v>143.97999999999999</v>
      </c>
      <c r="D15" s="146">
        <v>209.08</v>
      </c>
      <c r="E15" s="146">
        <v>279.45</v>
      </c>
      <c r="F15" s="146">
        <v>303.92</v>
      </c>
      <c r="G15" s="146">
        <v>270.33999999999997</v>
      </c>
      <c r="H15" s="146">
        <v>265.74</v>
      </c>
      <c r="I15" s="146">
        <v>273.14999999999998</v>
      </c>
      <c r="J15" s="146">
        <v>254.69</v>
      </c>
      <c r="K15" s="146">
        <v>238.44</v>
      </c>
      <c r="L15" s="146">
        <v>250.13</v>
      </c>
    </row>
    <row r="16" spans="1:12">
      <c r="A16" s="146" t="s">
        <v>396</v>
      </c>
      <c r="B16" s="146" t="s">
        <v>404</v>
      </c>
      <c r="C16" s="146" t="s">
        <v>405</v>
      </c>
      <c r="D16" s="146" t="s">
        <v>405</v>
      </c>
      <c r="E16" s="146" t="s">
        <v>405</v>
      </c>
      <c r="F16" s="146" t="s">
        <v>405</v>
      </c>
      <c r="G16" s="146" t="s">
        <v>405</v>
      </c>
      <c r="H16" s="146" t="s">
        <v>405</v>
      </c>
      <c r="I16" s="146" t="s">
        <v>405</v>
      </c>
      <c r="J16" s="146" t="s">
        <v>405</v>
      </c>
      <c r="K16" s="146" t="s">
        <v>405</v>
      </c>
      <c r="L16" s="146" t="s">
        <v>405</v>
      </c>
    </row>
    <row r="19" spans="1:53">
      <c r="A19" s="146" t="s">
        <v>406</v>
      </c>
      <c r="B19" s="147">
        <v>948000000000</v>
      </c>
    </row>
    <row r="22" spans="1:53">
      <c r="A22" s="1" t="s">
        <v>394</v>
      </c>
      <c r="B22" s="1" t="s">
        <v>395</v>
      </c>
      <c r="C22" s="1">
        <v>2000</v>
      </c>
      <c r="D22" s="1">
        <v>2005</v>
      </c>
      <c r="E22" s="1">
        <v>2010</v>
      </c>
      <c r="F22" s="1">
        <v>2015</v>
      </c>
      <c r="G22" s="1">
        <v>2016</v>
      </c>
      <c r="H22" s="1">
        <v>2017</v>
      </c>
      <c r="I22" s="1">
        <v>2018</v>
      </c>
      <c r="J22" s="1">
        <v>2019</v>
      </c>
      <c r="K22" s="1">
        <v>2020</v>
      </c>
      <c r="L22" s="1">
        <v>2021</v>
      </c>
      <c r="M22" s="1">
        <v>2022</v>
      </c>
      <c r="N22" s="1">
        <v>2023</v>
      </c>
      <c r="O22" s="1">
        <v>2024</v>
      </c>
      <c r="P22" s="1">
        <v>2025</v>
      </c>
      <c r="Q22" s="1">
        <v>2026</v>
      </c>
      <c r="R22" s="1">
        <v>2027</v>
      </c>
      <c r="S22" s="1">
        <v>2028</v>
      </c>
      <c r="T22" s="1">
        <v>2029</v>
      </c>
      <c r="U22" s="1">
        <v>2030</v>
      </c>
      <c r="V22" s="1">
        <v>2031</v>
      </c>
      <c r="W22" s="1">
        <v>2032</v>
      </c>
      <c r="X22" s="1">
        <v>2033</v>
      </c>
      <c r="Y22" s="1">
        <v>2034</v>
      </c>
      <c r="Z22" s="1">
        <v>2035</v>
      </c>
      <c r="AA22" s="1">
        <v>2036</v>
      </c>
      <c r="AB22" s="1">
        <v>2037</v>
      </c>
      <c r="AC22" s="1">
        <v>2038</v>
      </c>
      <c r="AD22" s="1">
        <v>2039</v>
      </c>
      <c r="AE22" s="1">
        <v>2040</v>
      </c>
      <c r="AF22" s="1">
        <v>2041</v>
      </c>
      <c r="AG22" s="1">
        <v>2042</v>
      </c>
      <c r="AH22" s="1">
        <v>2043</v>
      </c>
      <c r="AI22" s="1">
        <v>2044</v>
      </c>
      <c r="AJ22" s="1">
        <v>2045</v>
      </c>
      <c r="AK22" s="1">
        <v>2046</v>
      </c>
      <c r="AL22" s="1">
        <v>2047</v>
      </c>
      <c r="AM22" s="1">
        <v>2048</v>
      </c>
      <c r="AN22" s="1">
        <v>2049</v>
      </c>
      <c r="AO22" s="1">
        <v>2050</v>
      </c>
    </row>
    <row r="23" spans="1:53">
      <c r="A23" s="146" t="s">
        <v>396</v>
      </c>
      <c r="B23" s="146" t="s">
        <v>407</v>
      </c>
      <c r="C23" s="147">
        <v>503000000000000</v>
      </c>
      <c r="D23" s="147">
        <v>414000000000000</v>
      </c>
      <c r="E23" s="147">
        <v>450000000000000</v>
      </c>
      <c r="F23" s="147">
        <v>437000000000000</v>
      </c>
      <c r="G23" s="147">
        <v>417000000000000</v>
      </c>
      <c r="H23" s="147">
        <v>417000000000000</v>
      </c>
      <c r="I23" s="147">
        <v>378000000000000</v>
      </c>
      <c r="J23" s="147">
        <v>396000000000000</v>
      </c>
      <c r="K23" s="147">
        <v>367000000000000</v>
      </c>
      <c r="L23" s="147">
        <v>412000000000000</v>
      </c>
      <c r="M23" s="147">
        <v>375000000000000</v>
      </c>
      <c r="N23" s="147">
        <v>368000000000000</v>
      </c>
      <c r="O23" s="147">
        <v>361000000000000</v>
      </c>
      <c r="P23" s="147">
        <v>354000000000000</v>
      </c>
      <c r="Q23" s="147">
        <v>347000000000000</v>
      </c>
      <c r="R23" s="147">
        <v>339000000000000</v>
      </c>
      <c r="S23" s="147">
        <v>332000000000000</v>
      </c>
      <c r="T23" s="147">
        <v>325000000000000</v>
      </c>
      <c r="U23" s="147">
        <v>318000000000000</v>
      </c>
      <c r="V23" s="147">
        <v>311000000000000</v>
      </c>
      <c r="W23" s="147">
        <v>304000000000000</v>
      </c>
      <c r="X23" s="147">
        <v>297000000000000</v>
      </c>
      <c r="Y23" s="147">
        <v>290000000000000</v>
      </c>
      <c r="Z23" s="147">
        <v>282000000000000</v>
      </c>
      <c r="AA23" s="147">
        <v>275000000000000</v>
      </c>
      <c r="AB23" s="147">
        <v>268000000000000</v>
      </c>
      <c r="AC23" s="147">
        <v>261000000000000</v>
      </c>
      <c r="AD23" s="147">
        <v>254000000000000</v>
      </c>
      <c r="AE23" s="147">
        <v>247000000000000</v>
      </c>
      <c r="AF23" s="147">
        <v>240000000000000</v>
      </c>
      <c r="AG23" s="147">
        <v>233000000000000</v>
      </c>
      <c r="AH23" s="147">
        <v>226000000000000</v>
      </c>
      <c r="AI23" s="147">
        <v>218000000000000</v>
      </c>
      <c r="AJ23" s="147">
        <v>211000000000000</v>
      </c>
      <c r="AK23" s="147">
        <v>204000000000000</v>
      </c>
      <c r="AL23" s="147">
        <v>197000000000000</v>
      </c>
      <c r="AM23" s="147">
        <v>190000000000000</v>
      </c>
      <c r="AN23" s="147">
        <v>183000000000000</v>
      </c>
      <c r="AO23" s="147">
        <v>176000000000000</v>
      </c>
    </row>
    <row r="24" spans="1:53">
      <c r="A24" s="146" t="s">
        <v>396</v>
      </c>
      <c r="B24" s="146" t="s">
        <v>389</v>
      </c>
      <c r="C24" s="147">
        <v>148000000000000</v>
      </c>
      <c r="D24" s="147">
        <v>276000000000000</v>
      </c>
      <c r="E24" s="147">
        <v>343000000000000</v>
      </c>
      <c r="F24" s="147">
        <v>346000000000000</v>
      </c>
      <c r="G24" s="147">
        <v>335000000000000</v>
      </c>
      <c r="H24" s="147">
        <v>340000000000000</v>
      </c>
      <c r="I24" s="147">
        <v>349000000000000</v>
      </c>
      <c r="J24" s="147">
        <v>317000000000000</v>
      </c>
      <c r="K24" s="147">
        <v>277000000000000</v>
      </c>
      <c r="L24" s="147">
        <v>335000000000000</v>
      </c>
      <c r="M24" s="147">
        <v>304000000000000</v>
      </c>
      <c r="N24" s="147">
        <v>297000000000000</v>
      </c>
      <c r="O24" s="147">
        <v>291000000000000</v>
      </c>
      <c r="P24" s="147">
        <v>285000000000000</v>
      </c>
      <c r="Q24" s="147">
        <v>279000000000000</v>
      </c>
      <c r="R24" s="147">
        <v>273000000000000</v>
      </c>
      <c r="S24" s="147">
        <v>266000000000000</v>
      </c>
      <c r="T24" s="147">
        <v>260000000000000</v>
      </c>
      <c r="U24" s="147">
        <v>254000000000000</v>
      </c>
      <c r="V24" s="147">
        <v>248000000000000</v>
      </c>
      <c r="W24" s="147">
        <v>242000000000000</v>
      </c>
      <c r="X24" s="147">
        <v>235000000000000</v>
      </c>
      <c r="Y24" s="147">
        <v>229000000000000</v>
      </c>
      <c r="Z24" s="147">
        <v>223000000000000</v>
      </c>
      <c r="AA24" s="147">
        <v>217000000000000</v>
      </c>
      <c r="AB24" s="147">
        <v>211000000000000</v>
      </c>
      <c r="AC24" s="147">
        <v>204000000000000</v>
      </c>
      <c r="AD24" s="147">
        <v>198000000000000</v>
      </c>
      <c r="AE24" s="147">
        <v>192000000000000</v>
      </c>
      <c r="AF24" s="147">
        <v>186000000000000</v>
      </c>
      <c r="AG24" s="147">
        <v>179000000000000</v>
      </c>
      <c r="AH24" s="147">
        <v>173000000000000</v>
      </c>
      <c r="AI24" s="147">
        <v>167000000000000</v>
      </c>
      <c r="AJ24" s="147">
        <v>161000000000000</v>
      </c>
      <c r="AK24" s="147">
        <v>155000000000000</v>
      </c>
      <c r="AL24" s="147">
        <v>148000000000000</v>
      </c>
      <c r="AM24" s="147">
        <v>142000000000000</v>
      </c>
      <c r="AN24" s="147">
        <v>136000000000000</v>
      </c>
      <c r="AO24" s="147">
        <v>130000000000000</v>
      </c>
    </row>
    <row r="25" spans="1:53">
      <c r="A25" s="146" t="s">
        <v>396</v>
      </c>
      <c r="B25" s="146" t="s">
        <v>408</v>
      </c>
      <c r="C25" s="147">
        <v>367000000000000</v>
      </c>
      <c r="D25" s="147">
        <v>380000000000000</v>
      </c>
      <c r="E25" s="147">
        <v>454000000000000</v>
      </c>
      <c r="F25" s="147">
        <v>483000000000000</v>
      </c>
      <c r="G25" s="147">
        <v>442000000000000</v>
      </c>
      <c r="H25" s="147">
        <v>487000000000000</v>
      </c>
      <c r="I25" s="147">
        <v>497000000000000</v>
      </c>
      <c r="J25" s="147">
        <v>457000000000000</v>
      </c>
      <c r="K25" s="147">
        <v>434000000000000</v>
      </c>
      <c r="L25" s="147">
        <v>497000000000000</v>
      </c>
      <c r="M25" s="147">
        <v>471000000000000</v>
      </c>
      <c r="N25" s="147">
        <v>470000000000000</v>
      </c>
      <c r="O25" s="147">
        <v>470000000000000</v>
      </c>
      <c r="P25" s="147">
        <v>470000000000000</v>
      </c>
      <c r="Q25" s="147">
        <v>470000000000000</v>
      </c>
      <c r="R25" s="147">
        <v>470000000000000</v>
      </c>
      <c r="S25" s="147">
        <v>470000000000000</v>
      </c>
      <c r="T25" s="147">
        <v>470000000000000</v>
      </c>
      <c r="U25" s="147">
        <v>470000000000000</v>
      </c>
      <c r="V25" s="147">
        <v>470000000000000</v>
      </c>
      <c r="W25" s="147">
        <v>470000000000000</v>
      </c>
      <c r="X25" s="147">
        <v>469000000000000</v>
      </c>
      <c r="Y25" s="147">
        <v>469000000000000</v>
      </c>
      <c r="Z25" s="147">
        <v>469000000000000</v>
      </c>
      <c r="AA25" s="147">
        <v>469000000000000</v>
      </c>
      <c r="AB25" s="147">
        <v>469000000000000</v>
      </c>
      <c r="AC25" s="147">
        <v>469000000000000</v>
      </c>
      <c r="AD25" s="147">
        <v>469000000000000</v>
      </c>
      <c r="AE25" s="147">
        <v>469000000000000</v>
      </c>
      <c r="AF25" s="147">
        <v>469000000000000</v>
      </c>
      <c r="AG25" s="147">
        <v>469000000000000</v>
      </c>
      <c r="AH25" s="147">
        <v>468000000000000</v>
      </c>
      <c r="AI25" s="147">
        <v>468000000000000</v>
      </c>
      <c r="AJ25" s="147">
        <v>468000000000000</v>
      </c>
      <c r="AK25" s="147">
        <v>468000000000000</v>
      </c>
      <c r="AL25" s="147">
        <v>468000000000000</v>
      </c>
      <c r="AM25" s="147">
        <v>468000000000000</v>
      </c>
      <c r="AN25" s="147">
        <v>468000000000000</v>
      </c>
      <c r="AO25" s="147">
        <v>468000000000000</v>
      </c>
    </row>
    <row r="26" spans="1:53">
      <c r="A26" s="146" t="s">
        <v>396</v>
      </c>
      <c r="B26" s="146" t="s">
        <v>409</v>
      </c>
      <c r="C26" s="147">
        <v>821000000000000</v>
      </c>
      <c r="D26" s="147">
        <v>1140000000000000</v>
      </c>
      <c r="E26" s="147">
        <v>1370000000000000</v>
      </c>
      <c r="F26" s="147">
        <v>1330000000000000</v>
      </c>
      <c r="G26" s="147">
        <v>1410000000000000</v>
      </c>
      <c r="H26" s="147">
        <v>1410000000000000</v>
      </c>
      <c r="I26" s="147">
        <v>1290000000000000</v>
      </c>
      <c r="J26" s="147">
        <v>1280000000000000</v>
      </c>
      <c r="K26" s="147">
        <v>1490000000000000</v>
      </c>
      <c r="L26" s="147">
        <v>1390000000000000</v>
      </c>
      <c r="M26" s="147">
        <v>1400000000000000</v>
      </c>
      <c r="N26" s="147">
        <v>1410000000000000</v>
      </c>
      <c r="O26" s="147">
        <v>1410000000000000</v>
      </c>
      <c r="P26" s="147">
        <v>1420000000000000</v>
      </c>
      <c r="Q26" s="147">
        <v>1430000000000000</v>
      </c>
      <c r="R26" s="147">
        <v>1440000000000000</v>
      </c>
      <c r="S26" s="147">
        <v>1440000000000000</v>
      </c>
      <c r="T26" s="147">
        <v>1450000000000000</v>
      </c>
      <c r="U26" s="147">
        <v>1460000000000000</v>
      </c>
      <c r="V26" s="147">
        <v>1460000000000000</v>
      </c>
      <c r="W26" s="147">
        <v>1470000000000000</v>
      </c>
      <c r="X26" s="147">
        <v>1480000000000000</v>
      </c>
      <c r="Y26" s="147">
        <v>1490000000000000</v>
      </c>
      <c r="Z26" s="147">
        <v>1490000000000000</v>
      </c>
      <c r="AA26" s="147">
        <v>1500000000000000</v>
      </c>
      <c r="AB26" s="147">
        <v>1510000000000000</v>
      </c>
      <c r="AC26" s="147">
        <v>1510000000000000</v>
      </c>
      <c r="AD26" s="147">
        <v>1520000000000000</v>
      </c>
      <c r="AE26" s="147">
        <v>1530000000000000</v>
      </c>
      <c r="AF26" s="147">
        <v>1530000000000000</v>
      </c>
      <c r="AG26" s="147">
        <v>1540000000000000</v>
      </c>
      <c r="AH26" s="147">
        <v>1550000000000000</v>
      </c>
      <c r="AI26" s="147">
        <v>1560000000000000</v>
      </c>
      <c r="AJ26" s="147">
        <v>1560000000000000</v>
      </c>
      <c r="AK26" s="147">
        <v>1570000000000000</v>
      </c>
      <c r="AL26" s="147">
        <v>1580000000000000</v>
      </c>
      <c r="AM26" s="147">
        <v>1580000000000000</v>
      </c>
      <c r="AN26" s="147">
        <v>1590000000000000</v>
      </c>
      <c r="AO26" s="147">
        <v>1600000000000000</v>
      </c>
    </row>
    <row r="27" spans="1:53">
      <c r="A27" s="146" t="s">
        <v>396</v>
      </c>
      <c r="B27" s="146" t="s">
        <v>259</v>
      </c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Z27" s="147">
        <v>0</v>
      </c>
      <c r="AA27" s="147">
        <v>0</v>
      </c>
      <c r="AB27" s="147">
        <v>0</v>
      </c>
      <c r="AC27" s="147">
        <v>0</v>
      </c>
      <c r="AD27" s="147">
        <v>0</v>
      </c>
      <c r="AE27" s="147">
        <v>0</v>
      </c>
      <c r="AF27" s="147">
        <v>0</v>
      </c>
      <c r="AG27" s="147">
        <v>0</v>
      </c>
      <c r="AH27" s="147">
        <v>0</v>
      </c>
      <c r="AI27" s="147">
        <v>0</v>
      </c>
      <c r="AJ27" s="147">
        <v>0</v>
      </c>
      <c r="AK27" s="147">
        <v>0</v>
      </c>
      <c r="AL27" s="147">
        <v>0</v>
      </c>
      <c r="AM27" s="147">
        <v>0</v>
      </c>
      <c r="AN27" s="147">
        <v>0</v>
      </c>
      <c r="AO27" s="147">
        <v>0</v>
      </c>
    </row>
    <row r="28" spans="1:53">
      <c r="A28" s="146" t="s">
        <v>396</v>
      </c>
      <c r="B28" s="146" t="s">
        <v>46</v>
      </c>
      <c r="C28" s="147">
        <v>475000000000000</v>
      </c>
      <c r="D28" s="147">
        <v>566000000000000</v>
      </c>
      <c r="E28" s="147">
        <v>655000000000000</v>
      </c>
      <c r="F28" s="147">
        <v>632000000000000</v>
      </c>
      <c r="G28" s="147">
        <v>629000000000000</v>
      </c>
      <c r="H28" s="147">
        <v>639000000000000</v>
      </c>
      <c r="I28" s="147">
        <v>640000000000000</v>
      </c>
      <c r="J28" s="147">
        <v>632000000000000</v>
      </c>
      <c r="K28" s="147">
        <v>637000000000000</v>
      </c>
      <c r="L28" s="147">
        <v>684000000000000</v>
      </c>
      <c r="M28" s="147">
        <v>665000000000000</v>
      </c>
      <c r="N28" s="147">
        <v>671000000000000</v>
      </c>
      <c r="O28" s="147">
        <v>677000000000000</v>
      </c>
      <c r="P28" s="147">
        <v>683000000000000</v>
      </c>
      <c r="Q28" s="147">
        <v>689000000000000</v>
      </c>
      <c r="R28" s="147">
        <v>695000000000000</v>
      </c>
      <c r="S28" s="147">
        <v>701000000000000</v>
      </c>
      <c r="T28" s="147">
        <v>707000000000000</v>
      </c>
      <c r="U28" s="147">
        <v>713000000000000</v>
      </c>
      <c r="V28" s="147">
        <v>719000000000000</v>
      </c>
      <c r="W28" s="147">
        <v>724000000000000</v>
      </c>
      <c r="X28" s="147">
        <v>730000000000000</v>
      </c>
      <c r="Y28" s="147">
        <v>736000000000000</v>
      </c>
      <c r="Z28" s="147">
        <v>742000000000000</v>
      </c>
      <c r="AA28" s="147">
        <v>748000000000000</v>
      </c>
      <c r="AB28" s="147">
        <v>754000000000000</v>
      </c>
      <c r="AC28" s="147">
        <v>760000000000000</v>
      </c>
      <c r="AD28" s="147">
        <v>766000000000000</v>
      </c>
      <c r="AE28" s="147">
        <v>772000000000000</v>
      </c>
      <c r="AF28" s="147">
        <v>777000000000000</v>
      </c>
      <c r="AG28" s="147">
        <v>783000000000000</v>
      </c>
      <c r="AH28" s="147">
        <v>789000000000000</v>
      </c>
      <c r="AI28" s="147">
        <v>795000000000000</v>
      </c>
      <c r="AJ28" s="147">
        <v>801000000000000</v>
      </c>
      <c r="AK28" s="147">
        <v>807000000000000</v>
      </c>
      <c r="AL28" s="147">
        <v>813000000000000</v>
      </c>
      <c r="AM28" s="147">
        <v>819000000000000</v>
      </c>
      <c r="AN28" s="147">
        <v>825000000000000</v>
      </c>
      <c r="AO28" s="147">
        <v>831000000000000</v>
      </c>
    </row>
    <row r="29" spans="1:53">
      <c r="A29" s="138"/>
      <c r="B29" s="138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</row>
    <row r="30" spans="1:53" s="144" customFormat="1">
      <c r="A30" s="1" t="s">
        <v>394</v>
      </c>
      <c r="B30" s="1" t="s">
        <v>421</v>
      </c>
      <c r="C30" s="148">
        <v>2000</v>
      </c>
      <c r="D30" s="148">
        <v>2001</v>
      </c>
      <c r="E30" s="148">
        <v>2002</v>
      </c>
      <c r="F30" s="148">
        <v>2003</v>
      </c>
      <c r="G30" s="148">
        <v>2004</v>
      </c>
      <c r="H30" s="148">
        <v>2005</v>
      </c>
      <c r="I30" s="148">
        <v>2006</v>
      </c>
      <c r="J30" s="148">
        <v>2007</v>
      </c>
      <c r="K30" s="148">
        <v>2008</v>
      </c>
      <c r="L30" s="148">
        <v>2009</v>
      </c>
      <c r="M30" s="148">
        <v>2010</v>
      </c>
      <c r="N30" s="148">
        <v>2011</v>
      </c>
      <c r="O30" s="148">
        <v>2012</v>
      </c>
      <c r="P30" s="148">
        <v>2013</v>
      </c>
      <c r="Q30" s="148">
        <v>2014</v>
      </c>
      <c r="R30" s="148">
        <v>2015</v>
      </c>
      <c r="S30" s="148">
        <v>2016</v>
      </c>
      <c r="T30" s="148">
        <v>2017</v>
      </c>
      <c r="U30" s="148">
        <v>2018</v>
      </c>
      <c r="V30" s="148">
        <v>2019</v>
      </c>
      <c r="W30" s="148">
        <v>2020</v>
      </c>
      <c r="X30" s="148">
        <v>2021</v>
      </c>
      <c r="Y30" s="148">
        <v>2022</v>
      </c>
      <c r="Z30" s="148">
        <v>2023</v>
      </c>
      <c r="AA30" s="1">
        <v>2024</v>
      </c>
      <c r="AB30" s="1">
        <v>2025</v>
      </c>
      <c r="AC30" s="1">
        <v>2026</v>
      </c>
      <c r="AD30" s="1">
        <v>2027</v>
      </c>
      <c r="AE30" s="1">
        <v>2028</v>
      </c>
      <c r="AF30" s="1">
        <v>2029</v>
      </c>
      <c r="AG30" s="1">
        <v>2030</v>
      </c>
      <c r="AH30" s="1">
        <v>2031</v>
      </c>
      <c r="AI30" s="1">
        <v>2032</v>
      </c>
      <c r="AJ30" s="1">
        <v>2033</v>
      </c>
      <c r="AK30" s="1">
        <v>2034</v>
      </c>
      <c r="AL30" s="1">
        <v>2035</v>
      </c>
      <c r="AM30" s="1">
        <v>2036</v>
      </c>
      <c r="AN30" s="1">
        <v>2037</v>
      </c>
      <c r="AO30" s="1">
        <v>2038</v>
      </c>
      <c r="AP30" s="1">
        <v>2039</v>
      </c>
      <c r="AQ30" s="1">
        <v>2040</v>
      </c>
      <c r="AR30" s="1">
        <v>2041</v>
      </c>
      <c r="AS30" s="1">
        <v>2042</v>
      </c>
      <c r="AT30" s="1">
        <v>2043</v>
      </c>
      <c r="AU30" s="1">
        <v>2044</v>
      </c>
      <c r="AV30" s="1">
        <v>2045</v>
      </c>
      <c r="AW30" s="1">
        <v>2046</v>
      </c>
      <c r="AX30" s="1">
        <v>2047</v>
      </c>
      <c r="AY30" s="1">
        <v>2048</v>
      </c>
      <c r="AZ30" s="1">
        <v>2049</v>
      </c>
      <c r="BA30" s="1">
        <v>2050</v>
      </c>
    </row>
    <row r="31" spans="1:53">
      <c r="A31" s="146" t="s">
        <v>396</v>
      </c>
      <c r="B31" s="149" t="s">
        <v>413</v>
      </c>
      <c r="C31" s="149">
        <v>293578</v>
      </c>
      <c r="D31" s="149">
        <v>292071</v>
      </c>
      <c r="E31" s="149">
        <v>278882</v>
      </c>
      <c r="F31" s="149">
        <v>262386</v>
      </c>
      <c r="G31" s="149">
        <v>269211</v>
      </c>
      <c r="H31" s="149">
        <v>267410</v>
      </c>
      <c r="I31" s="149">
        <v>269378</v>
      </c>
      <c r="J31" s="149">
        <v>273104</v>
      </c>
      <c r="K31" s="149">
        <v>279929</v>
      </c>
      <c r="L31" s="149">
        <v>273230</v>
      </c>
      <c r="M31" s="149">
        <v>284409</v>
      </c>
      <c r="N31" s="149">
        <v>295588</v>
      </c>
      <c r="O31" s="149">
        <v>296844</v>
      </c>
      <c r="P31" s="149">
        <v>304757</v>
      </c>
      <c r="Q31" s="149">
        <v>309278</v>
      </c>
      <c r="R31" s="149">
        <v>304464</v>
      </c>
      <c r="S31" s="149">
        <v>305845</v>
      </c>
      <c r="T31" s="149">
        <v>306297</v>
      </c>
      <c r="U31" s="149">
        <v>303026</v>
      </c>
      <c r="V31" s="149">
        <v>301022</v>
      </c>
      <c r="W31" s="149">
        <v>309248</v>
      </c>
      <c r="X31" s="149">
        <v>307034</v>
      </c>
      <c r="Y31" s="149">
        <v>303761</v>
      </c>
      <c r="Z31" s="149">
        <v>304800</v>
      </c>
      <c r="AA31" s="147">
        <f>FORECAST(AA$30,$C31:$Z31,$C$30:$Z$30)</f>
        <v>312624.67028985545</v>
      </c>
      <c r="AB31" s="147">
        <f t="shared" ref="AB31:BA34" si="0">FORECAST(AB$30,$C31:$Z31,$C$30:$Z$30)</f>
        <v>314316.13724637683</v>
      </c>
      <c r="AC31" s="147">
        <f t="shared" si="0"/>
        <v>316007.60420289868</v>
      </c>
      <c r="AD31" s="147">
        <f t="shared" si="0"/>
        <v>317699.07115942053</v>
      </c>
      <c r="AE31" s="147">
        <f t="shared" si="0"/>
        <v>319390.53811594239</v>
      </c>
      <c r="AF31" s="147">
        <f t="shared" si="0"/>
        <v>321082.00507246424</v>
      </c>
      <c r="AG31" s="147">
        <f t="shared" si="0"/>
        <v>322773.47202898562</v>
      </c>
      <c r="AH31" s="147">
        <f t="shared" si="0"/>
        <v>324464.93898550747</v>
      </c>
      <c r="AI31" s="147">
        <f t="shared" si="0"/>
        <v>326156.40594202932</v>
      </c>
      <c r="AJ31" s="147">
        <f t="shared" si="0"/>
        <v>327847.87289855117</v>
      </c>
      <c r="AK31" s="147">
        <f t="shared" si="0"/>
        <v>329539.33985507255</v>
      </c>
      <c r="AL31" s="147">
        <f t="shared" si="0"/>
        <v>331230.8068115944</v>
      </c>
      <c r="AM31" s="147">
        <f t="shared" si="0"/>
        <v>332922.27376811625</v>
      </c>
      <c r="AN31" s="147">
        <f t="shared" si="0"/>
        <v>334613.7407246381</v>
      </c>
      <c r="AO31" s="147">
        <f t="shared" si="0"/>
        <v>336305.20768115949</v>
      </c>
      <c r="AP31" s="147">
        <f t="shared" si="0"/>
        <v>337996.67463768134</v>
      </c>
      <c r="AQ31" s="147">
        <f t="shared" si="0"/>
        <v>339688.14159420319</v>
      </c>
      <c r="AR31" s="147">
        <f t="shared" si="0"/>
        <v>341379.60855072504</v>
      </c>
      <c r="AS31" s="147">
        <f t="shared" si="0"/>
        <v>343071.07550724642</v>
      </c>
      <c r="AT31" s="147">
        <f t="shared" si="0"/>
        <v>344762.54246376827</v>
      </c>
      <c r="AU31" s="147">
        <f t="shared" si="0"/>
        <v>346454.00942029012</v>
      </c>
      <c r="AV31" s="147">
        <f t="shared" si="0"/>
        <v>348145.47637681197</v>
      </c>
      <c r="AW31" s="147">
        <f t="shared" si="0"/>
        <v>349836.94333333336</v>
      </c>
      <c r="AX31" s="147">
        <f t="shared" si="0"/>
        <v>351528.41028985521</v>
      </c>
      <c r="AY31" s="147">
        <f t="shared" si="0"/>
        <v>353219.87724637706</v>
      </c>
      <c r="AZ31" s="147">
        <f t="shared" si="0"/>
        <v>354911.34420289891</v>
      </c>
      <c r="BA31" s="147">
        <f t="shared" si="0"/>
        <v>356602.81115942076</v>
      </c>
    </row>
    <row r="32" spans="1:53">
      <c r="A32" s="146" t="s">
        <v>396</v>
      </c>
      <c r="B32" s="149" t="s">
        <v>414</v>
      </c>
      <c r="C32" s="149">
        <v>318950</v>
      </c>
      <c r="D32" s="149">
        <v>311288</v>
      </c>
      <c r="E32" s="149">
        <v>259288</v>
      </c>
      <c r="F32" s="149">
        <v>282567</v>
      </c>
      <c r="G32" s="149">
        <v>282357</v>
      </c>
      <c r="H32" s="149">
        <v>286628</v>
      </c>
      <c r="I32" s="149">
        <v>287465</v>
      </c>
      <c r="J32" s="149">
        <v>306934</v>
      </c>
      <c r="K32" s="149">
        <v>270927</v>
      </c>
      <c r="L32" s="149">
        <v>291066</v>
      </c>
      <c r="M32" s="149">
        <v>299356</v>
      </c>
      <c r="N32" s="149">
        <v>290898</v>
      </c>
      <c r="O32" s="149">
        <v>288428</v>
      </c>
      <c r="P32" s="149">
        <v>258953</v>
      </c>
      <c r="Q32" s="149">
        <v>244006</v>
      </c>
      <c r="R32" s="149">
        <v>267913</v>
      </c>
      <c r="S32" s="149">
        <v>247230</v>
      </c>
      <c r="T32" s="149">
        <v>280770</v>
      </c>
      <c r="U32" s="149">
        <v>244879</v>
      </c>
      <c r="V32" s="149">
        <v>266196</v>
      </c>
      <c r="W32" s="149">
        <v>181523</v>
      </c>
      <c r="X32" s="149">
        <v>218611</v>
      </c>
      <c r="Y32" s="149">
        <v>274093</v>
      </c>
      <c r="Z32" s="149">
        <v>241015</v>
      </c>
      <c r="AA32" s="147">
        <f t="shared" ref="AA32:AP34" si="1">FORECAST(AA$30,$C32:$Z32,$C$30:$Z$30)</f>
        <v>233713.00724637695</v>
      </c>
      <c r="AB32" s="147">
        <f t="shared" si="1"/>
        <v>230738.91115942039</v>
      </c>
      <c r="AC32" s="147">
        <f t="shared" si="1"/>
        <v>227764.81507246383</v>
      </c>
      <c r="AD32" s="147">
        <f t="shared" si="1"/>
        <v>224790.71898550726</v>
      </c>
      <c r="AE32" s="147">
        <f t="shared" si="1"/>
        <v>221816.6228985507</v>
      </c>
      <c r="AF32" s="147">
        <f t="shared" si="1"/>
        <v>218842.52681159414</v>
      </c>
      <c r="AG32" s="147">
        <f t="shared" si="1"/>
        <v>215868.43072463758</v>
      </c>
      <c r="AH32" s="147">
        <f t="shared" si="1"/>
        <v>212894.33463768102</v>
      </c>
      <c r="AI32" s="147">
        <f t="shared" si="1"/>
        <v>209920.23855072446</v>
      </c>
      <c r="AJ32" s="147">
        <f t="shared" si="1"/>
        <v>206946.1424637679</v>
      </c>
      <c r="AK32" s="147">
        <f t="shared" si="1"/>
        <v>203972.04637681134</v>
      </c>
      <c r="AL32" s="147">
        <f t="shared" si="1"/>
        <v>200997.95028985478</v>
      </c>
      <c r="AM32" s="147">
        <f t="shared" si="1"/>
        <v>198023.85420289915</v>
      </c>
      <c r="AN32" s="147">
        <f t="shared" si="1"/>
        <v>195049.75811594259</v>
      </c>
      <c r="AO32" s="147">
        <f t="shared" si="1"/>
        <v>192075.66202898603</v>
      </c>
      <c r="AP32" s="147">
        <f t="shared" si="1"/>
        <v>189101.56594202947</v>
      </c>
      <c r="AQ32" s="147">
        <f t="shared" si="0"/>
        <v>186127.46985507291</v>
      </c>
      <c r="AR32" s="147">
        <f t="shared" si="0"/>
        <v>183153.37376811635</v>
      </c>
      <c r="AS32" s="147">
        <f t="shared" si="0"/>
        <v>180179.27768115979</v>
      </c>
      <c r="AT32" s="147">
        <f t="shared" si="0"/>
        <v>177205.18159420323</v>
      </c>
      <c r="AU32" s="147">
        <f t="shared" si="0"/>
        <v>174231.08550724667</v>
      </c>
      <c r="AV32" s="147">
        <f t="shared" si="0"/>
        <v>171256.98942029011</v>
      </c>
      <c r="AW32" s="147">
        <f t="shared" si="0"/>
        <v>168282.89333333354</v>
      </c>
      <c r="AX32" s="147">
        <f t="shared" si="0"/>
        <v>165308.79724637698</v>
      </c>
      <c r="AY32" s="147">
        <f t="shared" si="0"/>
        <v>162334.70115942042</v>
      </c>
      <c r="AZ32" s="147">
        <f t="shared" si="0"/>
        <v>159360.60507246386</v>
      </c>
      <c r="BA32" s="147">
        <f t="shared" si="0"/>
        <v>156386.5089855073</v>
      </c>
    </row>
    <row r="33" spans="1:53">
      <c r="A33" s="146" t="s">
        <v>396</v>
      </c>
      <c r="B33" s="149" t="s">
        <v>415</v>
      </c>
      <c r="C33" s="149">
        <v>533607</v>
      </c>
      <c r="D33" s="149">
        <v>525359</v>
      </c>
      <c r="E33" s="149">
        <v>501913</v>
      </c>
      <c r="F33" s="149">
        <v>529839</v>
      </c>
      <c r="G33" s="149">
        <v>547759</v>
      </c>
      <c r="H33" s="149">
        <v>548973</v>
      </c>
      <c r="I33" s="149">
        <v>583430</v>
      </c>
      <c r="J33" s="149">
        <v>577317</v>
      </c>
      <c r="K33" s="149">
        <v>587114</v>
      </c>
      <c r="L33" s="149">
        <v>592641</v>
      </c>
      <c r="M33" s="149">
        <v>707611</v>
      </c>
      <c r="N33" s="149">
        <v>841002</v>
      </c>
      <c r="O33" s="149">
        <v>986745</v>
      </c>
      <c r="P33" s="149">
        <v>984316</v>
      </c>
      <c r="Q33" s="149">
        <v>1036191</v>
      </c>
      <c r="R33" s="149">
        <v>938178</v>
      </c>
      <c r="S33" s="149">
        <v>975189</v>
      </c>
      <c r="T33" s="149">
        <v>1000601</v>
      </c>
      <c r="U33" s="149">
        <v>869317</v>
      </c>
      <c r="V33" s="149">
        <v>864931</v>
      </c>
      <c r="W33" s="149">
        <v>811822</v>
      </c>
      <c r="X33" s="149">
        <v>891146</v>
      </c>
      <c r="Y33" s="149">
        <v>975296</v>
      </c>
      <c r="Z33" s="149">
        <v>1042880</v>
      </c>
      <c r="AA33" s="147">
        <f t="shared" si="1"/>
        <v>1073740.695652172</v>
      </c>
      <c r="AB33" s="147">
        <f t="shared" si="0"/>
        <v>1098129.3613043427</v>
      </c>
      <c r="AC33" s="147">
        <f t="shared" si="0"/>
        <v>1122518.026956521</v>
      </c>
      <c r="AD33" s="147">
        <f t="shared" si="0"/>
        <v>1146906.6926086918</v>
      </c>
      <c r="AE33" s="147">
        <f t="shared" si="0"/>
        <v>1171295.35826087</v>
      </c>
      <c r="AF33" s="147">
        <f t="shared" si="0"/>
        <v>1195684.0239130408</v>
      </c>
      <c r="AG33" s="147">
        <f t="shared" si="0"/>
        <v>1220072.6895652115</v>
      </c>
      <c r="AH33" s="147">
        <f t="shared" si="0"/>
        <v>1244461.3552173898</v>
      </c>
      <c r="AI33" s="147">
        <f t="shared" si="0"/>
        <v>1268850.0208695605</v>
      </c>
      <c r="AJ33" s="147">
        <f t="shared" si="0"/>
        <v>1293238.6865217388</v>
      </c>
      <c r="AK33" s="147">
        <f t="shared" si="0"/>
        <v>1317627.3521739095</v>
      </c>
      <c r="AL33" s="147">
        <f t="shared" si="0"/>
        <v>1342016.0178260878</v>
      </c>
      <c r="AM33" s="147">
        <f t="shared" si="0"/>
        <v>1366404.6834782586</v>
      </c>
      <c r="AN33" s="147">
        <f t="shared" si="0"/>
        <v>1390793.3491304293</v>
      </c>
      <c r="AO33" s="147">
        <f t="shared" si="0"/>
        <v>1415182.0147826076</v>
      </c>
      <c r="AP33" s="147">
        <f t="shared" si="0"/>
        <v>1439570.6804347783</v>
      </c>
      <c r="AQ33" s="147">
        <f t="shared" si="0"/>
        <v>1463959.3460869566</v>
      </c>
      <c r="AR33" s="147">
        <f t="shared" si="0"/>
        <v>1488348.0117391273</v>
      </c>
      <c r="AS33" s="147">
        <f t="shared" si="0"/>
        <v>1512736.6773912981</v>
      </c>
      <c r="AT33" s="147">
        <f t="shared" si="0"/>
        <v>1537125.3430434763</v>
      </c>
      <c r="AU33" s="147">
        <f t="shared" si="0"/>
        <v>1561514.0086956471</v>
      </c>
      <c r="AV33" s="147">
        <f t="shared" si="0"/>
        <v>1585902.6743478253</v>
      </c>
      <c r="AW33" s="147">
        <f t="shared" si="0"/>
        <v>1610291.3399999961</v>
      </c>
      <c r="AX33" s="147">
        <f t="shared" si="0"/>
        <v>1634680.0056521744</v>
      </c>
      <c r="AY33" s="147">
        <f t="shared" si="0"/>
        <v>1659068.6713043451</v>
      </c>
      <c r="AZ33" s="147">
        <f t="shared" si="0"/>
        <v>1683457.3369565159</v>
      </c>
      <c r="BA33" s="147">
        <f t="shared" si="0"/>
        <v>1707846.0026086941</v>
      </c>
    </row>
    <row r="34" spans="1:53">
      <c r="A34" s="146" t="s">
        <v>396</v>
      </c>
      <c r="B34" s="149" t="s">
        <v>416</v>
      </c>
      <c r="C34" s="149">
        <v>125771</v>
      </c>
      <c r="D34" s="149">
        <v>129413</v>
      </c>
      <c r="E34" s="149">
        <v>124473</v>
      </c>
      <c r="F34" s="149">
        <v>88341</v>
      </c>
      <c r="G34" s="149">
        <v>94412</v>
      </c>
      <c r="H34" s="149">
        <v>102785</v>
      </c>
      <c r="I34" s="149">
        <v>95877</v>
      </c>
      <c r="J34" s="149">
        <v>106679</v>
      </c>
      <c r="K34" s="149">
        <v>114550</v>
      </c>
      <c r="L34" s="149">
        <v>115220</v>
      </c>
      <c r="M34" s="149">
        <v>129916</v>
      </c>
      <c r="N34" s="149">
        <v>145407</v>
      </c>
      <c r="O34" s="149">
        <v>153278</v>
      </c>
      <c r="P34" s="149">
        <v>147040</v>
      </c>
      <c r="Q34" s="149">
        <v>148757</v>
      </c>
      <c r="R34" s="149">
        <v>147082</v>
      </c>
      <c r="S34" s="149">
        <v>134605</v>
      </c>
      <c r="T34" s="149">
        <v>134289</v>
      </c>
      <c r="U34" s="149">
        <v>138029</v>
      </c>
      <c r="V34" s="149">
        <v>135075</v>
      </c>
      <c r="W34" s="149">
        <v>77203</v>
      </c>
      <c r="X34" s="149">
        <v>102511</v>
      </c>
      <c r="Y34" s="149">
        <v>127397</v>
      </c>
      <c r="Z34" s="149">
        <v>134091</v>
      </c>
      <c r="AA34" s="147">
        <f t="shared" si="1"/>
        <v>132459.65217391285</v>
      </c>
      <c r="AB34" s="147">
        <f t="shared" si="0"/>
        <v>133215.75434782589</v>
      </c>
      <c r="AC34" s="147">
        <f t="shared" si="0"/>
        <v>133971.85652173893</v>
      </c>
      <c r="AD34" s="147">
        <f t="shared" si="0"/>
        <v>134727.95869565196</v>
      </c>
      <c r="AE34" s="147">
        <f t="shared" si="0"/>
        <v>135484.060869565</v>
      </c>
      <c r="AF34" s="147">
        <f t="shared" si="0"/>
        <v>136240.16304347827</v>
      </c>
      <c r="AG34" s="147">
        <f t="shared" si="0"/>
        <v>136996.26521739131</v>
      </c>
      <c r="AH34" s="147">
        <f t="shared" si="0"/>
        <v>137752.36739130435</v>
      </c>
      <c r="AI34" s="147">
        <f t="shared" si="0"/>
        <v>138508.46956521738</v>
      </c>
      <c r="AJ34" s="147">
        <f t="shared" si="0"/>
        <v>139264.57173913042</v>
      </c>
      <c r="AK34" s="147">
        <f t="shared" si="0"/>
        <v>140020.67391304346</v>
      </c>
      <c r="AL34" s="147">
        <f t="shared" si="0"/>
        <v>140776.7760869565</v>
      </c>
      <c r="AM34" s="147">
        <f t="shared" si="0"/>
        <v>141532.87826086953</v>
      </c>
      <c r="AN34" s="147">
        <f t="shared" si="0"/>
        <v>142288.98043478257</v>
      </c>
      <c r="AO34" s="147">
        <f t="shared" si="0"/>
        <v>143045.08260869561</v>
      </c>
      <c r="AP34" s="147">
        <f t="shared" si="0"/>
        <v>143801.18478260865</v>
      </c>
      <c r="AQ34" s="147">
        <f t="shared" si="0"/>
        <v>144557.28695652168</v>
      </c>
      <c r="AR34" s="147">
        <f t="shared" si="0"/>
        <v>145313.38913043472</v>
      </c>
      <c r="AS34" s="147">
        <f t="shared" si="0"/>
        <v>146069.49130434776</v>
      </c>
      <c r="AT34" s="147">
        <f t="shared" si="0"/>
        <v>146825.59347826079</v>
      </c>
      <c r="AU34" s="147">
        <f t="shared" si="0"/>
        <v>147581.69565217383</v>
      </c>
      <c r="AV34" s="147">
        <f t="shared" si="0"/>
        <v>148337.79782608687</v>
      </c>
      <c r="AW34" s="147">
        <f t="shared" si="0"/>
        <v>149093.89999999991</v>
      </c>
      <c r="AX34" s="147">
        <f t="shared" si="0"/>
        <v>149850.00217391294</v>
      </c>
      <c r="AY34" s="147">
        <f t="shared" si="0"/>
        <v>150606.10434782598</v>
      </c>
      <c r="AZ34" s="147">
        <f t="shared" si="0"/>
        <v>151362.20652173902</v>
      </c>
      <c r="BA34" s="147">
        <f t="shared" si="0"/>
        <v>152118.30869565206</v>
      </c>
    </row>
    <row r="35" spans="1:53">
      <c r="A35" s="146" t="s">
        <v>396</v>
      </c>
      <c r="B35" s="149" t="s">
        <v>417</v>
      </c>
      <c r="C35" s="149">
        <v>4731</v>
      </c>
      <c r="D35" s="149">
        <v>6698</v>
      </c>
      <c r="E35" s="149">
        <v>6489</v>
      </c>
      <c r="F35" s="149">
        <v>4061</v>
      </c>
      <c r="G35" s="149">
        <v>3726</v>
      </c>
      <c r="H35" s="149">
        <v>1884</v>
      </c>
      <c r="I35" s="149">
        <v>1381</v>
      </c>
      <c r="J35" s="149">
        <v>502</v>
      </c>
      <c r="K35" s="149">
        <v>795</v>
      </c>
      <c r="L35" s="149">
        <v>795</v>
      </c>
      <c r="M35" s="149">
        <v>795</v>
      </c>
      <c r="N35" s="149">
        <v>962</v>
      </c>
      <c r="O35" s="149">
        <v>879</v>
      </c>
      <c r="P35" s="149">
        <v>544</v>
      </c>
      <c r="Q35" s="149">
        <v>376</v>
      </c>
      <c r="R35" s="149">
        <v>251</v>
      </c>
      <c r="S35" s="149">
        <v>251</v>
      </c>
      <c r="T35" s="149">
        <v>199</v>
      </c>
      <c r="U35" s="149">
        <v>192</v>
      </c>
      <c r="V35" s="149">
        <v>193</v>
      </c>
      <c r="W35" s="149">
        <v>175</v>
      </c>
      <c r="X35" s="149">
        <v>183</v>
      </c>
      <c r="Y35" s="149">
        <v>281</v>
      </c>
      <c r="Z35" s="149">
        <v>232</v>
      </c>
      <c r="AA35" s="147">
        <f>Z35</f>
        <v>232</v>
      </c>
      <c r="AB35" s="147">
        <f t="shared" ref="AB35:BA35" si="2">AA35</f>
        <v>232</v>
      </c>
      <c r="AC35" s="147">
        <f t="shared" si="2"/>
        <v>232</v>
      </c>
      <c r="AD35" s="147">
        <f t="shared" si="2"/>
        <v>232</v>
      </c>
      <c r="AE35" s="147">
        <f t="shared" si="2"/>
        <v>232</v>
      </c>
      <c r="AF35" s="147">
        <f t="shared" si="2"/>
        <v>232</v>
      </c>
      <c r="AG35" s="147">
        <f t="shared" si="2"/>
        <v>232</v>
      </c>
      <c r="AH35" s="147">
        <f t="shared" si="2"/>
        <v>232</v>
      </c>
      <c r="AI35" s="147">
        <f t="shared" si="2"/>
        <v>232</v>
      </c>
      <c r="AJ35" s="147">
        <f t="shared" si="2"/>
        <v>232</v>
      </c>
      <c r="AK35" s="147">
        <f t="shared" si="2"/>
        <v>232</v>
      </c>
      <c r="AL35" s="147">
        <f t="shared" si="2"/>
        <v>232</v>
      </c>
      <c r="AM35" s="147">
        <f t="shared" si="2"/>
        <v>232</v>
      </c>
      <c r="AN35" s="147">
        <f t="shared" si="2"/>
        <v>232</v>
      </c>
      <c r="AO35" s="147">
        <f t="shared" si="2"/>
        <v>232</v>
      </c>
      <c r="AP35" s="147">
        <f t="shared" si="2"/>
        <v>232</v>
      </c>
      <c r="AQ35" s="147">
        <f t="shared" si="2"/>
        <v>232</v>
      </c>
      <c r="AR35" s="147">
        <f t="shared" si="2"/>
        <v>232</v>
      </c>
      <c r="AS35" s="147">
        <f t="shared" si="2"/>
        <v>232</v>
      </c>
      <c r="AT35" s="147">
        <f t="shared" si="2"/>
        <v>232</v>
      </c>
      <c r="AU35" s="147">
        <f t="shared" si="2"/>
        <v>232</v>
      </c>
      <c r="AV35" s="147">
        <f t="shared" si="2"/>
        <v>232</v>
      </c>
      <c r="AW35" s="147">
        <f t="shared" si="2"/>
        <v>232</v>
      </c>
      <c r="AX35" s="147">
        <f t="shared" si="2"/>
        <v>232</v>
      </c>
      <c r="AY35" s="147">
        <f t="shared" si="2"/>
        <v>232</v>
      </c>
      <c r="AZ35" s="147">
        <f t="shared" si="2"/>
        <v>232</v>
      </c>
      <c r="BA35" s="147">
        <f t="shared" si="2"/>
        <v>232</v>
      </c>
    </row>
    <row r="36" spans="1:53">
      <c r="A36" s="146" t="s">
        <v>396</v>
      </c>
      <c r="B36" s="149" t="s">
        <v>418</v>
      </c>
      <c r="C36" s="149">
        <v>1208980</v>
      </c>
      <c r="D36" s="149">
        <v>1258510</v>
      </c>
      <c r="E36" s="149">
        <v>1303015</v>
      </c>
      <c r="F36" s="149">
        <v>1274043</v>
      </c>
      <c r="G36" s="149">
        <v>1356313</v>
      </c>
      <c r="H36" s="149">
        <v>1344381</v>
      </c>
      <c r="I36" s="149">
        <v>1354722</v>
      </c>
      <c r="J36" s="149">
        <v>1433769</v>
      </c>
      <c r="K36" s="149">
        <v>1512648</v>
      </c>
      <c r="L36" s="149">
        <v>1474381</v>
      </c>
      <c r="M36" s="149">
        <v>1600571</v>
      </c>
      <c r="N36" s="149">
        <v>1686610</v>
      </c>
      <c r="O36" s="149">
        <v>1781441</v>
      </c>
      <c r="P36" s="149">
        <v>1880584</v>
      </c>
      <c r="Q36" s="149">
        <v>1904994</v>
      </c>
      <c r="R36" s="149">
        <v>1816903</v>
      </c>
      <c r="S36" s="149">
        <v>1759335</v>
      </c>
      <c r="T36" s="149">
        <v>1767136</v>
      </c>
      <c r="U36" s="149">
        <v>1746082</v>
      </c>
      <c r="V36" s="149">
        <v>1780888</v>
      </c>
      <c r="W36" s="149">
        <v>1768836</v>
      </c>
      <c r="X36" s="149">
        <v>1908062</v>
      </c>
      <c r="Y36" s="149">
        <v>1983792</v>
      </c>
      <c r="Z36" s="149">
        <v>2026087</v>
      </c>
      <c r="AA36" s="147">
        <f>FORECAST(AA$30,$C36:$Z36,$C$30:$Z$30)</f>
        <v>2047207.4239130467</v>
      </c>
      <c r="AB36" s="147">
        <f t="shared" ref="AB36:BA39" si="3">FORECAST(AB$30,$C36:$Z36,$C$30:$Z$30)</f>
        <v>2081210.4078260958</v>
      </c>
      <c r="AC36" s="147">
        <f t="shared" si="3"/>
        <v>2115213.39173913</v>
      </c>
      <c r="AD36" s="147">
        <f t="shared" si="3"/>
        <v>2149216.3756521791</v>
      </c>
      <c r="AE36" s="147">
        <f t="shared" si="3"/>
        <v>2183219.3595652282</v>
      </c>
      <c r="AF36" s="147">
        <f t="shared" si="3"/>
        <v>2217222.3434782624</v>
      </c>
      <c r="AG36" s="147">
        <f t="shared" si="3"/>
        <v>2251225.3273913115</v>
      </c>
      <c r="AH36" s="147">
        <f t="shared" si="3"/>
        <v>2285228.3113043457</v>
      </c>
      <c r="AI36" s="147">
        <f t="shared" si="3"/>
        <v>2319231.2952173948</v>
      </c>
      <c r="AJ36" s="147">
        <f t="shared" si="3"/>
        <v>2353234.2791304439</v>
      </c>
      <c r="AK36" s="147">
        <f t="shared" si="3"/>
        <v>2387237.2630434781</v>
      </c>
      <c r="AL36" s="147">
        <f t="shared" si="3"/>
        <v>2421240.2469565272</v>
      </c>
      <c r="AM36" s="147">
        <f t="shared" si="3"/>
        <v>2455243.2308695763</v>
      </c>
      <c r="AN36" s="147">
        <f t="shared" si="3"/>
        <v>2489246.2147826105</v>
      </c>
      <c r="AO36" s="147">
        <f t="shared" si="3"/>
        <v>2523249.1986956596</v>
      </c>
      <c r="AP36" s="147">
        <f t="shared" si="3"/>
        <v>2557252.1826086938</v>
      </c>
      <c r="AQ36" s="147">
        <f t="shared" si="3"/>
        <v>2591255.1665217429</v>
      </c>
      <c r="AR36" s="147">
        <f t="shared" si="3"/>
        <v>2625258.150434792</v>
      </c>
      <c r="AS36" s="147">
        <f t="shared" si="3"/>
        <v>2659261.1343478262</v>
      </c>
      <c r="AT36" s="147">
        <f t="shared" si="3"/>
        <v>2693264.1182608753</v>
      </c>
      <c r="AU36" s="147">
        <f t="shared" si="3"/>
        <v>2727267.1021739244</v>
      </c>
      <c r="AV36" s="147">
        <f t="shared" si="3"/>
        <v>2761270.0860869586</v>
      </c>
      <c r="AW36" s="147">
        <f t="shared" si="3"/>
        <v>2795273.0700000077</v>
      </c>
      <c r="AX36" s="147">
        <f t="shared" si="3"/>
        <v>2829276.0539130419</v>
      </c>
      <c r="AY36" s="147">
        <f t="shared" si="3"/>
        <v>2863279.0378260911</v>
      </c>
      <c r="AZ36" s="147">
        <f t="shared" si="3"/>
        <v>2897282.0217391402</v>
      </c>
      <c r="BA36" s="147">
        <f t="shared" si="3"/>
        <v>2931285.0056521744</v>
      </c>
    </row>
    <row r="37" spans="1:53">
      <c r="A37" s="146" t="s">
        <v>396</v>
      </c>
      <c r="B37" s="149" t="s">
        <v>419</v>
      </c>
      <c r="C37" s="149">
        <v>367601</v>
      </c>
      <c r="D37" s="149">
        <v>324393</v>
      </c>
      <c r="E37" s="149">
        <v>316857</v>
      </c>
      <c r="F37" s="149">
        <v>266196</v>
      </c>
      <c r="G37" s="149">
        <v>241327</v>
      </c>
      <c r="H37" s="149">
        <v>240657</v>
      </c>
      <c r="I37" s="149">
        <v>218425</v>
      </c>
      <c r="J37" s="149">
        <v>236302</v>
      </c>
      <c r="K37" s="149">
        <v>230022</v>
      </c>
      <c r="L37" s="149">
        <v>216750</v>
      </c>
      <c r="M37" s="149">
        <v>187191</v>
      </c>
      <c r="N37" s="149">
        <v>170193</v>
      </c>
      <c r="O37" s="149">
        <v>157549</v>
      </c>
      <c r="P37" s="149">
        <v>160480</v>
      </c>
      <c r="Q37" s="149">
        <v>159558</v>
      </c>
      <c r="R37" s="149">
        <v>141513</v>
      </c>
      <c r="S37" s="149">
        <v>141388</v>
      </c>
      <c r="T37" s="149">
        <v>128157</v>
      </c>
      <c r="U37" s="149">
        <v>99888</v>
      </c>
      <c r="V37" s="149">
        <v>94700</v>
      </c>
      <c r="W37" s="149">
        <v>98978</v>
      </c>
      <c r="X37" s="149">
        <v>101657</v>
      </c>
      <c r="Y37" s="149">
        <v>100749</v>
      </c>
      <c r="Z37" s="149">
        <v>94840</v>
      </c>
      <c r="AA37" s="147">
        <f t="shared" ref="AA37:AE39" si="4">FORECAST(AA$30,$C37:$Z37,$C$30:$Z$30)</f>
        <v>52652.728260871023</v>
      </c>
      <c r="AB37" s="147">
        <f t="shared" si="4"/>
        <v>41880.376521740109</v>
      </c>
      <c r="AC37" s="147">
        <f t="shared" si="4"/>
        <v>31108.024782609195</v>
      </c>
      <c r="AD37" s="147">
        <f t="shared" si="4"/>
        <v>20335.67304347828</v>
      </c>
      <c r="AE37" s="147">
        <f t="shared" si="4"/>
        <v>9563.3213043473661</v>
      </c>
      <c r="AF37" s="147">
        <f>AE37</f>
        <v>9563.3213043473661</v>
      </c>
      <c r="AG37" s="147">
        <f t="shared" ref="AG37:BA37" si="5">AF37</f>
        <v>9563.3213043473661</v>
      </c>
      <c r="AH37" s="147">
        <f t="shared" si="5"/>
        <v>9563.3213043473661</v>
      </c>
      <c r="AI37" s="147">
        <f t="shared" si="5"/>
        <v>9563.3213043473661</v>
      </c>
      <c r="AJ37" s="147">
        <f t="shared" si="5"/>
        <v>9563.3213043473661</v>
      </c>
      <c r="AK37" s="147">
        <f t="shared" si="5"/>
        <v>9563.3213043473661</v>
      </c>
      <c r="AL37" s="147">
        <f t="shared" si="5"/>
        <v>9563.3213043473661</v>
      </c>
      <c r="AM37" s="147">
        <f t="shared" si="5"/>
        <v>9563.3213043473661</v>
      </c>
      <c r="AN37" s="147">
        <f t="shared" si="5"/>
        <v>9563.3213043473661</v>
      </c>
      <c r="AO37" s="147">
        <f t="shared" si="5"/>
        <v>9563.3213043473661</v>
      </c>
      <c r="AP37" s="147">
        <f t="shared" si="5"/>
        <v>9563.3213043473661</v>
      </c>
      <c r="AQ37" s="147">
        <f t="shared" si="5"/>
        <v>9563.3213043473661</v>
      </c>
      <c r="AR37" s="147">
        <f t="shared" si="5"/>
        <v>9563.3213043473661</v>
      </c>
      <c r="AS37" s="147">
        <f t="shared" si="5"/>
        <v>9563.3213043473661</v>
      </c>
      <c r="AT37" s="147">
        <f t="shared" si="5"/>
        <v>9563.3213043473661</v>
      </c>
      <c r="AU37" s="147">
        <f t="shared" si="5"/>
        <v>9563.3213043473661</v>
      </c>
      <c r="AV37" s="147">
        <f t="shared" si="5"/>
        <v>9563.3213043473661</v>
      </c>
      <c r="AW37" s="147">
        <f t="shared" si="5"/>
        <v>9563.3213043473661</v>
      </c>
      <c r="AX37" s="147">
        <f t="shared" si="5"/>
        <v>9563.3213043473661</v>
      </c>
      <c r="AY37" s="147">
        <f t="shared" si="5"/>
        <v>9563.3213043473661</v>
      </c>
      <c r="AZ37" s="147">
        <f t="shared" si="5"/>
        <v>9563.3213043473661</v>
      </c>
      <c r="BA37" s="147">
        <f t="shared" si="5"/>
        <v>9563.3213043473661</v>
      </c>
    </row>
    <row r="38" spans="1:53">
      <c r="A38" s="146" t="s">
        <v>396</v>
      </c>
      <c r="B38" s="149" t="s">
        <v>420</v>
      </c>
      <c r="C38" s="149">
        <v>442000</v>
      </c>
      <c r="D38" s="149">
        <v>435092</v>
      </c>
      <c r="E38" s="149">
        <v>447903</v>
      </c>
      <c r="F38" s="149">
        <v>419684</v>
      </c>
      <c r="G38" s="149">
        <v>435762</v>
      </c>
      <c r="H38" s="149">
        <v>466325</v>
      </c>
      <c r="I38" s="149">
        <v>518325</v>
      </c>
      <c r="J38" s="149">
        <v>549015</v>
      </c>
      <c r="K38" s="149">
        <v>586780</v>
      </c>
      <c r="L38" s="149">
        <v>596325</v>
      </c>
      <c r="M38" s="149">
        <v>688268</v>
      </c>
      <c r="N38" s="149">
        <v>733694</v>
      </c>
      <c r="O38" s="149">
        <v>731140</v>
      </c>
      <c r="P38" s="149">
        <v>739765</v>
      </c>
      <c r="Q38" s="149">
        <v>708699</v>
      </c>
      <c r="R38" s="149">
        <v>626345</v>
      </c>
      <c r="S38" s="149">
        <v>602229</v>
      </c>
      <c r="T38" s="149">
        <v>583792</v>
      </c>
      <c r="U38" s="149">
        <v>562610</v>
      </c>
      <c r="V38" s="149">
        <v>575593</v>
      </c>
      <c r="W38" s="149">
        <v>552720</v>
      </c>
      <c r="X38" s="149">
        <v>565507</v>
      </c>
      <c r="Y38" s="149">
        <v>559442</v>
      </c>
      <c r="Z38" s="149">
        <v>571204</v>
      </c>
      <c r="AA38" s="147">
        <f t="shared" si="4"/>
        <v>655640.23913043365</v>
      </c>
      <c r="AB38" s="147">
        <f t="shared" si="3"/>
        <v>662430.72826086916</v>
      </c>
      <c r="AC38" s="147">
        <f t="shared" si="3"/>
        <v>669221.21739130467</v>
      </c>
      <c r="AD38" s="147">
        <f t="shared" si="3"/>
        <v>676011.70652173832</v>
      </c>
      <c r="AE38" s="147">
        <f t="shared" si="3"/>
        <v>682802.19565217383</v>
      </c>
      <c r="AF38" s="147">
        <f t="shared" si="3"/>
        <v>689592.68478260748</v>
      </c>
      <c r="AG38" s="147">
        <f t="shared" si="3"/>
        <v>696383.17391304299</v>
      </c>
      <c r="AH38" s="147">
        <f t="shared" si="3"/>
        <v>703173.6630434785</v>
      </c>
      <c r="AI38" s="147">
        <f t="shared" si="3"/>
        <v>709964.15217391215</v>
      </c>
      <c r="AJ38" s="147">
        <f t="shared" si="3"/>
        <v>716754.64130434766</v>
      </c>
      <c r="AK38" s="147">
        <f t="shared" si="3"/>
        <v>723545.13043478131</v>
      </c>
      <c r="AL38" s="147">
        <f t="shared" si="3"/>
        <v>730335.61956521682</v>
      </c>
      <c r="AM38" s="147">
        <f t="shared" si="3"/>
        <v>737126.10869565234</v>
      </c>
      <c r="AN38" s="147">
        <f t="shared" si="3"/>
        <v>743916.59782608598</v>
      </c>
      <c r="AO38" s="147">
        <f t="shared" si="3"/>
        <v>750707.0869565215</v>
      </c>
      <c r="AP38" s="147">
        <f t="shared" si="3"/>
        <v>757497.57608695701</v>
      </c>
      <c r="AQ38" s="147">
        <f t="shared" si="3"/>
        <v>764288.06521739066</v>
      </c>
      <c r="AR38" s="147">
        <f t="shared" si="3"/>
        <v>771078.55434782617</v>
      </c>
      <c r="AS38" s="147">
        <f t="shared" si="3"/>
        <v>777869.04347825982</v>
      </c>
      <c r="AT38" s="147">
        <f t="shared" si="3"/>
        <v>784659.53260869533</v>
      </c>
      <c r="AU38" s="147">
        <f t="shared" si="3"/>
        <v>791450.02173913084</v>
      </c>
      <c r="AV38" s="147">
        <f t="shared" si="3"/>
        <v>798240.51086956449</v>
      </c>
      <c r="AW38" s="147">
        <f t="shared" si="3"/>
        <v>805031</v>
      </c>
      <c r="AX38" s="147">
        <f t="shared" si="3"/>
        <v>811821.48913043365</v>
      </c>
      <c r="AY38" s="147">
        <f t="shared" si="3"/>
        <v>818611.97826086916</v>
      </c>
      <c r="AZ38" s="147">
        <f t="shared" si="3"/>
        <v>825402.46739130467</v>
      </c>
      <c r="BA38" s="147">
        <f t="shared" si="3"/>
        <v>832192.95652173832</v>
      </c>
    </row>
    <row r="39" spans="1:53">
      <c r="A39" s="146" t="s">
        <v>396</v>
      </c>
      <c r="B39" s="149" t="s">
        <v>52</v>
      </c>
      <c r="C39" s="146">
        <f>C31+C36+C37</f>
        <v>1870159</v>
      </c>
      <c r="D39" s="146">
        <f t="shared" ref="D39:Z39" si="6">D31+D36+D37</f>
        <v>1874974</v>
      </c>
      <c r="E39" s="146">
        <f t="shared" si="6"/>
        <v>1898754</v>
      </c>
      <c r="F39" s="146">
        <f t="shared" si="6"/>
        <v>1802625</v>
      </c>
      <c r="G39" s="146">
        <f t="shared" si="6"/>
        <v>1866851</v>
      </c>
      <c r="H39" s="146">
        <f t="shared" si="6"/>
        <v>1852448</v>
      </c>
      <c r="I39" s="146">
        <f t="shared" si="6"/>
        <v>1842525</v>
      </c>
      <c r="J39" s="146">
        <f t="shared" si="6"/>
        <v>1943175</v>
      </c>
      <c r="K39" s="146">
        <f t="shared" si="6"/>
        <v>2022599</v>
      </c>
      <c r="L39" s="146">
        <f t="shared" si="6"/>
        <v>1964361</v>
      </c>
      <c r="M39" s="146">
        <f t="shared" si="6"/>
        <v>2072171</v>
      </c>
      <c r="N39" s="146">
        <f t="shared" si="6"/>
        <v>2152391</v>
      </c>
      <c r="O39" s="146">
        <f t="shared" si="6"/>
        <v>2235834</v>
      </c>
      <c r="P39" s="146">
        <f t="shared" si="6"/>
        <v>2345821</v>
      </c>
      <c r="Q39" s="146">
        <f t="shared" si="6"/>
        <v>2373830</v>
      </c>
      <c r="R39" s="146">
        <f t="shared" si="6"/>
        <v>2262880</v>
      </c>
      <c r="S39" s="146">
        <f t="shared" si="6"/>
        <v>2206568</v>
      </c>
      <c r="T39" s="146">
        <f t="shared" si="6"/>
        <v>2201590</v>
      </c>
      <c r="U39" s="146">
        <f t="shared" si="6"/>
        <v>2148996</v>
      </c>
      <c r="V39" s="146">
        <f t="shared" si="6"/>
        <v>2176610</v>
      </c>
      <c r="W39" s="146">
        <f t="shared" si="6"/>
        <v>2177062</v>
      </c>
      <c r="X39" s="146">
        <f t="shared" si="6"/>
        <v>2316753</v>
      </c>
      <c r="Y39" s="146">
        <f t="shared" si="6"/>
        <v>2388302</v>
      </c>
      <c r="Z39" s="146">
        <f t="shared" si="6"/>
        <v>2425727</v>
      </c>
      <c r="AA39" s="147">
        <f t="shared" si="4"/>
        <v>2412484.8224637657</v>
      </c>
      <c r="AB39" s="147">
        <f t="shared" si="3"/>
        <v>2437406.9215942025</v>
      </c>
      <c r="AC39" s="147">
        <f t="shared" si="3"/>
        <v>2462329.0207246393</v>
      </c>
      <c r="AD39" s="147">
        <f t="shared" si="3"/>
        <v>2487251.1198550761</v>
      </c>
      <c r="AE39" s="147">
        <f t="shared" si="3"/>
        <v>2512173.2189855054</v>
      </c>
      <c r="AF39" s="147">
        <f t="shared" si="3"/>
        <v>2537095.3181159422</v>
      </c>
      <c r="AG39" s="147">
        <f t="shared" si="3"/>
        <v>2562017.417246379</v>
      </c>
      <c r="AH39" s="147">
        <f t="shared" si="3"/>
        <v>2586939.5163768157</v>
      </c>
      <c r="AI39" s="147">
        <f t="shared" si="3"/>
        <v>2611861.6155072451</v>
      </c>
      <c r="AJ39" s="147">
        <f t="shared" si="3"/>
        <v>2636783.7146376818</v>
      </c>
      <c r="AK39" s="147">
        <f t="shared" si="3"/>
        <v>2661705.8137681186</v>
      </c>
      <c r="AL39" s="147">
        <f t="shared" si="3"/>
        <v>2686627.9128985479</v>
      </c>
      <c r="AM39" s="147">
        <f t="shared" si="3"/>
        <v>2711550.0120289847</v>
      </c>
      <c r="AN39" s="147">
        <f t="shared" si="3"/>
        <v>2736472.1111594215</v>
      </c>
      <c r="AO39" s="147">
        <f t="shared" si="3"/>
        <v>2761394.2102898583</v>
      </c>
      <c r="AP39" s="147">
        <f t="shared" si="3"/>
        <v>2786316.3094202876</v>
      </c>
      <c r="AQ39" s="147">
        <f t="shared" si="3"/>
        <v>2811238.4085507244</v>
      </c>
      <c r="AR39" s="147">
        <f t="shared" si="3"/>
        <v>2836160.5076811612</v>
      </c>
      <c r="AS39" s="147">
        <f t="shared" si="3"/>
        <v>2861082.6068115979</v>
      </c>
      <c r="AT39" s="147">
        <f t="shared" si="3"/>
        <v>2886004.7059420273</v>
      </c>
      <c r="AU39" s="147">
        <f t="shared" si="3"/>
        <v>2910926.805072464</v>
      </c>
      <c r="AV39" s="147">
        <f t="shared" si="3"/>
        <v>2935848.9042029008</v>
      </c>
      <c r="AW39" s="147">
        <f t="shared" si="3"/>
        <v>2960771.0033333376</v>
      </c>
      <c r="AX39" s="147">
        <f t="shared" si="3"/>
        <v>2985693.1024637669</v>
      </c>
      <c r="AY39" s="147">
        <f t="shared" si="3"/>
        <v>3010615.2015942037</v>
      </c>
      <c r="AZ39" s="147">
        <f t="shared" si="3"/>
        <v>3035537.3007246405</v>
      </c>
      <c r="BA39" s="147">
        <f t="shared" si="3"/>
        <v>3060459.3998550698</v>
      </c>
    </row>
    <row r="40" spans="1:53">
      <c r="A40" s="142"/>
      <c r="B40" s="142"/>
      <c r="C40" s="142"/>
      <c r="D40" s="142"/>
    </row>
    <row r="41" spans="1:53">
      <c r="A41" s="1" t="s">
        <v>394</v>
      </c>
      <c r="B41" s="1" t="s">
        <v>421</v>
      </c>
      <c r="C41" s="148">
        <v>2020</v>
      </c>
      <c r="D41" s="148">
        <v>2021</v>
      </c>
      <c r="E41" s="148">
        <v>2022</v>
      </c>
      <c r="F41" s="148">
        <v>2023</v>
      </c>
      <c r="G41" s="1">
        <v>2024</v>
      </c>
      <c r="H41" s="1">
        <v>2025</v>
      </c>
      <c r="I41" s="1">
        <v>2026</v>
      </c>
      <c r="J41" s="1">
        <v>2027</v>
      </c>
      <c r="K41" s="1">
        <v>2028</v>
      </c>
      <c r="L41" s="1">
        <v>2029</v>
      </c>
      <c r="M41" s="1">
        <v>2030</v>
      </c>
      <c r="N41" s="1">
        <v>2031</v>
      </c>
      <c r="O41" s="1">
        <v>2032</v>
      </c>
      <c r="P41" s="1">
        <v>2033</v>
      </c>
      <c r="Q41" s="1">
        <v>2034</v>
      </c>
      <c r="R41" s="1">
        <v>2035</v>
      </c>
      <c r="S41" s="1">
        <v>2036</v>
      </c>
      <c r="T41" s="1">
        <v>2037</v>
      </c>
      <c r="U41" s="1">
        <v>2038</v>
      </c>
      <c r="V41" s="1">
        <v>2039</v>
      </c>
      <c r="W41" s="1">
        <v>2040</v>
      </c>
      <c r="X41" s="1">
        <v>2041</v>
      </c>
      <c r="Y41" s="1">
        <v>2042</v>
      </c>
      <c r="Z41" s="1">
        <v>2043</v>
      </c>
      <c r="AA41" s="1">
        <v>2044</v>
      </c>
      <c r="AB41" s="1">
        <v>2045</v>
      </c>
      <c r="AC41" s="1">
        <v>2046</v>
      </c>
      <c r="AD41" s="1">
        <v>2047</v>
      </c>
      <c r="AE41" s="1">
        <v>2048</v>
      </c>
      <c r="AF41" s="1">
        <v>2049</v>
      </c>
      <c r="AG41" s="1">
        <v>2050</v>
      </c>
    </row>
    <row r="42" spans="1:53">
      <c r="A42" s="146" t="s">
        <v>396</v>
      </c>
      <c r="B42" s="149" t="s">
        <v>413</v>
      </c>
      <c r="C42" s="149">
        <f>C31/C39</f>
        <v>0.15698023537036157</v>
      </c>
      <c r="D42" s="149">
        <f t="shared" ref="D42:AG42" si="7">D31/D39</f>
        <v>0.15577336005725945</v>
      </c>
      <c r="E42" s="149">
        <f t="shared" si="7"/>
        <v>0.14687631994455311</v>
      </c>
      <c r="F42" s="149">
        <f t="shared" si="7"/>
        <v>0.14555772831287705</v>
      </c>
      <c r="G42" s="149">
        <f t="shared" si="7"/>
        <v>0.14420593823502786</v>
      </c>
      <c r="H42" s="149">
        <f t="shared" si="7"/>
        <v>0.14435492926117224</v>
      </c>
      <c r="I42" s="149">
        <f t="shared" si="7"/>
        <v>0.1462004586097882</v>
      </c>
      <c r="J42" s="149">
        <f t="shared" si="7"/>
        <v>0.14054524167921056</v>
      </c>
      <c r="K42" s="149">
        <f t="shared" si="7"/>
        <v>0.13840064194632748</v>
      </c>
      <c r="L42" s="149">
        <f t="shared" si="7"/>
        <v>0.13909357801340996</v>
      </c>
      <c r="M42" s="149">
        <f t="shared" si="7"/>
        <v>0.13725170364800973</v>
      </c>
      <c r="N42" s="149">
        <f t="shared" si="7"/>
        <v>0.13733006688840457</v>
      </c>
      <c r="O42" s="149">
        <f t="shared" si="7"/>
        <v>0.13276656495965264</v>
      </c>
      <c r="P42" s="149">
        <f t="shared" si="7"/>
        <v>0.12991485710120251</v>
      </c>
      <c r="Q42" s="149">
        <f t="shared" si="7"/>
        <v>0.13028649903320794</v>
      </c>
      <c r="R42" s="149">
        <f t="shared" si="7"/>
        <v>0.13454712578660821</v>
      </c>
      <c r="S42" s="149">
        <f t="shared" si="7"/>
        <v>0.13860665069012149</v>
      </c>
      <c r="T42" s="149">
        <f t="shared" si="7"/>
        <v>0.1391253593993432</v>
      </c>
      <c r="U42" s="149">
        <f t="shared" si="7"/>
        <v>0.14100817311898206</v>
      </c>
      <c r="V42" s="149">
        <f t="shared" si="7"/>
        <v>0.13829854682281162</v>
      </c>
      <c r="W42" s="149">
        <f t="shared" si="7"/>
        <v>0.14204832016727131</v>
      </c>
      <c r="X42" s="149">
        <f t="shared" si="7"/>
        <v>0.13252772306758639</v>
      </c>
      <c r="Y42" s="149">
        <f t="shared" si="7"/>
        <v>0.1271870140375882</v>
      </c>
      <c r="Z42" s="149">
        <f t="shared" si="7"/>
        <v>0.12565305164183768</v>
      </c>
      <c r="AA42" s="149">
        <f t="shared" si="7"/>
        <v>0.12958617081395168</v>
      </c>
      <c r="AB42" s="149">
        <f t="shared" si="7"/>
        <v>0.12895513443475259</v>
      </c>
      <c r="AC42" s="149">
        <f t="shared" si="7"/>
        <v>0.12833687193838164</v>
      </c>
      <c r="AD42" s="149">
        <f t="shared" si="7"/>
        <v>0.12773099934434115</v>
      </c>
      <c r="AE42" s="149">
        <f t="shared" si="7"/>
        <v>0.12713714790929995</v>
      </c>
      <c r="AF42" s="149">
        <f t="shared" si="7"/>
        <v>0.1265549633787118</v>
      </c>
      <c r="AG42" s="149">
        <f t="shared" si="7"/>
        <v>0.12598410528211712</v>
      </c>
    </row>
    <row r="43" spans="1:53">
      <c r="A43" s="146" t="s">
        <v>396</v>
      </c>
      <c r="B43" s="149" t="s">
        <v>418</v>
      </c>
      <c r="C43" s="149">
        <f>C36/C39</f>
        <v>0.64645840273474076</v>
      </c>
      <c r="D43" s="149">
        <f t="shared" ref="D43:AG43" si="8">D36/D39</f>
        <v>0.67121464084301974</v>
      </c>
      <c r="E43" s="149">
        <f t="shared" si="8"/>
        <v>0.68624740224378722</v>
      </c>
      <c r="F43" s="149">
        <f t="shared" si="8"/>
        <v>0.70677095901809861</v>
      </c>
      <c r="G43" s="149">
        <f t="shared" si="8"/>
        <v>0.72652450570506166</v>
      </c>
      <c r="H43" s="149">
        <f t="shared" si="8"/>
        <v>0.72573211231840251</v>
      </c>
      <c r="I43" s="149">
        <f t="shared" si="8"/>
        <v>0.73525298164204012</v>
      </c>
      <c r="J43" s="149">
        <f t="shared" si="8"/>
        <v>0.73784862403025975</v>
      </c>
      <c r="K43" s="149">
        <f t="shared" si="8"/>
        <v>0.74787340446623374</v>
      </c>
      <c r="L43" s="149">
        <f t="shared" si="8"/>
        <v>0.75056519651937703</v>
      </c>
      <c r="M43" s="149">
        <f t="shared" si="8"/>
        <v>0.7724126049442831</v>
      </c>
      <c r="N43" s="149">
        <f t="shared" si="8"/>
        <v>0.78359833320247108</v>
      </c>
      <c r="O43" s="149">
        <f t="shared" si="8"/>
        <v>0.79676800692716898</v>
      </c>
      <c r="P43" s="149">
        <f t="shared" si="8"/>
        <v>0.80167412603092902</v>
      </c>
      <c r="Q43" s="149">
        <f t="shared" si="8"/>
        <v>0.8024980727347788</v>
      </c>
      <c r="R43" s="149">
        <f t="shared" si="8"/>
        <v>0.8029161952909567</v>
      </c>
      <c r="S43" s="149">
        <f t="shared" si="8"/>
        <v>0.79731737249883072</v>
      </c>
      <c r="T43" s="149">
        <f t="shared" si="8"/>
        <v>0.8026635295400143</v>
      </c>
      <c r="U43" s="149">
        <f t="shared" si="8"/>
        <v>0.81251058633892292</v>
      </c>
      <c r="V43" s="149">
        <f t="shared" si="8"/>
        <v>0.81819342923169514</v>
      </c>
      <c r="W43" s="149">
        <f t="shared" si="8"/>
        <v>0.81248765538142687</v>
      </c>
      <c r="X43" s="149">
        <f t="shared" si="8"/>
        <v>0.82359319271411324</v>
      </c>
      <c r="Y43" s="149">
        <f t="shared" si="8"/>
        <v>0.83062862234340551</v>
      </c>
      <c r="Z43" s="149">
        <f t="shared" si="8"/>
        <v>0.83524939121343833</v>
      </c>
      <c r="AA43" s="149">
        <f t="shared" si="8"/>
        <v>0.84858872679759401</v>
      </c>
      <c r="AB43" s="149">
        <f t="shared" si="8"/>
        <v>0.85386251650785749</v>
      </c>
      <c r="AC43" s="149">
        <f t="shared" si="8"/>
        <v>0.85902955045245877</v>
      </c>
      <c r="AD43" s="149">
        <f t="shared" si="8"/>
        <v>0.8640930376894983</v>
      </c>
      <c r="AE43" s="149">
        <f t="shared" si="8"/>
        <v>0.86905605993478463</v>
      </c>
      <c r="AF43" s="149">
        <f t="shared" si="8"/>
        <v>0.87392157781631208</v>
      </c>
      <c r="AG43" s="149">
        <f t="shared" si="8"/>
        <v>0.87869243676371944</v>
      </c>
    </row>
    <row r="44" spans="1:53">
      <c r="A44" s="146" t="s">
        <v>396</v>
      </c>
      <c r="B44" s="149" t="s">
        <v>419</v>
      </c>
      <c r="C44" s="149">
        <f>C37/C39</f>
        <v>0.1965613618948977</v>
      </c>
      <c r="D44" s="149">
        <f t="shared" ref="D44:AG44" si="9">D37/D39</f>
        <v>0.17301199909972084</v>
      </c>
      <c r="E44" s="149">
        <f t="shared" si="9"/>
        <v>0.16687627781165965</v>
      </c>
      <c r="F44" s="149">
        <f t="shared" si="9"/>
        <v>0.14767131266902433</v>
      </c>
      <c r="G44" s="149">
        <f t="shared" si="9"/>
        <v>0.1292695560599105</v>
      </c>
      <c r="H44" s="149">
        <f t="shared" si="9"/>
        <v>0.1299129584204253</v>
      </c>
      <c r="I44" s="149">
        <f t="shared" si="9"/>
        <v>0.11854655974817167</v>
      </c>
      <c r="J44" s="149">
        <f t="shared" si="9"/>
        <v>0.12160613429052967</v>
      </c>
      <c r="K44" s="149">
        <f t="shared" si="9"/>
        <v>0.11372595358743874</v>
      </c>
      <c r="L44" s="149">
        <f t="shared" si="9"/>
        <v>0.11034122546721301</v>
      </c>
      <c r="M44" s="149">
        <f t="shared" si="9"/>
        <v>9.0335691407707183E-2</v>
      </c>
      <c r="N44" s="149">
        <f t="shared" si="9"/>
        <v>7.9071599909124324E-2</v>
      </c>
      <c r="O44" s="149">
        <f t="shared" si="9"/>
        <v>7.0465428113178352E-2</v>
      </c>
      <c r="P44" s="149">
        <f t="shared" si="9"/>
        <v>6.8411016867868435E-2</v>
      </c>
      <c r="Q44" s="149">
        <f t="shared" si="9"/>
        <v>6.721542823201325E-2</v>
      </c>
      <c r="R44" s="149">
        <f t="shared" si="9"/>
        <v>6.2536678922435127E-2</v>
      </c>
      <c r="S44" s="149">
        <f t="shared" si="9"/>
        <v>6.407597681104775E-2</v>
      </c>
      <c r="T44" s="149">
        <f t="shared" si="9"/>
        <v>5.8211111060642536E-2</v>
      </c>
      <c r="U44" s="149">
        <f t="shared" si="9"/>
        <v>4.6481240542095008E-2</v>
      </c>
      <c r="V44" s="149">
        <f t="shared" si="9"/>
        <v>4.3508023945493218E-2</v>
      </c>
      <c r="W44" s="149">
        <f t="shared" si="9"/>
        <v>4.54640244513018E-2</v>
      </c>
      <c r="X44" s="149">
        <f t="shared" si="9"/>
        <v>4.3879084218300356E-2</v>
      </c>
      <c r="Y44" s="149">
        <f t="shared" si="9"/>
        <v>4.2184363619006307E-2</v>
      </c>
      <c r="Z44" s="149">
        <f t="shared" si="9"/>
        <v>3.9097557144724036E-2</v>
      </c>
      <c r="AA44" s="149">
        <f t="shared" si="9"/>
        <v>2.1825102388457342E-2</v>
      </c>
      <c r="AB44" s="149">
        <f t="shared" si="9"/>
        <v>1.7182349057394145E-2</v>
      </c>
      <c r="AC44" s="149">
        <f t="shared" si="9"/>
        <v>1.2633577609158994E-2</v>
      </c>
      <c r="AD44" s="149">
        <f t="shared" si="9"/>
        <v>8.1759629661612831E-3</v>
      </c>
      <c r="AE44" s="149">
        <f t="shared" si="9"/>
        <v>3.806792155920417E-3</v>
      </c>
      <c r="AF44" s="149">
        <f t="shared" si="9"/>
        <v>3.7693977187459905E-3</v>
      </c>
      <c r="AG44" s="149">
        <f t="shared" si="9"/>
        <v>3.732730792527512E-3</v>
      </c>
    </row>
    <row r="45" spans="1:53">
      <c r="A45" s="142"/>
      <c r="B45" s="143"/>
      <c r="C45" s="143"/>
      <c r="D45" s="143"/>
    </row>
    <row r="46" spans="1:53">
      <c r="A46" s="1" t="s">
        <v>394</v>
      </c>
      <c r="B46" s="1" t="s">
        <v>422</v>
      </c>
      <c r="C46" s="148">
        <v>2020</v>
      </c>
      <c r="D46" s="148">
        <v>2021</v>
      </c>
      <c r="E46" s="148">
        <v>2022</v>
      </c>
      <c r="F46" s="148">
        <v>2023</v>
      </c>
      <c r="G46" s="1">
        <v>2024</v>
      </c>
      <c r="H46" s="1">
        <v>2025</v>
      </c>
      <c r="I46" s="1">
        <v>2026</v>
      </c>
      <c r="J46" s="1">
        <v>2027</v>
      </c>
      <c r="K46" s="1">
        <v>2028</v>
      </c>
      <c r="L46" s="1">
        <v>2029</v>
      </c>
      <c r="M46" s="1">
        <v>2030</v>
      </c>
      <c r="N46" s="1">
        <v>2031</v>
      </c>
      <c r="O46" s="1">
        <v>2032</v>
      </c>
      <c r="P46" s="1">
        <v>2033</v>
      </c>
      <c r="Q46" s="1">
        <v>2034</v>
      </c>
      <c r="R46" s="1">
        <v>2035</v>
      </c>
      <c r="S46" s="1">
        <v>2036</v>
      </c>
      <c r="T46" s="1">
        <v>2037</v>
      </c>
      <c r="U46" s="1">
        <v>2038</v>
      </c>
      <c r="V46" s="1">
        <v>2039</v>
      </c>
      <c r="W46" s="1">
        <v>2040</v>
      </c>
      <c r="X46" s="1">
        <v>2041</v>
      </c>
      <c r="Y46" s="1">
        <v>2042</v>
      </c>
      <c r="Z46" s="1">
        <v>2043</v>
      </c>
      <c r="AA46" s="1">
        <v>2044</v>
      </c>
      <c r="AB46" s="1">
        <v>2045</v>
      </c>
      <c r="AC46" s="1">
        <v>2046</v>
      </c>
      <c r="AD46" s="1">
        <v>2047</v>
      </c>
      <c r="AE46" s="1">
        <v>2048</v>
      </c>
      <c r="AF46" s="1">
        <v>2049</v>
      </c>
      <c r="AG46" s="1">
        <v>2050</v>
      </c>
    </row>
    <row r="47" spans="1:53">
      <c r="A47" s="146" t="s">
        <v>396</v>
      </c>
      <c r="B47" s="149" t="s">
        <v>413</v>
      </c>
      <c r="C47" s="150">
        <f>C$23*C42</f>
        <v>78961058391291.875</v>
      </c>
      <c r="D47" s="150">
        <f>D$23*D42</f>
        <v>64490171063705.414</v>
      </c>
      <c r="E47" s="150">
        <f t="shared" ref="E47:AG47" si="10">E$23*E42</f>
        <v>66094343975048.898</v>
      </c>
      <c r="F47" s="150">
        <f t="shared" si="10"/>
        <v>63608727272727.273</v>
      </c>
      <c r="G47" s="150">
        <f t="shared" si="10"/>
        <v>60133876244006.617</v>
      </c>
      <c r="H47" s="150">
        <f t="shared" si="10"/>
        <v>60196005501908.828</v>
      </c>
      <c r="I47" s="150">
        <f t="shared" si="10"/>
        <v>55263773354499.937</v>
      </c>
      <c r="J47" s="150">
        <f t="shared" si="10"/>
        <v>55655915704967.383</v>
      </c>
      <c r="K47" s="150">
        <f t="shared" si="10"/>
        <v>50793035594302.187</v>
      </c>
      <c r="L47" s="150">
        <f t="shared" si="10"/>
        <v>57306554141524.906</v>
      </c>
      <c r="M47" s="150">
        <f t="shared" si="10"/>
        <v>51469388868003.648</v>
      </c>
      <c r="N47" s="150">
        <f t="shared" si="10"/>
        <v>50537464614932.883</v>
      </c>
      <c r="O47" s="150">
        <f t="shared" si="10"/>
        <v>47928729950434.602</v>
      </c>
      <c r="P47" s="150">
        <f t="shared" si="10"/>
        <v>45989859413825.687</v>
      </c>
      <c r="Q47" s="150">
        <f t="shared" si="10"/>
        <v>45209415164523.156</v>
      </c>
      <c r="R47" s="150">
        <f t="shared" si="10"/>
        <v>45611475641660.187</v>
      </c>
      <c r="S47" s="150">
        <f t="shared" si="10"/>
        <v>46017408029120.336</v>
      </c>
      <c r="T47" s="150">
        <f t="shared" si="10"/>
        <v>45215741804786.539</v>
      </c>
      <c r="U47" s="150">
        <f t="shared" si="10"/>
        <v>44840599051836.297</v>
      </c>
      <c r="V47" s="150">
        <f t="shared" si="10"/>
        <v>43010848061894.414</v>
      </c>
      <c r="W47" s="150">
        <f t="shared" si="10"/>
        <v>43182689330850.477</v>
      </c>
      <c r="X47" s="150">
        <f t="shared" si="10"/>
        <v>39360733751073.156</v>
      </c>
      <c r="Y47" s="150">
        <f t="shared" si="10"/>
        <v>36884234070900.578</v>
      </c>
      <c r="Z47" s="150">
        <f t="shared" si="10"/>
        <v>35434160562998.227</v>
      </c>
      <c r="AA47" s="150">
        <f t="shared" si="10"/>
        <v>35636196973836.711</v>
      </c>
      <c r="AB47" s="150">
        <f t="shared" si="10"/>
        <v>34559976028513.695</v>
      </c>
      <c r="AC47" s="150">
        <f t="shared" si="10"/>
        <v>33495923575917.609</v>
      </c>
      <c r="AD47" s="150">
        <f t="shared" si="10"/>
        <v>32443673833462.652</v>
      </c>
      <c r="AE47" s="150">
        <f t="shared" si="10"/>
        <v>31402875533597.086</v>
      </c>
      <c r="AF47" s="150">
        <f t="shared" si="10"/>
        <v>30373191210890.832</v>
      </c>
      <c r="AG47" s="150">
        <f t="shared" si="10"/>
        <v>29354296530733.289</v>
      </c>
    </row>
    <row r="48" spans="1:53">
      <c r="A48" s="146" t="s">
        <v>396</v>
      </c>
      <c r="B48" s="149" t="s">
        <v>418</v>
      </c>
      <c r="C48" s="150">
        <f t="shared" ref="C48:D49" si="11">C$23*C43</f>
        <v>325168576575574.62</v>
      </c>
      <c r="D48" s="150">
        <f t="shared" si="11"/>
        <v>277882861309010.16</v>
      </c>
      <c r="E48" s="150">
        <f t="shared" ref="E48:AG48" si="12">E$23*E43</f>
        <v>308811331009704.25</v>
      </c>
      <c r="F48" s="150">
        <f t="shared" si="12"/>
        <v>308858909090909.06</v>
      </c>
      <c r="G48" s="150">
        <f t="shared" si="12"/>
        <v>302960718879010.69</v>
      </c>
      <c r="H48" s="150">
        <f t="shared" si="12"/>
        <v>302630290836773.87</v>
      </c>
      <c r="I48" s="150">
        <f t="shared" si="12"/>
        <v>277925627060691.16</v>
      </c>
      <c r="J48" s="150">
        <f t="shared" si="12"/>
        <v>292188055115982.87</v>
      </c>
      <c r="K48" s="150">
        <f t="shared" si="12"/>
        <v>274469539439107.78</v>
      </c>
      <c r="L48" s="150">
        <f t="shared" si="12"/>
        <v>309232860965983.31</v>
      </c>
      <c r="M48" s="150">
        <f t="shared" si="12"/>
        <v>289654726854106.19</v>
      </c>
      <c r="N48" s="150">
        <f t="shared" si="12"/>
        <v>288364186618509.37</v>
      </c>
      <c r="O48" s="150">
        <f t="shared" si="12"/>
        <v>287633250500708</v>
      </c>
      <c r="P48" s="150">
        <f t="shared" si="12"/>
        <v>283792640614948.87</v>
      </c>
      <c r="Q48" s="150">
        <f t="shared" si="12"/>
        <v>278466831238968.25</v>
      </c>
      <c r="R48" s="150">
        <f t="shared" si="12"/>
        <v>272188590203634.31</v>
      </c>
      <c r="S48" s="150">
        <f t="shared" si="12"/>
        <v>264709367669611.81</v>
      </c>
      <c r="T48" s="150">
        <f t="shared" si="12"/>
        <v>260865647100504.66</v>
      </c>
      <c r="U48" s="150">
        <f t="shared" si="12"/>
        <v>258378366455777.5</v>
      </c>
      <c r="V48" s="150">
        <f t="shared" si="12"/>
        <v>254458156491057.19</v>
      </c>
      <c r="W48" s="150">
        <f t="shared" si="12"/>
        <v>246996247235953.78</v>
      </c>
      <c r="X48" s="150">
        <f t="shared" si="12"/>
        <v>244607178236091.62</v>
      </c>
      <c r="Y48" s="150">
        <f t="shared" si="12"/>
        <v>240882300479587.59</v>
      </c>
      <c r="Z48" s="150">
        <f t="shared" si="12"/>
        <v>235540328322189.59</v>
      </c>
      <c r="AA48" s="150">
        <f t="shared" si="12"/>
        <v>233361899869338.34</v>
      </c>
      <c r="AB48" s="150">
        <f t="shared" si="12"/>
        <v>228835154424105.81</v>
      </c>
      <c r="AC48" s="150">
        <f t="shared" si="12"/>
        <v>224206712668091.75</v>
      </c>
      <c r="AD48" s="150">
        <f t="shared" si="12"/>
        <v>219479631573132.56</v>
      </c>
      <c r="AE48" s="150">
        <f t="shared" si="12"/>
        <v>214656846803891.81</v>
      </c>
      <c r="AF48" s="150">
        <f t="shared" si="12"/>
        <v>209741178675914.91</v>
      </c>
      <c r="AG48" s="150">
        <f t="shared" si="12"/>
        <v>204735337765946.62</v>
      </c>
    </row>
    <row r="49" spans="1:33">
      <c r="A49" s="146" t="s">
        <v>396</v>
      </c>
      <c r="B49" s="149" t="s">
        <v>419</v>
      </c>
      <c r="C49" s="150">
        <f t="shared" si="11"/>
        <v>98870365033133.547</v>
      </c>
      <c r="D49" s="150">
        <f t="shared" si="11"/>
        <v>71626967627284.422</v>
      </c>
      <c r="E49" s="150">
        <f t="shared" ref="E49:AG49" si="13">E$23*E44</f>
        <v>75094325015246.844</v>
      </c>
      <c r="F49" s="150">
        <f t="shared" si="13"/>
        <v>64532363636363.633</v>
      </c>
      <c r="G49" s="150">
        <f t="shared" si="13"/>
        <v>53905404876982.68</v>
      </c>
      <c r="H49" s="150">
        <f t="shared" si="13"/>
        <v>54173703661317.352</v>
      </c>
      <c r="I49" s="150">
        <f t="shared" si="13"/>
        <v>44810599584808.891</v>
      </c>
      <c r="J49" s="150">
        <f t="shared" si="13"/>
        <v>48156029179049.75</v>
      </c>
      <c r="K49" s="150">
        <f t="shared" si="13"/>
        <v>41737424966590.016</v>
      </c>
      <c r="L49" s="150">
        <f t="shared" si="13"/>
        <v>45460584892491.758</v>
      </c>
      <c r="M49" s="150">
        <f t="shared" si="13"/>
        <v>33875884277890.195</v>
      </c>
      <c r="N49" s="150">
        <f t="shared" si="13"/>
        <v>29098348766557.75</v>
      </c>
      <c r="O49" s="150">
        <f t="shared" si="13"/>
        <v>25438019548857.387</v>
      </c>
      <c r="P49" s="150">
        <f t="shared" si="13"/>
        <v>24217499971225.426</v>
      </c>
      <c r="Q49" s="150">
        <f t="shared" si="13"/>
        <v>23323753596508.598</v>
      </c>
      <c r="R49" s="150">
        <f t="shared" si="13"/>
        <v>21199934154705.508</v>
      </c>
      <c r="S49" s="150">
        <f t="shared" si="13"/>
        <v>21273224301267.852</v>
      </c>
      <c r="T49" s="150">
        <f t="shared" si="13"/>
        <v>18918611094708.824</v>
      </c>
      <c r="U49" s="150">
        <f t="shared" si="13"/>
        <v>14781034492386.213</v>
      </c>
      <c r="V49" s="150">
        <f t="shared" si="13"/>
        <v>13530995447048.391</v>
      </c>
      <c r="W49" s="150">
        <f t="shared" si="13"/>
        <v>13821063433195.748</v>
      </c>
      <c r="X49" s="150">
        <f t="shared" si="13"/>
        <v>13032088012835.205</v>
      </c>
      <c r="Y49" s="150">
        <f t="shared" si="13"/>
        <v>12233465449511.828</v>
      </c>
      <c r="Z49" s="150">
        <f t="shared" si="13"/>
        <v>11025511114812.178</v>
      </c>
      <c r="AA49" s="150">
        <f t="shared" si="13"/>
        <v>6001903156825.7686</v>
      </c>
      <c r="AB49" s="150">
        <f t="shared" si="13"/>
        <v>4604869547381.6309</v>
      </c>
      <c r="AC49" s="150">
        <f t="shared" si="13"/>
        <v>3297363755990.4976</v>
      </c>
      <c r="AD49" s="150">
        <f t="shared" si="13"/>
        <v>2076694593404.9658</v>
      </c>
      <c r="AE49" s="150">
        <f t="shared" si="13"/>
        <v>940277662512.34302</v>
      </c>
      <c r="AF49" s="150">
        <f t="shared" si="13"/>
        <v>904655452499.03772</v>
      </c>
      <c r="AG49" s="150">
        <f t="shared" si="13"/>
        <v>869726274658.91028</v>
      </c>
    </row>
    <row r="50" spans="1:33">
      <c r="A50" s="146"/>
      <c r="B50" s="149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</row>
    <row r="51" spans="1:33">
      <c r="B51" s="162" t="s">
        <v>447</v>
      </c>
      <c r="C51" s="149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  <c r="AD51" s="150"/>
      <c r="AE51" s="150"/>
      <c r="AF51" s="150"/>
      <c r="AG51" s="150"/>
    </row>
    <row r="52" spans="1:33">
      <c r="B52" s="166" t="s">
        <v>426</v>
      </c>
      <c r="C52" s="167">
        <v>2020</v>
      </c>
      <c r="D52" s="167">
        <v>2021</v>
      </c>
      <c r="E52" s="167">
        <v>2022</v>
      </c>
      <c r="F52" s="167">
        <v>2023</v>
      </c>
      <c r="G52" s="167">
        <v>2024</v>
      </c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  <c r="AD52" s="150"/>
      <c r="AE52" s="150"/>
      <c r="AF52" s="150"/>
      <c r="AG52" s="150"/>
    </row>
    <row r="53" spans="1:33">
      <c r="B53" s="163" t="s">
        <v>433</v>
      </c>
      <c r="C53" s="168">
        <v>16.993600000000001</v>
      </c>
      <c r="D53" s="168">
        <v>17.8048</v>
      </c>
      <c r="E53" s="168">
        <v>18.770399999999999</v>
      </c>
      <c r="F53" s="168">
        <v>19.302800000000001</v>
      </c>
      <c r="G53" s="168">
        <v>20.108000000000001</v>
      </c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</row>
    <row r="54" spans="1:33">
      <c r="A54" s="146"/>
      <c r="B54" s="169" t="s">
        <v>435</v>
      </c>
      <c r="C54" s="170">
        <v>39700000000000</v>
      </c>
      <c r="D54" s="164"/>
      <c r="E54" s="164"/>
      <c r="F54" s="164"/>
      <c r="G54" s="164"/>
      <c r="H54" s="164"/>
      <c r="I54" s="164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</row>
    <row r="55" spans="1:33">
      <c r="A55" s="146"/>
      <c r="B55" s="149" t="s">
        <v>448</v>
      </c>
      <c r="C55" s="167">
        <v>2020</v>
      </c>
      <c r="D55" s="167">
        <v>2021</v>
      </c>
      <c r="E55" s="167">
        <v>2022</v>
      </c>
      <c r="F55" s="167">
        <v>2023</v>
      </c>
      <c r="G55" s="167">
        <v>2024</v>
      </c>
      <c r="H55" s="165">
        <v>2025</v>
      </c>
      <c r="I55" s="165">
        <v>2026</v>
      </c>
      <c r="J55" s="165">
        <v>2027</v>
      </c>
      <c r="K55" s="165">
        <v>2028</v>
      </c>
      <c r="L55" s="165">
        <v>2029</v>
      </c>
      <c r="M55" s="165">
        <v>2030</v>
      </c>
      <c r="N55" s="165">
        <v>2031</v>
      </c>
      <c r="O55" s="165">
        <v>2032</v>
      </c>
      <c r="P55" s="165">
        <v>2033</v>
      </c>
      <c r="Q55" s="165">
        <v>2034</v>
      </c>
      <c r="R55" s="165">
        <v>2035</v>
      </c>
      <c r="S55" s="165">
        <v>2036</v>
      </c>
      <c r="T55" s="165">
        <v>2037</v>
      </c>
      <c r="U55" s="165">
        <v>2038</v>
      </c>
      <c r="V55" s="165">
        <v>2039</v>
      </c>
      <c r="W55" s="165">
        <v>2040</v>
      </c>
      <c r="X55" s="165">
        <v>2041</v>
      </c>
      <c r="Y55" s="165">
        <v>2042</v>
      </c>
      <c r="Z55" s="165">
        <v>2043</v>
      </c>
      <c r="AA55" s="165">
        <v>2044</v>
      </c>
      <c r="AB55" s="165">
        <v>2045</v>
      </c>
      <c r="AC55" s="165">
        <v>2046</v>
      </c>
      <c r="AD55" s="165">
        <v>2047</v>
      </c>
      <c r="AE55" s="165">
        <v>2048</v>
      </c>
      <c r="AF55" s="165">
        <v>2049</v>
      </c>
      <c r="AG55" s="165">
        <v>2050</v>
      </c>
    </row>
    <row r="56" spans="1:33">
      <c r="A56" s="146"/>
      <c r="B56" s="149" t="s">
        <v>440</v>
      </c>
      <c r="C56" s="150">
        <f>C53*$C$54</f>
        <v>674645920000000</v>
      </c>
      <c r="D56" s="150">
        <f>D53*$C$54</f>
        <v>706850560000000</v>
      </c>
      <c r="E56" s="150">
        <f>E53*$C$54</f>
        <v>745184880000000</v>
      </c>
      <c r="F56" s="150">
        <f>F53*$C$54</f>
        <v>766321160000000</v>
      </c>
      <c r="G56" s="150">
        <f>G53*$C$54</f>
        <v>798287600000000</v>
      </c>
      <c r="H56" s="150">
        <f>$G$56*(1+$C$59)^(H55-$G$55)</f>
        <v>832623176428125.87</v>
      </c>
      <c r="I56" s="150">
        <f>$G$56*(1+$C$59)^(I55-$G$55)</f>
        <v>868435578762919.62</v>
      </c>
      <c r="J56" s="150">
        <f>$G$56*(1+$C$59)^(J55-$G$55)</f>
        <v>905788327556109</v>
      </c>
      <c r="K56" s="150">
        <f t="shared" ref="K56:AG56" si="14">$G$56*(1+$C$59)^(K55-$G$55)</f>
        <v>944747675475965.12</v>
      </c>
      <c r="L56" s="150">
        <f t="shared" si="14"/>
        <v>985382724819834.87</v>
      </c>
      <c r="M56" s="150">
        <f t="shared" si="14"/>
        <v>1027765550081064.4</v>
      </c>
      <c r="N56" s="150">
        <f t="shared" si="14"/>
        <v>1071971325787718.6</v>
      </c>
      <c r="O56" s="150">
        <f t="shared" si="14"/>
        <v>1118078459839836.5</v>
      </c>
      <c r="P56" s="150">
        <f t="shared" si="14"/>
        <v>1166168732581730.7</v>
      </c>
      <c r="Q56" s="150">
        <f t="shared" si="14"/>
        <v>1216327441855995.5</v>
      </c>
      <c r="R56" s="150">
        <f t="shared" si="14"/>
        <v>1268643554296516.2</v>
      </c>
      <c r="S56" s="150">
        <f t="shared" si="14"/>
        <v>1323209863128818.2</v>
      </c>
      <c r="T56" s="150">
        <f t="shared" si="14"/>
        <v>1380123152757655.7</v>
      </c>
      <c r="U56" s="150">
        <f t="shared" si="14"/>
        <v>1439484370433762</v>
      </c>
      <c r="V56" s="150">
        <f t="shared" si="14"/>
        <v>1501398805304254</v>
      </c>
      <c r="W56" s="150">
        <f t="shared" si="14"/>
        <v>1565976275164265.2</v>
      </c>
      <c r="X56" s="150">
        <f t="shared" si="14"/>
        <v>1633331321241060.7</v>
      </c>
      <c r="Y56" s="150">
        <f t="shared" si="14"/>
        <v>1703583411356107.5</v>
      </c>
      <c r="Z56" s="150">
        <f t="shared" si="14"/>
        <v>1776857151825463.7</v>
      </c>
      <c r="AA56" s="150">
        <f t="shared" si="14"/>
        <v>1853282508474326.7</v>
      </c>
      <c r="AB56" s="150">
        <f t="shared" si="14"/>
        <v>1932995037157760</v>
      </c>
      <c r="AC56" s="150">
        <f t="shared" si="14"/>
        <v>2016136124196464.3</v>
      </c>
      <c r="AD56" s="150">
        <f t="shared" si="14"/>
        <v>2102853237154066.5</v>
      </c>
      <c r="AE56" s="150">
        <f t="shared" si="14"/>
        <v>2193300186400723</v>
      </c>
      <c r="AF56" s="150">
        <f t="shared" si="14"/>
        <v>2287637397926976</v>
      </c>
      <c r="AG56" s="150">
        <f t="shared" si="14"/>
        <v>2386032197891751.5</v>
      </c>
    </row>
    <row r="57" spans="1:33">
      <c r="A57" s="146"/>
      <c r="B57" s="149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  <c r="AA57" s="150"/>
      <c r="AB57" s="150"/>
      <c r="AC57" s="150"/>
      <c r="AD57" s="150"/>
      <c r="AE57" s="150"/>
      <c r="AF57" s="150"/>
      <c r="AG57" s="150"/>
    </row>
    <row r="58" spans="1:33">
      <c r="A58" s="146"/>
      <c r="B58" s="149" t="s">
        <v>449</v>
      </c>
      <c r="C58" s="150"/>
      <c r="D58" s="171">
        <f>D56/C56-1</f>
        <v>4.7735618115055001E-2</v>
      </c>
      <c r="E58" s="171">
        <f t="shared" ref="E58:G58" si="15">E56/D56-1</f>
        <v>5.4232566498921608E-2</v>
      </c>
      <c r="F58" s="171">
        <f t="shared" si="15"/>
        <v>2.8363806844819539E-2</v>
      </c>
      <c r="G58" s="171">
        <f t="shared" si="15"/>
        <v>4.1714155459311675E-2</v>
      </c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  <c r="AA58" s="150"/>
      <c r="AB58" s="150"/>
      <c r="AC58" s="150"/>
      <c r="AD58" s="150"/>
      <c r="AE58" s="150"/>
      <c r="AF58" s="150"/>
      <c r="AG58" s="150"/>
    </row>
    <row r="59" spans="1:33">
      <c r="A59" s="146"/>
      <c r="B59" s="149" t="s">
        <v>450</v>
      </c>
      <c r="C59" s="171">
        <f>AVERAGE(D58:G58)</f>
        <v>4.3011536729526956E-2</v>
      </c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  <c r="AA59" s="150"/>
      <c r="AB59" s="150"/>
      <c r="AC59" s="150"/>
      <c r="AD59" s="150"/>
      <c r="AE59" s="150"/>
      <c r="AF59" s="150"/>
      <c r="AG59" s="150"/>
    </row>
    <row r="60" spans="1:33">
      <c r="A60" s="146"/>
      <c r="B60" s="149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  <c r="AA60" s="150"/>
      <c r="AB60" s="150"/>
      <c r="AC60" s="150"/>
      <c r="AD60" s="150"/>
      <c r="AE60" s="150"/>
      <c r="AF60" s="150"/>
      <c r="AG60" s="150"/>
    </row>
    <row r="61" spans="1:33">
      <c r="A61" s="146"/>
      <c r="B61" s="149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0"/>
      <c r="AB61" s="150"/>
      <c r="AC61" s="150"/>
      <c r="AD61" s="150"/>
      <c r="AE61" s="150"/>
      <c r="AF61" s="150"/>
      <c r="AG61" s="150"/>
    </row>
    <row r="62" spans="1:33">
      <c r="A62" s="146"/>
      <c r="B62" s="149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0"/>
      <c r="AB62" s="150"/>
      <c r="AC62" s="150"/>
      <c r="AD62" s="150"/>
      <c r="AE62" s="150"/>
      <c r="AF62" s="150"/>
      <c r="AG62" s="150"/>
    </row>
    <row r="63" spans="1:33">
      <c r="A63" s="142"/>
      <c r="B63" s="143"/>
      <c r="C63" s="143"/>
      <c r="D63" s="143"/>
    </row>
    <row r="64" spans="1:33">
      <c r="A64" s="142"/>
      <c r="B64" s="149" t="s">
        <v>423</v>
      </c>
      <c r="C64" s="148">
        <v>2020</v>
      </c>
      <c r="D64" s="148">
        <v>2021</v>
      </c>
      <c r="E64" s="148">
        <v>2022</v>
      </c>
      <c r="F64" s="148">
        <v>2023</v>
      </c>
      <c r="G64" s="1">
        <v>2024</v>
      </c>
      <c r="H64" s="1">
        <v>2025</v>
      </c>
      <c r="I64" s="1">
        <v>2026</v>
      </c>
      <c r="J64" s="1">
        <v>2027</v>
      </c>
      <c r="K64" s="1">
        <v>2028</v>
      </c>
      <c r="L64" s="1">
        <v>2029</v>
      </c>
      <c r="M64" s="1">
        <v>2030</v>
      </c>
      <c r="N64" s="1">
        <v>2031</v>
      </c>
      <c r="O64" s="1">
        <v>2032</v>
      </c>
      <c r="P64" s="1">
        <v>2033</v>
      </c>
      <c r="Q64" s="1">
        <v>2034</v>
      </c>
      <c r="R64" s="1">
        <v>2035</v>
      </c>
      <c r="S64" s="1">
        <v>2036</v>
      </c>
      <c r="T64" s="1">
        <v>2037</v>
      </c>
      <c r="U64" s="1">
        <v>2038</v>
      </c>
      <c r="V64" s="1">
        <v>2039</v>
      </c>
      <c r="W64" s="1">
        <v>2040</v>
      </c>
      <c r="X64" s="1">
        <v>2041</v>
      </c>
      <c r="Y64" s="1">
        <v>2042</v>
      </c>
      <c r="Z64" s="1">
        <v>2043</v>
      </c>
      <c r="AA64" s="1">
        <v>2044</v>
      </c>
      <c r="AB64" s="1">
        <v>2045</v>
      </c>
      <c r="AC64" s="1">
        <v>2046</v>
      </c>
      <c r="AD64" s="1">
        <v>2047</v>
      </c>
      <c r="AE64" s="1">
        <v>2048</v>
      </c>
      <c r="AF64" s="1">
        <v>2049</v>
      </c>
      <c r="AG64" s="1">
        <v>2050</v>
      </c>
    </row>
    <row r="65" spans="1:36">
      <c r="A65" s="142"/>
      <c r="B65" s="146" t="s">
        <v>46</v>
      </c>
      <c r="C65" s="160">
        <v>674000000000000</v>
      </c>
      <c r="D65" s="160">
        <v>707000000000000</v>
      </c>
      <c r="E65" s="160">
        <v>745000000000000</v>
      </c>
      <c r="F65" s="160">
        <v>766000000000000</v>
      </c>
      <c r="G65" s="160">
        <v>798000000000000</v>
      </c>
      <c r="H65" s="161">
        <v>829920000000000</v>
      </c>
      <c r="I65" s="161">
        <v>863116800000000.12</v>
      </c>
      <c r="J65" s="161">
        <v>897641472000000.12</v>
      </c>
      <c r="K65" s="161">
        <v>933547130880000.12</v>
      </c>
      <c r="L65" s="161">
        <v>970889016115200.25</v>
      </c>
      <c r="M65" s="161">
        <v>1009724576759808.2</v>
      </c>
      <c r="N65" s="161">
        <v>1050113559830200.5</v>
      </c>
      <c r="O65" s="161">
        <v>1092118102223408.7</v>
      </c>
      <c r="P65" s="161">
        <v>1135802826312345.2</v>
      </c>
      <c r="Q65" s="161">
        <v>1181234939364839</v>
      </c>
      <c r="R65" s="161">
        <v>1228484336939432.5</v>
      </c>
      <c r="S65" s="161">
        <v>1277623710417010</v>
      </c>
      <c r="T65" s="161">
        <v>1328728658833690.5</v>
      </c>
      <c r="U65" s="161">
        <v>1381877805187038</v>
      </c>
      <c r="V65" s="161">
        <v>1437152917394519.5</v>
      </c>
      <c r="W65" s="161">
        <v>1494639034090300.5</v>
      </c>
      <c r="X65" s="161">
        <v>1554424595453912.7</v>
      </c>
      <c r="Y65" s="161">
        <v>1616601579272069.2</v>
      </c>
      <c r="Z65" s="161">
        <v>1681265642442952</v>
      </c>
      <c r="AA65" s="161">
        <v>1748516268140670.2</v>
      </c>
      <c r="AB65" s="161">
        <v>1818456918866297.5</v>
      </c>
      <c r="AC65" s="161">
        <v>1891195195620949.2</v>
      </c>
      <c r="AD65" s="161">
        <v>1966843003445787</v>
      </c>
      <c r="AE65" s="161">
        <v>2045516723583618.8</v>
      </c>
      <c r="AF65" s="161">
        <v>2127337392526963.7</v>
      </c>
      <c r="AG65" s="161">
        <v>2212430888228042.2</v>
      </c>
    </row>
    <row r="66" spans="1:36">
      <c r="A66" s="142"/>
      <c r="B66" s="143" t="s">
        <v>446</v>
      </c>
      <c r="C66" s="160">
        <v>674000000000000</v>
      </c>
      <c r="D66" s="160">
        <v>707000000000000</v>
      </c>
      <c r="E66" s="160">
        <v>745000000000000</v>
      </c>
      <c r="F66" s="160">
        <v>766000000000000</v>
      </c>
      <c r="G66" s="160">
        <v>798000000000000</v>
      </c>
      <c r="H66" s="161">
        <v>829920000000000</v>
      </c>
      <c r="I66" s="161">
        <v>863116800000000.12</v>
      </c>
      <c r="J66" s="161">
        <v>897641472000000.12</v>
      </c>
      <c r="K66" s="161">
        <v>933547130880000.12</v>
      </c>
      <c r="L66" s="161">
        <v>970889016115200.25</v>
      </c>
      <c r="M66" s="161">
        <v>1009724576759808.2</v>
      </c>
      <c r="N66" s="161">
        <v>1050113559830200.5</v>
      </c>
      <c r="O66" s="161">
        <v>1092118102223408.7</v>
      </c>
      <c r="P66" s="161">
        <v>1135802826312345.2</v>
      </c>
      <c r="Q66" s="161">
        <v>1181234939364839</v>
      </c>
      <c r="R66" s="161">
        <v>1228484336939432.5</v>
      </c>
      <c r="S66" s="161">
        <v>1277623710417010</v>
      </c>
      <c r="T66" s="161">
        <v>1328728658833690.5</v>
      </c>
      <c r="U66" s="161">
        <v>1381877805187038</v>
      </c>
      <c r="V66" s="161">
        <v>1437152917394519.5</v>
      </c>
      <c r="W66" s="161">
        <v>1494639034090300.5</v>
      </c>
      <c r="X66" s="161">
        <v>1554424595453912.7</v>
      </c>
      <c r="Y66" s="161">
        <v>1616601579272069.2</v>
      </c>
      <c r="Z66" s="161">
        <v>1681265642442952</v>
      </c>
      <c r="AA66" s="161">
        <v>1748516268140670.2</v>
      </c>
      <c r="AB66" s="161">
        <v>1818456918866297.5</v>
      </c>
      <c r="AC66" s="161">
        <v>1891195195620949.2</v>
      </c>
      <c r="AD66" s="161">
        <v>1966843003445787</v>
      </c>
      <c r="AE66" s="161">
        <v>2045516723583618.8</v>
      </c>
      <c r="AF66" s="161">
        <v>2127337392526963.7</v>
      </c>
      <c r="AG66" s="161">
        <v>2212430888228042.2</v>
      </c>
    </row>
    <row r="67" spans="1:36">
      <c r="A67" s="144"/>
      <c r="B67" s="144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  <c r="AC67" s="144"/>
      <c r="AD67" s="144"/>
      <c r="AE67" s="144"/>
      <c r="AF67" s="144"/>
      <c r="AG67" s="144"/>
      <c r="AH67" s="144"/>
    </row>
    <row r="68" spans="1:36" ht="15.75" thickBot="1">
      <c r="A68" s="139" t="s">
        <v>441</v>
      </c>
      <c r="B68" s="139" t="s">
        <v>442</v>
      </c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  <c r="AB68" s="139"/>
      <c r="AC68" s="139"/>
      <c r="AD68" s="139"/>
      <c r="AE68" s="139"/>
      <c r="AF68" s="139"/>
      <c r="AG68" s="139"/>
      <c r="AH68" s="139"/>
    </row>
    <row r="69" spans="1:36" ht="15.75" thickBot="1">
      <c r="A69" s="153" t="s">
        <v>424</v>
      </c>
      <c r="B69" s="153" t="s">
        <v>425</v>
      </c>
      <c r="C69" s="153" t="s">
        <v>426</v>
      </c>
      <c r="D69" s="154">
        <v>2018</v>
      </c>
      <c r="E69" s="154">
        <v>2019</v>
      </c>
      <c r="F69" s="154">
        <v>2020</v>
      </c>
      <c r="G69" s="154">
        <v>2021</v>
      </c>
      <c r="H69" s="154">
        <v>2022</v>
      </c>
      <c r="I69" s="154">
        <v>2023</v>
      </c>
      <c r="J69" s="154">
        <v>2024</v>
      </c>
      <c r="K69" s="154">
        <v>2025</v>
      </c>
      <c r="L69" s="154">
        <v>2026</v>
      </c>
      <c r="M69" s="154">
        <v>2027</v>
      </c>
      <c r="N69" s="154">
        <v>2028</v>
      </c>
      <c r="O69" s="154">
        <v>2029</v>
      </c>
      <c r="P69" s="154">
        <v>2030</v>
      </c>
      <c r="Q69" s="154">
        <v>2031</v>
      </c>
      <c r="R69" s="154">
        <v>2032</v>
      </c>
      <c r="S69" s="154">
        <v>2033</v>
      </c>
      <c r="T69" s="154">
        <v>2034</v>
      </c>
      <c r="U69" s="154">
        <v>2035</v>
      </c>
      <c r="V69" s="154">
        <v>2036</v>
      </c>
      <c r="W69" s="154">
        <v>2037</v>
      </c>
      <c r="X69" s="154">
        <v>2038</v>
      </c>
      <c r="Y69" s="154">
        <v>2039</v>
      </c>
      <c r="Z69" s="154">
        <v>2040</v>
      </c>
      <c r="AA69" s="154">
        <v>2041</v>
      </c>
      <c r="AB69" s="154">
        <v>2042</v>
      </c>
      <c r="AC69" s="154">
        <v>2043</v>
      </c>
      <c r="AD69" s="154">
        <v>2044</v>
      </c>
      <c r="AE69" s="154">
        <v>2045</v>
      </c>
      <c r="AF69" s="154">
        <v>2046</v>
      </c>
      <c r="AG69" s="154">
        <v>2047</v>
      </c>
      <c r="AH69" s="154">
        <v>2048</v>
      </c>
      <c r="AI69" s="154">
        <v>2049</v>
      </c>
      <c r="AJ69" s="154">
        <v>2050</v>
      </c>
    </row>
    <row r="70" spans="1:36" ht="15.75" thickBot="1">
      <c r="A70" s="234" t="s">
        <v>427</v>
      </c>
      <c r="B70" s="234" t="s">
        <v>428</v>
      </c>
      <c r="C70" s="151" t="s">
        <v>429</v>
      </c>
      <c r="D70" s="155">
        <v>10.935</v>
      </c>
      <c r="E70" s="155">
        <v>10.638</v>
      </c>
      <c r="F70" s="155">
        <v>10.130800000000001</v>
      </c>
      <c r="G70" s="155">
        <v>10.6144</v>
      </c>
      <c r="H70" s="155">
        <v>10.949400000000001</v>
      </c>
      <c r="I70" s="155">
        <v>10.463200000000001</v>
      </c>
      <c r="J70" s="155">
        <v>10.8766</v>
      </c>
      <c r="K70" s="156">
        <f>FORECAST(K$69,$D70:$J70,$D$69:$J$69)</f>
        <v>10.700171428571428</v>
      </c>
      <c r="L70" s="156">
        <f t="shared" ref="L70:AJ74" si="16">FORECAST(L$69,$D70:$J70,$D$69:$J$69)</f>
        <v>10.710664285714286</v>
      </c>
      <c r="M70" s="156">
        <f t="shared" si="16"/>
        <v>10.721157142857143</v>
      </c>
      <c r="N70" s="156">
        <f t="shared" si="16"/>
        <v>10.73165</v>
      </c>
      <c r="O70" s="156">
        <f t="shared" si="16"/>
        <v>10.742142857142857</v>
      </c>
      <c r="P70" s="156">
        <f t="shared" si="16"/>
        <v>10.752635714285715</v>
      </c>
      <c r="Q70" s="156">
        <f t="shared" si="16"/>
        <v>10.763128571428572</v>
      </c>
      <c r="R70" s="156">
        <f t="shared" si="16"/>
        <v>10.773621428571429</v>
      </c>
      <c r="S70" s="156">
        <f t="shared" si="16"/>
        <v>10.784114285714287</v>
      </c>
      <c r="T70" s="156">
        <f t="shared" si="16"/>
        <v>10.794607142857144</v>
      </c>
      <c r="U70" s="156">
        <f t="shared" si="16"/>
        <v>10.805100000000001</v>
      </c>
      <c r="V70" s="156">
        <f t="shared" si="16"/>
        <v>10.815592857142859</v>
      </c>
      <c r="W70" s="156">
        <f t="shared" si="16"/>
        <v>10.826085714285716</v>
      </c>
      <c r="X70" s="156">
        <f t="shared" si="16"/>
        <v>10.836578571428573</v>
      </c>
      <c r="Y70" s="156">
        <f t="shared" si="16"/>
        <v>10.847071428571427</v>
      </c>
      <c r="Z70" s="156">
        <f t="shared" si="16"/>
        <v>10.857564285714284</v>
      </c>
      <c r="AA70" s="156">
        <f t="shared" si="16"/>
        <v>10.868057142857142</v>
      </c>
      <c r="AB70" s="156">
        <f t="shared" si="16"/>
        <v>10.878549999999999</v>
      </c>
      <c r="AC70" s="156">
        <f t="shared" si="16"/>
        <v>10.889042857142856</v>
      </c>
      <c r="AD70" s="156">
        <f t="shared" si="16"/>
        <v>10.899535714285713</v>
      </c>
      <c r="AE70" s="156">
        <f t="shared" si="16"/>
        <v>10.910028571428571</v>
      </c>
      <c r="AF70" s="156">
        <f t="shared" si="16"/>
        <v>10.920521428571428</v>
      </c>
      <c r="AG70" s="156">
        <f t="shared" si="16"/>
        <v>10.931014285714285</v>
      </c>
      <c r="AH70" s="156">
        <f t="shared" si="16"/>
        <v>10.941507142857143</v>
      </c>
      <c r="AI70" s="156">
        <f t="shared" si="16"/>
        <v>10.952</v>
      </c>
      <c r="AJ70" s="156">
        <f t="shared" si="16"/>
        <v>10.962492857142857</v>
      </c>
    </row>
    <row r="71" spans="1:36" ht="15.75" thickBot="1">
      <c r="A71" s="235"/>
      <c r="B71" s="235"/>
      <c r="C71" s="151" t="s">
        <v>430</v>
      </c>
      <c r="D71" s="155">
        <v>8.5050000000000008</v>
      </c>
      <c r="E71" s="155">
        <v>8.2739999999999991</v>
      </c>
      <c r="F71" s="155">
        <v>7.1896000000000004</v>
      </c>
      <c r="G71" s="155">
        <v>7.5327999999999999</v>
      </c>
      <c r="H71" s="155">
        <v>9.1244999999999994</v>
      </c>
      <c r="I71" s="155">
        <v>8.5690000000000008</v>
      </c>
      <c r="J71" s="155">
        <v>8.5915999999999997</v>
      </c>
      <c r="K71" s="156">
        <f t="shared" ref="K71:Z74" si="17">FORECAST(K$69,$D71:$J71,$D$69:$J$69)</f>
        <v>8.653028571428564</v>
      </c>
      <c r="L71" s="156">
        <f t="shared" si="17"/>
        <v>8.7524821428571329</v>
      </c>
      <c r="M71" s="156">
        <f t="shared" si="17"/>
        <v>8.8519357142857018</v>
      </c>
      <c r="N71" s="156">
        <f t="shared" si="17"/>
        <v>8.9513892857142707</v>
      </c>
      <c r="O71" s="156">
        <f t="shared" si="17"/>
        <v>9.0508428571428396</v>
      </c>
      <c r="P71" s="156">
        <f t="shared" si="17"/>
        <v>9.1502964285714086</v>
      </c>
      <c r="Q71" s="156">
        <f t="shared" si="17"/>
        <v>9.2497500000000059</v>
      </c>
      <c r="R71" s="156">
        <f t="shared" si="17"/>
        <v>9.3492035714285748</v>
      </c>
      <c r="S71" s="156">
        <f t="shared" si="17"/>
        <v>9.4486571428571438</v>
      </c>
      <c r="T71" s="156">
        <f t="shared" si="17"/>
        <v>9.5481107142857127</v>
      </c>
      <c r="U71" s="156">
        <f t="shared" si="17"/>
        <v>9.6475642857142816</v>
      </c>
      <c r="V71" s="156">
        <f t="shared" si="17"/>
        <v>9.7470178571428505</v>
      </c>
      <c r="W71" s="156">
        <f t="shared" si="17"/>
        <v>9.8464714285714194</v>
      </c>
      <c r="X71" s="156">
        <f t="shared" si="17"/>
        <v>9.9459249999999884</v>
      </c>
      <c r="Y71" s="156">
        <f t="shared" si="17"/>
        <v>10.045378571428557</v>
      </c>
      <c r="Z71" s="156">
        <f t="shared" si="17"/>
        <v>10.144832142857126</v>
      </c>
      <c r="AA71" s="156">
        <f t="shared" si="16"/>
        <v>10.244285714285695</v>
      </c>
      <c r="AB71" s="156">
        <f t="shared" si="16"/>
        <v>10.343739285714264</v>
      </c>
      <c r="AC71" s="156">
        <f t="shared" si="16"/>
        <v>10.443192857142861</v>
      </c>
      <c r="AD71" s="156">
        <f t="shared" si="16"/>
        <v>10.54264642857143</v>
      </c>
      <c r="AE71" s="156">
        <f t="shared" si="16"/>
        <v>10.642099999999999</v>
      </c>
      <c r="AF71" s="156">
        <f t="shared" si="16"/>
        <v>10.741553571428568</v>
      </c>
      <c r="AG71" s="156">
        <f t="shared" si="16"/>
        <v>10.841007142857137</v>
      </c>
      <c r="AH71" s="156">
        <f t="shared" si="16"/>
        <v>10.940460714285706</v>
      </c>
      <c r="AI71" s="156">
        <f t="shared" si="16"/>
        <v>11.039914285714275</v>
      </c>
      <c r="AJ71" s="156">
        <f t="shared" si="16"/>
        <v>11.139367857142844</v>
      </c>
    </row>
    <row r="72" spans="1:36" ht="15.75" thickBot="1">
      <c r="A72" s="235"/>
      <c r="B72" s="235"/>
      <c r="C72" s="151" t="s">
        <v>431</v>
      </c>
      <c r="D72" s="155">
        <v>12.635999999999999</v>
      </c>
      <c r="E72" s="155">
        <v>12.2928</v>
      </c>
      <c r="F72" s="155">
        <v>11.6014</v>
      </c>
      <c r="G72" s="155">
        <v>12.155200000000001</v>
      </c>
      <c r="H72" s="155">
        <v>12.4267</v>
      </c>
      <c r="I72" s="155">
        <v>12.3574</v>
      </c>
      <c r="J72" s="155">
        <v>12.430400000000001</v>
      </c>
      <c r="K72" s="156">
        <f t="shared" si="17"/>
        <v>12.319657142857146</v>
      </c>
      <c r="L72" s="156">
        <f t="shared" si="16"/>
        <v>12.331717857142859</v>
      </c>
      <c r="M72" s="156">
        <f t="shared" si="16"/>
        <v>12.343778571428576</v>
      </c>
      <c r="N72" s="156">
        <f t="shared" si="16"/>
        <v>12.355839285714289</v>
      </c>
      <c r="O72" s="156">
        <f t="shared" si="16"/>
        <v>12.367900000000002</v>
      </c>
      <c r="P72" s="156">
        <f t="shared" si="16"/>
        <v>12.379960714285719</v>
      </c>
      <c r="Q72" s="156">
        <f t="shared" si="16"/>
        <v>12.392021428571432</v>
      </c>
      <c r="R72" s="156">
        <f t="shared" si="16"/>
        <v>12.404082142857145</v>
      </c>
      <c r="S72" s="156">
        <f t="shared" si="16"/>
        <v>12.416142857142862</v>
      </c>
      <c r="T72" s="156">
        <f t="shared" si="16"/>
        <v>12.428203571428575</v>
      </c>
      <c r="U72" s="156">
        <f t="shared" si="16"/>
        <v>12.440264285714289</v>
      </c>
      <c r="V72" s="156">
        <f t="shared" si="16"/>
        <v>12.452325000000005</v>
      </c>
      <c r="W72" s="156">
        <f t="shared" si="16"/>
        <v>12.464385714285719</v>
      </c>
      <c r="X72" s="156">
        <f t="shared" si="16"/>
        <v>12.476446428571432</v>
      </c>
      <c r="Y72" s="156">
        <f t="shared" si="16"/>
        <v>12.488507142857149</v>
      </c>
      <c r="Z72" s="156">
        <f t="shared" si="16"/>
        <v>12.500567857142862</v>
      </c>
      <c r="AA72" s="156">
        <f t="shared" si="16"/>
        <v>12.512628571428579</v>
      </c>
      <c r="AB72" s="156">
        <f t="shared" si="16"/>
        <v>12.524689285714292</v>
      </c>
      <c r="AC72" s="156">
        <f t="shared" si="16"/>
        <v>12.536750000000005</v>
      </c>
      <c r="AD72" s="156">
        <f t="shared" si="16"/>
        <v>12.548810714285722</v>
      </c>
      <c r="AE72" s="156">
        <f t="shared" si="16"/>
        <v>12.560871428571435</v>
      </c>
      <c r="AF72" s="156">
        <f t="shared" si="16"/>
        <v>12.572932142857148</v>
      </c>
      <c r="AG72" s="156">
        <f t="shared" si="16"/>
        <v>12.584992857142865</v>
      </c>
      <c r="AH72" s="156">
        <f t="shared" si="16"/>
        <v>12.597053571428578</v>
      </c>
      <c r="AI72" s="156">
        <f t="shared" si="16"/>
        <v>12.609114285714291</v>
      </c>
      <c r="AJ72" s="156">
        <f t="shared" si="16"/>
        <v>12.621175000000008</v>
      </c>
    </row>
    <row r="73" spans="1:36" ht="15.75" thickBot="1">
      <c r="A73" s="235"/>
      <c r="B73" s="235"/>
      <c r="C73" s="151" t="s">
        <v>432</v>
      </c>
      <c r="D73" s="155">
        <v>21.140999999999998</v>
      </c>
      <c r="E73" s="155">
        <v>20.566800000000001</v>
      </c>
      <c r="F73" s="155">
        <v>25.327000000000002</v>
      </c>
      <c r="G73" s="155">
        <v>26.536000000000001</v>
      </c>
      <c r="H73" s="155">
        <v>23.636800000000001</v>
      </c>
      <c r="I73" s="155">
        <v>27.962</v>
      </c>
      <c r="J73" s="155">
        <v>27.694199999999999</v>
      </c>
      <c r="K73" s="156">
        <f t="shared" si="17"/>
        <v>29.37480000000005</v>
      </c>
      <c r="L73" s="156">
        <f t="shared" si="16"/>
        <v>30.544792857142966</v>
      </c>
      <c r="M73" s="156">
        <f t="shared" si="16"/>
        <v>31.714785714285881</v>
      </c>
      <c r="N73" s="156">
        <f t="shared" si="16"/>
        <v>32.884778571428797</v>
      </c>
      <c r="O73" s="156">
        <f t="shared" si="16"/>
        <v>34.054771428571257</v>
      </c>
      <c r="P73" s="156">
        <f t="shared" si="16"/>
        <v>35.224764285714173</v>
      </c>
      <c r="Q73" s="156">
        <f t="shared" si="16"/>
        <v>36.394757142857088</v>
      </c>
      <c r="R73" s="156">
        <f t="shared" si="16"/>
        <v>37.564750000000004</v>
      </c>
      <c r="S73" s="156">
        <f t="shared" si="16"/>
        <v>38.734742857142919</v>
      </c>
      <c r="T73" s="156">
        <f t="shared" si="16"/>
        <v>39.904735714285835</v>
      </c>
      <c r="U73" s="156">
        <f t="shared" si="16"/>
        <v>41.07472857142875</v>
      </c>
      <c r="V73" s="156">
        <f t="shared" si="16"/>
        <v>42.244721428571665</v>
      </c>
      <c r="W73" s="156">
        <f t="shared" si="16"/>
        <v>43.414714285714126</v>
      </c>
      <c r="X73" s="156">
        <f t="shared" si="16"/>
        <v>44.584707142857042</v>
      </c>
      <c r="Y73" s="156">
        <f t="shared" si="16"/>
        <v>45.754699999999957</v>
      </c>
      <c r="Z73" s="156">
        <f t="shared" si="16"/>
        <v>46.924692857142873</v>
      </c>
      <c r="AA73" s="156">
        <f t="shared" si="16"/>
        <v>48.094685714285788</v>
      </c>
      <c r="AB73" s="156">
        <f t="shared" si="16"/>
        <v>49.264678571428703</v>
      </c>
      <c r="AC73" s="156">
        <f t="shared" si="16"/>
        <v>50.434671428571619</v>
      </c>
      <c r="AD73" s="156">
        <f t="shared" si="16"/>
        <v>51.604664285714534</v>
      </c>
      <c r="AE73" s="156">
        <f t="shared" si="16"/>
        <v>52.774657142856995</v>
      </c>
      <c r="AF73" s="156">
        <f t="shared" si="16"/>
        <v>53.944649999999911</v>
      </c>
      <c r="AG73" s="156">
        <f t="shared" si="16"/>
        <v>55.114642857142826</v>
      </c>
      <c r="AH73" s="156">
        <f t="shared" si="16"/>
        <v>56.284635714285741</v>
      </c>
      <c r="AI73" s="156">
        <f t="shared" si="16"/>
        <v>57.454628571428657</v>
      </c>
      <c r="AJ73" s="156">
        <f t="shared" si="16"/>
        <v>58.624621428571572</v>
      </c>
    </row>
    <row r="74" spans="1:36" ht="15.75" thickBot="1">
      <c r="A74" s="236"/>
      <c r="B74" s="236"/>
      <c r="C74" s="151" t="s">
        <v>433</v>
      </c>
      <c r="D74" s="155">
        <v>17.334</v>
      </c>
      <c r="E74" s="155">
        <v>16.863199999999999</v>
      </c>
      <c r="F74" s="155">
        <v>16.993600000000001</v>
      </c>
      <c r="G74" s="155">
        <v>17.8048</v>
      </c>
      <c r="H74" s="155">
        <v>18.770399999999999</v>
      </c>
      <c r="I74" s="155">
        <v>19.302800000000001</v>
      </c>
      <c r="J74" s="155">
        <v>20.108000000000001</v>
      </c>
      <c r="K74" s="156">
        <f t="shared" si="17"/>
        <v>20.307828571428445</v>
      </c>
      <c r="L74" s="156">
        <f t="shared" si="16"/>
        <v>20.842757142856954</v>
      </c>
      <c r="M74" s="156">
        <f t="shared" si="16"/>
        <v>21.377685714285462</v>
      </c>
      <c r="N74" s="156">
        <f t="shared" si="16"/>
        <v>21.912614285713971</v>
      </c>
      <c r="O74" s="156">
        <f t="shared" si="16"/>
        <v>22.447542857142707</v>
      </c>
      <c r="P74" s="156">
        <f t="shared" si="16"/>
        <v>22.982471428571216</v>
      </c>
      <c r="Q74" s="156">
        <f t="shared" si="16"/>
        <v>23.517399999999725</v>
      </c>
      <c r="R74" s="156">
        <f t="shared" si="16"/>
        <v>24.052328571428461</v>
      </c>
      <c r="S74" s="156">
        <f t="shared" si="16"/>
        <v>24.58725714285697</v>
      </c>
      <c r="T74" s="156">
        <f t="shared" si="16"/>
        <v>25.122185714285479</v>
      </c>
      <c r="U74" s="156">
        <f t="shared" si="16"/>
        <v>25.657114285713988</v>
      </c>
      <c r="V74" s="156">
        <f t="shared" si="16"/>
        <v>26.192042857142724</v>
      </c>
      <c r="W74" s="156">
        <f t="shared" si="16"/>
        <v>26.726971428571233</v>
      </c>
      <c r="X74" s="156">
        <f t="shared" si="16"/>
        <v>27.261899999999741</v>
      </c>
      <c r="Y74" s="156">
        <f t="shared" si="16"/>
        <v>27.796828571428478</v>
      </c>
      <c r="Z74" s="156">
        <f t="shared" si="16"/>
        <v>28.331757142856986</v>
      </c>
      <c r="AA74" s="156">
        <f t="shared" si="16"/>
        <v>28.866685714285495</v>
      </c>
      <c r="AB74" s="156">
        <f t="shared" si="16"/>
        <v>29.401614285714004</v>
      </c>
      <c r="AC74" s="156">
        <f t="shared" si="16"/>
        <v>29.93654285714274</v>
      </c>
      <c r="AD74" s="156">
        <f t="shared" si="16"/>
        <v>30.471471428571249</v>
      </c>
      <c r="AE74" s="156">
        <f t="shared" si="16"/>
        <v>31.006399999999758</v>
      </c>
      <c r="AF74" s="156">
        <f t="shared" si="16"/>
        <v>31.541328571428267</v>
      </c>
      <c r="AG74" s="156">
        <f t="shared" si="16"/>
        <v>32.076257142857003</v>
      </c>
      <c r="AH74" s="156">
        <f t="shared" si="16"/>
        <v>32.611185714285511</v>
      </c>
      <c r="AI74" s="156">
        <f t="shared" si="16"/>
        <v>33.14611428571402</v>
      </c>
      <c r="AJ74" s="156">
        <f t="shared" si="16"/>
        <v>33.681042857142756</v>
      </c>
    </row>
    <row r="75" spans="1:36" ht="15.75" thickBot="1">
      <c r="A75" s="151"/>
      <c r="B75" s="151"/>
      <c r="C75" s="152"/>
      <c r="D75" s="157" t="s">
        <v>434</v>
      </c>
      <c r="E75" s="151"/>
      <c r="F75" s="151"/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  <c r="AC75" s="151"/>
      <c r="AD75" s="151"/>
      <c r="AE75" s="151"/>
      <c r="AF75" s="151"/>
      <c r="AG75" s="151"/>
      <c r="AH75" s="151"/>
      <c r="AI75" s="151"/>
      <c r="AJ75" s="151"/>
    </row>
    <row r="76" spans="1:36" ht="15.75" thickBot="1">
      <c r="A76" s="151"/>
      <c r="B76" s="151"/>
      <c r="C76" s="151" t="s">
        <v>435</v>
      </c>
      <c r="D76" s="158">
        <v>39700000000000</v>
      </c>
      <c r="E76" s="151"/>
      <c r="F76" s="15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1"/>
      <c r="AF76" s="151"/>
      <c r="AG76" s="151"/>
      <c r="AH76" s="151"/>
      <c r="AI76" s="151"/>
      <c r="AJ76" s="151"/>
    </row>
    <row r="77" spans="1:36" ht="15.75" thickBot="1">
      <c r="A77" s="151"/>
      <c r="B77" s="151"/>
      <c r="C77" s="151"/>
      <c r="D77" s="151"/>
      <c r="E77" s="151"/>
      <c r="F77" s="15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  <c r="AC77" s="151"/>
      <c r="AD77" s="151"/>
      <c r="AE77" s="151"/>
      <c r="AF77" s="151"/>
      <c r="AG77" s="151"/>
      <c r="AH77" s="151"/>
      <c r="AI77" s="151"/>
      <c r="AJ77" s="151"/>
    </row>
    <row r="78" spans="1:36" ht="15.75" thickBot="1">
      <c r="A78" s="153" t="s">
        <v>424</v>
      </c>
      <c r="B78" s="153" t="s">
        <v>425</v>
      </c>
      <c r="C78" s="153" t="s">
        <v>426</v>
      </c>
      <c r="D78" s="154">
        <v>2018</v>
      </c>
      <c r="E78" s="154">
        <v>2019</v>
      </c>
      <c r="F78" s="154">
        <v>2020</v>
      </c>
      <c r="G78" s="154">
        <v>2021</v>
      </c>
      <c r="H78" s="154">
        <v>2022</v>
      </c>
      <c r="I78" s="154">
        <v>2023</v>
      </c>
      <c r="J78" s="154">
        <v>2024</v>
      </c>
      <c r="K78" s="154">
        <v>2025</v>
      </c>
      <c r="L78" s="154">
        <v>2026</v>
      </c>
      <c r="M78" s="154">
        <v>2027</v>
      </c>
      <c r="N78" s="154">
        <v>2028</v>
      </c>
      <c r="O78" s="154">
        <v>2029</v>
      </c>
      <c r="P78" s="154">
        <v>2030</v>
      </c>
      <c r="Q78" s="154">
        <v>2031</v>
      </c>
      <c r="R78" s="154">
        <v>2032</v>
      </c>
      <c r="S78" s="154">
        <v>2033</v>
      </c>
      <c r="T78" s="154">
        <v>2034</v>
      </c>
      <c r="U78" s="154">
        <v>2035</v>
      </c>
      <c r="V78" s="154">
        <v>2036</v>
      </c>
      <c r="W78" s="154">
        <v>2037</v>
      </c>
      <c r="X78" s="154">
        <v>2038</v>
      </c>
      <c r="Y78" s="154">
        <v>2039</v>
      </c>
      <c r="Z78" s="154">
        <v>2040</v>
      </c>
      <c r="AA78" s="154">
        <v>2041</v>
      </c>
      <c r="AB78" s="154">
        <v>2042</v>
      </c>
      <c r="AC78" s="154">
        <v>2043</v>
      </c>
      <c r="AD78" s="154">
        <v>2044</v>
      </c>
      <c r="AE78" s="154">
        <v>2045</v>
      </c>
      <c r="AF78" s="154">
        <v>2046</v>
      </c>
      <c r="AG78" s="154">
        <v>2047</v>
      </c>
      <c r="AH78" s="154">
        <v>2048</v>
      </c>
      <c r="AI78" s="154">
        <v>2049</v>
      </c>
      <c r="AJ78" s="154">
        <v>2050</v>
      </c>
    </row>
    <row r="79" spans="1:36" ht="15.75" thickBot="1">
      <c r="A79" s="234" t="s">
        <v>427</v>
      </c>
      <c r="B79" s="234" t="s">
        <v>428</v>
      </c>
      <c r="C79" s="151" t="s">
        <v>436</v>
      </c>
      <c r="D79" s="158">
        <f>D70*$D$76</f>
        <v>434119500000000</v>
      </c>
      <c r="E79" s="158">
        <f t="shared" ref="E79:AJ83" si="18">E70*$D$76</f>
        <v>422328600000000</v>
      </c>
      <c r="F79" s="158">
        <f t="shared" si="18"/>
        <v>402192760000000</v>
      </c>
      <c r="G79" s="158">
        <f t="shared" si="18"/>
        <v>421391680000000</v>
      </c>
      <c r="H79" s="158">
        <f t="shared" si="18"/>
        <v>434691180000000</v>
      </c>
      <c r="I79" s="158">
        <f t="shared" si="18"/>
        <v>415389040000000</v>
      </c>
      <c r="J79" s="158">
        <f t="shared" si="18"/>
        <v>431801020000000</v>
      </c>
      <c r="K79" s="158">
        <f t="shared" si="18"/>
        <v>424796805714285.69</v>
      </c>
      <c r="L79" s="158">
        <f t="shared" si="18"/>
        <v>425213372142857.12</v>
      </c>
      <c r="M79" s="158">
        <f t="shared" si="18"/>
        <v>425629938571428.56</v>
      </c>
      <c r="N79" s="158">
        <f t="shared" si="18"/>
        <v>426046505000000</v>
      </c>
      <c r="O79" s="158">
        <f t="shared" si="18"/>
        <v>426463071428571.44</v>
      </c>
      <c r="P79" s="158">
        <f t="shared" si="18"/>
        <v>426879637857142.87</v>
      </c>
      <c r="Q79" s="158">
        <f t="shared" si="18"/>
        <v>427296204285714.31</v>
      </c>
      <c r="R79" s="158">
        <f t="shared" si="18"/>
        <v>427712770714285.75</v>
      </c>
      <c r="S79" s="158">
        <f t="shared" si="18"/>
        <v>428129337142857.19</v>
      </c>
      <c r="T79" s="158">
        <f t="shared" si="18"/>
        <v>428545903571428.62</v>
      </c>
      <c r="U79" s="158">
        <f t="shared" si="18"/>
        <v>428962470000000.06</v>
      </c>
      <c r="V79" s="158">
        <f t="shared" si="18"/>
        <v>429379036428571.5</v>
      </c>
      <c r="W79" s="158">
        <f t="shared" si="18"/>
        <v>429795602857142.94</v>
      </c>
      <c r="X79" s="158">
        <f t="shared" si="18"/>
        <v>430212169285714.37</v>
      </c>
      <c r="Y79" s="158">
        <f t="shared" si="18"/>
        <v>430628735714285.62</v>
      </c>
      <c r="Z79" s="158">
        <f t="shared" si="18"/>
        <v>431045302142857.06</v>
      </c>
      <c r="AA79" s="158">
        <f t="shared" si="18"/>
        <v>431461868571428.5</v>
      </c>
      <c r="AB79" s="158">
        <f t="shared" si="18"/>
        <v>431878434999999.94</v>
      </c>
      <c r="AC79" s="158">
        <f t="shared" si="18"/>
        <v>432295001428571.37</v>
      </c>
      <c r="AD79" s="158">
        <f t="shared" si="18"/>
        <v>432711567857142.81</v>
      </c>
      <c r="AE79" s="158">
        <f t="shared" si="18"/>
        <v>433128134285714.25</v>
      </c>
      <c r="AF79" s="158">
        <f t="shared" si="18"/>
        <v>433544700714285.69</v>
      </c>
      <c r="AG79" s="158">
        <f t="shared" si="18"/>
        <v>433961267142857.12</v>
      </c>
      <c r="AH79" s="158">
        <f t="shared" si="18"/>
        <v>434377833571428.56</v>
      </c>
      <c r="AI79" s="158">
        <f t="shared" si="18"/>
        <v>434794400000000</v>
      </c>
      <c r="AJ79" s="158">
        <f t="shared" si="18"/>
        <v>435210966428571.44</v>
      </c>
    </row>
    <row r="80" spans="1:36" ht="15.75" thickBot="1">
      <c r="A80" s="235"/>
      <c r="B80" s="235"/>
      <c r="C80" s="151" t="s">
        <v>437</v>
      </c>
      <c r="D80" s="158">
        <f t="shared" ref="D80:S83" si="19">D71*$D$76</f>
        <v>337648500000000</v>
      </c>
      <c r="E80" s="158">
        <f t="shared" si="19"/>
        <v>328477799999999.94</v>
      </c>
      <c r="F80" s="158">
        <f t="shared" si="19"/>
        <v>285427120000000</v>
      </c>
      <c r="G80" s="158">
        <f t="shared" si="19"/>
        <v>299052160000000</v>
      </c>
      <c r="H80" s="158">
        <f t="shared" si="19"/>
        <v>362242650000000</v>
      </c>
      <c r="I80" s="158">
        <f t="shared" si="19"/>
        <v>340189300000000.06</v>
      </c>
      <c r="J80" s="158">
        <f t="shared" si="19"/>
        <v>341086520000000</v>
      </c>
      <c r="K80" s="158">
        <f t="shared" si="19"/>
        <v>343525234285714</v>
      </c>
      <c r="L80" s="158">
        <f t="shared" si="19"/>
        <v>347473541071428.19</v>
      </c>
      <c r="M80" s="158">
        <f t="shared" si="19"/>
        <v>351421847857142.37</v>
      </c>
      <c r="N80" s="158">
        <f t="shared" si="19"/>
        <v>355370154642856.56</v>
      </c>
      <c r="O80" s="158">
        <f t="shared" si="19"/>
        <v>359318461428570.75</v>
      </c>
      <c r="P80" s="158">
        <f t="shared" si="19"/>
        <v>363266768214284.94</v>
      </c>
      <c r="Q80" s="158">
        <f t="shared" si="19"/>
        <v>367215075000000.25</v>
      </c>
      <c r="R80" s="158">
        <f t="shared" si="19"/>
        <v>371163381785714.44</v>
      </c>
      <c r="S80" s="158">
        <f t="shared" si="19"/>
        <v>375111688571428.62</v>
      </c>
      <c r="T80" s="158">
        <f t="shared" si="18"/>
        <v>379059995357142.81</v>
      </c>
      <c r="U80" s="158">
        <f t="shared" si="18"/>
        <v>383008302142857</v>
      </c>
      <c r="V80" s="158">
        <f t="shared" si="18"/>
        <v>386956608928571.19</v>
      </c>
      <c r="W80" s="158">
        <f t="shared" si="18"/>
        <v>390904915714285.37</v>
      </c>
      <c r="X80" s="158">
        <f t="shared" si="18"/>
        <v>394853222499999.56</v>
      </c>
      <c r="Y80" s="158">
        <f t="shared" si="18"/>
        <v>398801529285713.75</v>
      </c>
      <c r="Z80" s="158">
        <f t="shared" si="18"/>
        <v>402749836071427.94</v>
      </c>
      <c r="AA80" s="158">
        <f t="shared" si="18"/>
        <v>406698142857142.12</v>
      </c>
      <c r="AB80" s="158">
        <f t="shared" si="18"/>
        <v>410646449642856.31</v>
      </c>
      <c r="AC80" s="158">
        <f t="shared" si="18"/>
        <v>414594756428571.62</v>
      </c>
      <c r="AD80" s="158">
        <f t="shared" si="18"/>
        <v>418543063214285.81</v>
      </c>
      <c r="AE80" s="158">
        <f t="shared" si="18"/>
        <v>422491370000000</v>
      </c>
      <c r="AF80" s="158">
        <f t="shared" si="18"/>
        <v>426439676785714.12</v>
      </c>
      <c r="AG80" s="158">
        <f t="shared" si="18"/>
        <v>430387983571428.31</v>
      </c>
      <c r="AH80" s="158">
        <f t="shared" si="18"/>
        <v>434336290357142.5</v>
      </c>
      <c r="AI80" s="158">
        <f t="shared" si="18"/>
        <v>438284597142856.69</v>
      </c>
      <c r="AJ80" s="158">
        <f t="shared" si="18"/>
        <v>442232903928570.87</v>
      </c>
    </row>
    <row r="81" spans="1:36" ht="15.75" thickBot="1">
      <c r="A81" s="235"/>
      <c r="B81" s="235"/>
      <c r="C81" s="151" t="s">
        <v>438</v>
      </c>
      <c r="D81" s="158">
        <f t="shared" si="19"/>
        <v>501649200000000</v>
      </c>
      <c r="E81" s="158">
        <f t="shared" si="18"/>
        <v>488024160000000</v>
      </c>
      <c r="F81" s="158">
        <f t="shared" si="18"/>
        <v>460575580000000</v>
      </c>
      <c r="G81" s="158">
        <f t="shared" si="18"/>
        <v>482561440000000</v>
      </c>
      <c r="H81" s="158">
        <f t="shared" si="18"/>
        <v>493339990000000</v>
      </c>
      <c r="I81" s="158">
        <f t="shared" si="18"/>
        <v>490588780000000</v>
      </c>
      <c r="J81" s="158">
        <f t="shared" si="18"/>
        <v>493486880000000</v>
      </c>
      <c r="K81" s="158">
        <f t="shared" si="18"/>
        <v>489090388571428.69</v>
      </c>
      <c r="L81" s="158">
        <f t="shared" si="18"/>
        <v>489569198928571.5</v>
      </c>
      <c r="M81" s="158">
        <f t="shared" si="18"/>
        <v>490048009285714.44</v>
      </c>
      <c r="N81" s="158">
        <f t="shared" si="18"/>
        <v>490526819642857.25</v>
      </c>
      <c r="O81" s="158">
        <f t="shared" si="18"/>
        <v>491005630000000.06</v>
      </c>
      <c r="P81" s="158">
        <f t="shared" si="18"/>
        <v>491484440357143.06</v>
      </c>
      <c r="Q81" s="158">
        <f t="shared" si="18"/>
        <v>491963250714285.87</v>
      </c>
      <c r="R81" s="158">
        <f t="shared" si="18"/>
        <v>492442061071428.69</v>
      </c>
      <c r="S81" s="158">
        <f t="shared" si="18"/>
        <v>492920871428571.62</v>
      </c>
      <c r="T81" s="158">
        <f t="shared" si="18"/>
        <v>493399681785714.44</v>
      </c>
      <c r="U81" s="158">
        <f t="shared" si="18"/>
        <v>493878492142857.25</v>
      </c>
      <c r="V81" s="158">
        <f t="shared" si="18"/>
        <v>494357302500000.19</v>
      </c>
      <c r="W81" s="158">
        <f t="shared" si="18"/>
        <v>494836112857143</v>
      </c>
      <c r="X81" s="158">
        <f t="shared" si="18"/>
        <v>495314923214285.81</v>
      </c>
      <c r="Y81" s="158">
        <f t="shared" si="18"/>
        <v>495793733571428.81</v>
      </c>
      <c r="Z81" s="158">
        <f t="shared" si="18"/>
        <v>496272543928571.62</v>
      </c>
      <c r="AA81" s="158">
        <f t="shared" si="18"/>
        <v>496751354285714.56</v>
      </c>
      <c r="AB81" s="158">
        <f t="shared" si="18"/>
        <v>497230164642857.37</v>
      </c>
      <c r="AC81" s="158">
        <f t="shared" si="18"/>
        <v>497708975000000.19</v>
      </c>
      <c r="AD81" s="158">
        <f t="shared" si="18"/>
        <v>498187785357143.12</v>
      </c>
      <c r="AE81" s="158">
        <f t="shared" si="18"/>
        <v>498666595714285.94</v>
      </c>
      <c r="AF81" s="158">
        <f t="shared" si="18"/>
        <v>499145406071428.75</v>
      </c>
      <c r="AG81" s="158">
        <f t="shared" si="18"/>
        <v>499624216428571.75</v>
      </c>
      <c r="AH81" s="158">
        <f t="shared" si="18"/>
        <v>500103026785714.56</v>
      </c>
      <c r="AI81" s="158">
        <f t="shared" si="18"/>
        <v>500581837142857.37</v>
      </c>
      <c r="AJ81" s="158">
        <f t="shared" si="18"/>
        <v>501060647500000.31</v>
      </c>
    </row>
    <row r="82" spans="1:36" ht="15.75" thickBot="1">
      <c r="A82" s="235"/>
      <c r="B82" s="235"/>
      <c r="C82" s="151" t="s">
        <v>439</v>
      </c>
      <c r="D82" s="158">
        <f t="shared" si="19"/>
        <v>839297699999999.87</v>
      </c>
      <c r="E82" s="158">
        <f t="shared" si="18"/>
        <v>816501960000000</v>
      </c>
      <c r="F82" s="158">
        <f t="shared" si="18"/>
        <v>1005481900000000.1</v>
      </c>
      <c r="G82" s="158">
        <f t="shared" si="18"/>
        <v>1053479200000000</v>
      </c>
      <c r="H82" s="158">
        <f t="shared" si="18"/>
        <v>938380960000000</v>
      </c>
      <c r="I82" s="158">
        <f t="shared" si="18"/>
        <v>1110091400000000</v>
      </c>
      <c r="J82" s="158">
        <f t="shared" si="18"/>
        <v>1099459740000000</v>
      </c>
      <c r="K82" s="158">
        <f t="shared" si="18"/>
        <v>1166179560000002</v>
      </c>
      <c r="L82" s="158">
        <f t="shared" si="18"/>
        <v>1212628276428575.7</v>
      </c>
      <c r="M82" s="158">
        <f t="shared" si="18"/>
        <v>1259076992857149.5</v>
      </c>
      <c r="N82" s="158">
        <f t="shared" si="18"/>
        <v>1305525709285723.2</v>
      </c>
      <c r="O82" s="158">
        <f t="shared" si="18"/>
        <v>1351974425714279</v>
      </c>
      <c r="P82" s="158">
        <f t="shared" si="18"/>
        <v>1398423142142852.7</v>
      </c>
      <c r="Q82" s="158">
        <f t="shared" si="18"/>
        <v>1444871858571426.5</v>
      </c>
      <c r="R82" s="158">
        <f t="shared" si="18"/>
        <v>1491320575000000.2</v>
      </c>
      <c r="S82" s="158">
        <f t="shared" si="18"/>
        <v>1537769291428574</v>
      </c>
      <c r="T82" s="158">
        <f t="shared" si="18"/>
        <v>1584218007857147.7</v>
      </c>
      <c r="U82" s="158">
        <f t="shared" si="18"/>
        <v>1630666724285721.5</v>
      </c>
      <c r="V82" s="158">
        <f t="shared" si="18"/>
        <v>1677115440714295</v>
      </c>
      <c r="W82" s="158">
        <f t="shared" si="18"/>
        <v>1723564157142850.7</v>
      </c>
      <c r="X82" s="158">
        <f t="shared" si="18"/>
        <v>1770012873571424.5</v>
      </c>
      <c r="Y82" s="158">
        <f t="shared" si="18"/>
        <v>1816461589999998.2</v>
      </c>
      <c r="Z82" s="158">
        <f t="shared" si="18"/>
        <v>1862910306428572</v>
      </c>
      <c r="AA82" s="158">
        <f t="shared" si="18"/>
        <v>1909359022857145.7</v>
      </c>
      <c r="AB82" s="158">
        <f t="shared" si="18"/>
        <v>1955807739285719.5</v>
      </c>
      <c r="AC82" s="158">
        <f t="shared" si="18"/>
        <v>2002256455714293.2</v>
      </c>
      <c r="AD82" s="158">
        <f t="shared" si="18"/>
        <v>2048705172142867</v>
      </c>
      <c r="AE82" s="158">
        <f t="shared" si="18"/>
        <v>2095153888571422.7</v>
      </c>
      <c r="AF82" s="158">
        <f t="shared" si="18"/>
        <v>2141602604999996.5</v>
      </c>
      <c r="AG82" s="158">
        <f t="shared" si="18"/>
        <v>2188051321428570.2</v>
      </c>
      <c r="AH82" s="158">
        <f t="shared" si="18"/>
        <v>2234500037857144</v>
      </c>
      <c r="AI82" s="158">
        <f t="shared" si="18"/>
        <v>2280948754285717.5</v>
      </c>
      <c r="AJ82" s="158">
        <f t="shared" si="18"/>
        <v>2327397470714291.5</v>
      </c>
    </row>
    <row r="83" spans="1:36" ht="15.75" thickBot="1">
      <c r="A83" s="236"/>
      <c r="B83" s="236"/>
      <c r="C83" s="151" t="s">
        <v>440</v>
      </c>
      <c r="D83" s="158">
        <f t="shared" si="19"/>
        <v>688159800000000</v>
      </c>
      <c r="E83" s="158">
        <f t="shared" si="18"/>
        <v>669469040000000</v>
      </c>
      <c r="F83" s="158">
        <f t="shared" si="18"/>
        <v>674645920000000</v>
      </c>
      <c r="G83" s="158">
        <f t="shared" si="18"/>
        <v>706850560000000</v>
      </c>
      <c r="H83" s="158">
        <f t="shared" si="18"/>
        <v>745184880000000</v>
      </c>
      <c r="I83" s="158">
        <f t="shared" si="18"/>
        <v>766321160000000</v>
      </c>
      <c r="J83" s="158">
        <f t="shared" si="18"/>
        <v>798287600000000</v>
      </c>
      <c r="K83" s="158">
        <f t="shared" si="18"/>
        <v>806220794285709.25</v>
      </c>
      <c r="L83" s="158">
        <f t="shared" si="18"/>
        <v>827457458571421</v>
      </c>
      <c r="M83" s="158">
        <f t="shared" si="18"/>
        <v>848694122857132.87</v>
      </c>
      <c r="N83" s="158">
        <f t="shared" si="18"/>
        <v>869930787142844.62</v>
      </c>
      <c r="O83" s="158">
        <f t="shared" si="18"/>
        <v>891167451428565.5</v>
      </c>
      <c r="P83" s="158">
        <f t="shared" si="18"/>
        <v>912404115714277.25</v>
      </c>
      <c r="Q83" s="158">
        <f t="shared" si="18"/>
        <v>933640779999989.12</v>
      </c>
      <c r="R83" s="158">
        <f t="shared" si="18"/>
        <v>954877444285709.87</v>
      </c>
      <c r="S83" s="158">
        <f t="shared" si="18"/>
        <v>976114108571421.75</v>
      </c>
      <c r="T83" s="158">
        <f t="shared" si="18"/>
        <v>997350772857133.5</v>
      </c>
      <c r="U83" s="158">
        <f t="shared" si="18"/>
        <v>1018587437142845.2</v>
      </c>
      <c r="V83" s="158">
        <f t="shared" si="18"/>
        <v>1039824101428566.1</v>
      </c>
      <c r="W83" s="158">
        <f t="shared" si="18"/>
        <v>1061060765714277.9</v>
      </c>
      <c r="X83" s="158">
        <f t="shared" si="18"/>
        <v>1082297429999989.7</v>
      </c>
      <c r="Y83" s="158">
        <f t="shared" si="18"/>
        <v>1103534094285710.5</v>
      </c>
      <c r="Z83" s="158">
        <f t="shared" si="18"/>
        <v>1124770758571422.4</v>
      </c>
      <c r="AA83" s="158">
        <f t="shared" si="18"/>
        <v>1146007422857134.2</v>
      </c>
      <c r="AB83" s="158">
        <f t="shared" si="18"/>
        <v>1167244087142846</v>
      </c>
      <c r="AC83" s="158">
        <f t="shared" si="18"/>
        <v>1188480751428566.7</v>
      </c>
      <c r="AD83" s="158">
        <f t="shared" si="18"/>
        <v>1209717415714278.5</v>
      </c>
      <c r="AE83" s="158">
        <f t="shared" si="18"/>
        <v>1230954079999990.5</v>
      </c>
      <c r="AF83" s="158">
        <f t="shared" si="18"/>
        <v>1252190744285702.2</v>
      </c>
      <c r="AG83" s="158">
        <f t="shared" si="18"/>
        <v>1273427408571423</v>
      </c>
      <c r="AH83" s="158">
        <f t="shared" si="18"/>
        <v>1294664072857134.7</v>
      </c>
      <c r="AI83" s="158">
        <f t="shared" si="18"/>
        <v>1315900737142846.5</v>
      </c>
      <c r="AJ83" s="158">
        <f t="shared" si="18"/>
        <v>1337137401428567.5</v>
      </c>
    </row>
    <row r="84" spans="1:36">
      <c r="A84" s="142"/>
      <c r="B84" s="143"/>
      <c r="C84" s="145"/>
      <c r="D84" s="145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1:36">
      <c r="A85" s="142"/>
      <c r="B85" s="143"/>
      <c r="C85" s="143"/>
      <c r="D85" s="143"/>
    </row>
    <row r="86" spans="1:36">
      <c r="A86" s="142"/>
      <c r="B86" s="143"/>
      <c r="C86" s="143"/>
      <c r="D86" s="143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6">
      <c r="A87" s="142"/>
      <c r="B87" s="143"/>
      <c r="C87" s="143"/>
      <c r="D87" s="143"/>
    </row>
    <row r="88" spans="1:36">
      <c r="A88" s="142"/>
      <c r="B88" s="143"/>
      <c r="C88" s="143"/>
      <c r="D88" s="143"/>
    </row>
    <row r="89" spans="1:36">
      <c r="A89" s="142"/>
      <c r="B89" s="143"/>
      <c r="C89" s="143"/>
      <c r="D89" s="145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spans="1:36">
      <c r="A90" s="142"/>
      <c r="B90" s="143"/>
      <c r="C90" s="145"/>
      <c r="D90" s="145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  <row r="91" spans="1:36">
      <c r="A91" s="142"/>
      <c r="B91" s="143"/>
      <c r="C91" s="143"/>
      <c r="D91" s="145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</row>
    <row r="92" spans="1:36">
      <c r="A92" s="142"/>
      <c r="B92" s="143"/>
      <c r="C92" s="143"/>
      <c r="D92" s="145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</row>
    <row r="93" spans="1:36">
      <c r="A93" s="142"/>
      <c r="B93" s="143"/>
      <c r="C93" s="145"/>
      <c r="D93" s="145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</row>
    <row r="94" spans="1:36">
      <c r="A94" s="142"/>
      <c r="B94" s="143"/>
      <c r="C94" s="145"/>
      <c r="D94" s="145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</row>
    <row r="95" spans="1:36">
      <c r="A95" s="142"/>
      <c r="B95" s="143"/>
      <c r="C95" s="145"/>
      <c r="D95" s="145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</row>
    <row r="96" spans="1:36">
      <c r="A96" s="142"/>
      <c r="B96" s="143"/>
      <c r="C96" s="145"/>
      <c r="D96" s="145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</row>
    <row r="97" spans="1:33">
      <c r="A97" s="142"/>
      <c r="B97" s="143"/>
      <c r="C97" s="143"/>
      <c r="D97" s="143"/>
    </row>
    <row r="98" spans="1:33">
      <c r="A98" s="142"/>
      <c r="B98" s="143"/>
      <c r="C98" s="143"/>
      <c r="D98" s="145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</row>
    <row r="99" spans="1:33">
      <c r="A99" s="142"/>
      <c r="B99" s="143"/>
      <c r="C99" s="143"/>
      <c r="D99" s="143"/>
    </row>
    <row r="100" spans="1:33">
      <c r="A100" s="142"/>
      <c r="B100" s="143"/>
      <c r="C100" s="143"/>
      <c r="D100" s="143"/>
    </row>
    <row r="101" spans="1:33">
      <c r="A101" s="142"/>
      <c r="B101" s="143"/>
      <c r="C101" s="143"/>
      <c r="D101" s="145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</row>
    <row r="102" spans="1:33">
      <c r="A102" s="142"/>
      <c r="B102" s="143"/>
      <c r="C102" s="143"/>
      <c r="D102" s="143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</row>
    <row r="103" spans="1:33">
      <c r="A103" s="142"/>
      <c r="B103" s="143"/>
      <c r="C103" s="143"/>
      <c r="D103" s="143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</row>
    <row r="104" spans="1:33">
      <c r="A104" s="142"/>
      <c r="B104" s="143"/>
      <c r="C104" s="143"/>
      <c r="D104" s="143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</row>
    <row r="105" spans="1:33">
      <c r="A105" s="142"/>
      <c r="B105" s="143"/>
      <c r="C105" s="145"/>
      <c r="D105" s="145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</row>
    <row r="106" spans="1:33">
      <c r="A106" s="142"/>
      <c r="B106" s="143"/>
      <c r="C106" s="145"/>
      <c r="D106" s="145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</row>
    <row r="107" spans="1:33">
      <c r="A107" s="142"/>
      <c r="B107" s="143"/>
      <c r="C107" s="145"/>
      <c r="D107" s="145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</row>
    <row r="108" spans="1:33">
      <c r="A108" s="142"/>
      <c r="B108" s="143"/>
      <c r="C108" s="145"/>
      <c r="D108" s="145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</row>
    <row r="109" spans="1:33">
      <c r="A109" s="142"/>
      <c r="B109" s="143"/>
      <c r="C109" s="143"/>
      <c r="D109" s="143"/>
    </row>
    <row r="110" spans="1:33">
      <c r="A110" s="142"/>
      <c r="B110" s="143"/>
      <c r="C110" s="143"/>
      <c r="D110" s="143"/>
    </row>
    <row r="111" spans="1:33">
      <c r="A111" s="142"/>
      <c r="B111" s="143"/>
      <c r="C111" s="143"/>
      <c r="D111" s="143"/>
    </row>
    <row r="112" spans="1:33">
      <c r="A112" s="142"/>
      <c r="B112" s="143"/>
      <c r="C112" s="143"/>
      <c r="D112" s="143"/>
    </row>
    <row r="113" spans="1:33">
      <c r="A113" s="142"/>
      <c r="B113" s="143"/>
      <c r="C113" s="143"/>
      <c r="D113" s="143"/>
    </row>
    <row r="114" spans="1:33">
      <c r="A114" s="142"/>
      <c r="B114" s="143"/>
      <c r="C114" s="143"/>
      <c r="D114" s="143"/>
    </row>
    <row r="115" spans="1:33">
      <c r="A115" s="142"/>
      <c r="B115" s="143"/>
      <c r="C115" s="143"/>
      <c r="D115" s="143"/>
    </row>
    <row r="116" spans="1:33">
      <c r="A116" s="142"/>
      <c r="B116" s="143"/>
      <c r="C116" s="143"/>
      <c r="D116" s="143"/>
    </row>
    <row r="117" spans="1:33">
      <c r="A117" s="142"/>
      <c r="B117" s="143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  <c r="Z117" s="145"/>
      <c r="AA117" s="145"/>
      <c r="AB117" s="145"/>
      <c r="AC117" s="145"/>
      <c r="AD117" s="145"/>
      <c r="AE117" s="145"/>
      <c r="AF117" s="145"/>
      <c r="AG117" s="145"/>
    </row>
    <row r="118" spans="1:33">
      <c r="A118" s="142"/>
      <c r="B118" s="143"/>
      <c r="C118" s="145"/>
      <c r="D118" s="145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</row>
    <row r="119" spans="1:33">
      <c r="A119" s="142"/>
      <c r="B119" s="143"/>
      <c r="C119" s="145"/>
      <c r="D119" s="145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</row>
    <row r="120" spans="1:33">
      <c r="A120" s="142"/>
      <c r="B120" s="143"/>
      <c r="C120" s="143"/>
      <c r="D120" s="143"/>
    </row>
    <row r="121" spans="1:33">
      <c r="A121" s="142"/>
      <c r="B121" s="143"/>
      <c r="C121" s="143"/>
      <c r="D121" s="143"/>
    </row>
    <row r="122" spans="1:33">
      <c r="A122" s="142"/>
      <c r="B122" s="143"/>
      <c r="C122" s="143"/>
      <c r="D122" s="145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</row>
    <row r="123" spans="1:33">
      <c r="A123" s="142"/>
      <c r="B123" s="143"/>
      <c r="C123" s="143"/>
      <c r="D123" s="143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</row>
    <row r="124" spans="1:33">
      <c r="A124" s="142"/>
      <c r="B124" s="143"/>
      <c r="C124" s="143"/>
      <c r="D124" s="143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</row>
    <row r="125" spans="1:33">
      <c r="A125" s="142"/>
      <c r="B125" s="143"/>
      <c r="C125" s="143"/>
      <c r="D125" s="143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</row>
    <row r="126" spans="1:33">
      <c r="A126" s="142"/>
      <c r="B126" s="143"/>
      <c r="C126" s="145"/>
      <c r="D126" s="145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</row>
    <row r="127" spans="1:33">
      <c r="A127" s="142"/>
      <c r="B127" s="143"/>
      <c r="C127" s="145"/>
      <c r="D127" s="145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</row>
    <row r="128" spans="1:33">
      <c r="A128" s="142"/>
      <c r="B128" s="143"/>
      <c r="C128" s="145"/>
      <c r="D128" s="145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</row>
    <row r="129" spans="1:33">
      <c r="A129" s="142"/>
      <c r="B129" s="143"/>
      <c r="C129" s="145"/>
      <c r="D129" s="14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</row>
    <row r="130" spans="1:33">
      <c r="A130" s="142"/>
      <c r="B130" s="143"/>
      <c r="C130" s="143"/>
      <c r="D130" s="143"/>
    </row>
    <row r="131" spans="1:33">
      <c r="A131" s="142"/>
      <c r="B131" s="143"/>
      <c r="C131" s="143"/>
      <c r="D131" s="143"/>
    </row>
    <row r="132" spans="1:33">
      <c r="A132" s="142"/>
      <c r="B132" s="143"/>
      <c r="C132" s="143"/>
      <c r="D132" s="143"/>
    </row>
    <row r="133" spans="1:33">
      <c r="A133" s="142"/>
      <c r="B133" s="143"/>
      <c r="C133" s="143"/>
      <c r="D133" s="143"/>
    </row>
    <row r="134" spans="1:33">
      <c r="A134" s="142"/>
      <c r="B134" s="143"/>
      <c r="C134" s="143"/>
      <c r="D134" s="145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</row>
    <row r="135" spans="1:33">
      <c r="A135" s="142"/>
      <c r="B135" s="143"/>
      <c r="C135" s="143"/>
      <c r="D135" s="143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</row>
    <row r="136" spans="1:33">
      <c r="A136" s="142"/>
      <c r="B136" s="143"/>
      <c r="C136" s="143"/>
      <c r="D136" s="143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</row>
    <row r="137" spans="1:33">
      <c r="A137" s="142"/>
      <c r="B137" s="143"/>
      <c r="C137" s="143"/>
      <c r="D137" s="143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</row>
    <row r="138" spans="1:33">
      <c r="A138" s="142"/>
      <c r="B138" s="143"/>
      <c r="C138" s="143"/>
      <c r="D138" s="143"/>
    </row>
    <row r="139" spans="1:33">
      <c r="A139" s="142"/>
      <c r="B139" s="143"/>
      <c r="C139" s="143"/>
      <c r="D139" s="143"/>
    </row>
    <row r="140" spans="1:33">
      <c r="A140" s="142"/>
      <c r="B140" s="143"/>
      <c r="C140" s="143"/>
      <c r="D140" s="143"/>
    </row>
    <row r="141" spans="1:33">
      <c r="A141" s="142"/>
      <c r="B141" s="143"/>
      <c r="C141" s="143"/>
      <c r="D141" s="143"/>
    </row>
    <row r="142" spans="1:33">
      <c r="A142" s="142"/>
      <c r="B142" s="143"/>
      <c r="C142" s="143"/>
      <c r="D142" s="143"/>
    </row>
    <row r="143" spans="1:33">
      <c r="A143" s="142"/>
      <c r="B143" s="143"/>
      <c r="C143" s="143"/>
      <c r="D143" s="143"/>
    </row>
    <row r="144" spans="1:33">
      <c r="A144" s="142"/>
      <c r="B144" s="143"/>
      <c r="C144" s="143"/>
      <c r="D144" s="143"/>
    </row>
    <row r="145" spans="1:33">
      <c r="A145" s="142"/>
      <c r="B145" s="143"/>
      <c r="C145" s="143"/>
      <c r="D145" s="143"/>
    </row>
    <row r="146" spans="1:33">
      <c r="A146" s="142"/>
      <c r="B146" s="143"/>
      <c r="C146" s="143"/>
      <c r="D146" s="143"/>
    </row>
    <row r="147" spans="1:33">
      <c r="A147" s="142"/>
      <c r="B147" s="143"/>
      <c r="C147" s="143"/>
      <c r="D147" s="143"/>
    </row>
    <row r="148" spans="1:33">
      <c r="A148" s="142"/>
      <c r="B148" s="143"/>
      <c r="C148" s="143"/>
      <c r="D148" s="143"/>
    </row>
    <row r="149" spans="1:33">
      <c r="A149" s="142"/>
      <c r="B149" s="143"/>
      <c r="C149" s="143"/>
      <c r="D149" s="143"/>
    </row>
    <row r="150" spans="1:33">
      <c r="A150" s="142"/>
      <c r="B150" s="143"/>
      <c r="C150" s="145"/>
      <c r="D150" s="145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</row>
    <row r="151" spans="1:33">
      <c r="A151" s="142"/>
      <c r="B151" s="143"/>
      <c r="C151" s="145"/>
      <c r="D151" s="145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</row>
    <row r="152" spans="1:33">
      <c r="A152" s="142"/>
      <c r="B152" s="143"/>
      <c r="C152" s="145"/>
      <c r="D152" s="145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</row>
    <row r="153" spans="1:33">
      <c r="A153" s="142"/>
      <c r="B153" s="143"/>
      <c r="C153" s="145"/>
      <c r="D153" s="14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</row>
    <row r="154" spans="1:33">
      <c r="A154" s="142"/>
      <c r="B154" s="143"/>
      <c r="C154" s="143"/>
      <c r="D154" s="143"/>
    </row>
    <row r="155" spans="1:33">
      <c r="A155" s="142"/>
      <c r="B155" s="143"/>
      <c r="C155" s="143"/>
      <c r="D155" s="143"/>
    </row>
    <row r="156" spans="1:33">
      <c r="A156" s="142"/>
      <c r="B156" s="143"/>
      <c r="C156" s="143"/>
      <c r="D156" s="143"/>
    </row>
    <row r="157" spans="1:33">
      <c r="A157" s="142"/>
      <c r="B157" s="143"/>
      <c r="C157" s="143"/>
      <c r="D157" s="143"/>
    </row>
    <row r="158" spans="1:33">
      <c r="A158" s="142"/>
      <c r="B158" s="143"/>
      <c r="C158" s="143"/>
      <c r="D158" s="145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</row>
    <row r="159" spans="1:33">
      <c r="A159" s="142"/>
      <c r="B159" s="143"/>
      <c r="C159" s="143"/>
      <c r="D159" s="143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</row>
    <row r="160" spans="1:33">
      <c r="A160" s="142"/>
      <c r="B160" s="143"/>
      <c r="C160" s="143"/>
      <c r="D160" s="143"/>
    </row>
    <row r="161" spans="1:33">
      <c r="A161" s="142"/>
      <c r="B161" s="143"/>
      <c r="C161" s="143"/>
      <c r="D161" s="143"/>
    </row>
    <row r="162" spans="1:33">
      <c r="A162" s="142"/>
      <c r="B162" s="143"/>
      <c r="C162" s="143"/>
      <c r="D162" s="143"/>
    </row>
    <row r="163" spans="1:33">
      <c r="A163" s="142"/>
      <c r="B163" s="143"/>
      <c r="C163" s="143"/>
      <c r="D163" s="143"/>
    </row>
    <row r="164" spans="1:33">
      <c r="A164" s="142"/>
      <c r="B164" s="143"/>
      <c r="C164" s="143"/>
      <c r="D164" s="143"/>
    </row>
    <row r="165" spans="1:33">
      <c r="A165" s="142"/>
      <c r="B165" s="143"/>
      <c r="C165" s="143"/>
      <c r="D165" s="143"/>
    </row>
    <row r="166" spans="1:33">
      <c r="A166" s="142"/>
      <c r="B166" s="143"/>
      <c r="C166" s="143"/>
      <c r="D166" s="143"/>
    </row>
    <row r="167" spans="1:33">
      <c r="A167" s="142"/>
      <c r="B167" s="143"/>
      <c r="C167" s="143"/>
      <c r="D167" s="143"/>
    </row>
    <row r="168" spans="1:33">
      <c r="A168" s="142"/>
      <c r="B168" s="143"/>
      <c r="C168" s="143"/>
      <c r="D168" s="143"/>
    </row>
    <row r="169" spans="1:33">
      <c r="A169" s="142"/>
      <c r="B169" s="143"/>
      <c r="C169" s="143"/>
      <c r="D169" s="143"/>
    </row>
    <row r="170" spans="1:33">
      <c r="A170" s="142"/>
      <c r="B170" s="143"/>
      <c r="C170" s="143"/>
      <c r="D170" s="143"/>
    </row>
    <row r="171" spans="1:33">
      <c r="A171" s="142"/>
      <c r="B171" s="143"/>
      <c r="C171" s="143"/>
      <c r="D171" s="143"/>
    </row>
    <row r="172" spans="1:33">
      <c r="A172" s="142"/>
      <c r="B172" s="143"/>
      <c r="C172" s="143"/>
      <c r="D172" s="143"/>
    </row>
    <row r="173" spans="1:33">
      <c r="A173" s="142"/>
      <c r="B173" s="143"/>
      <c r="C173" s="143"/>
      <c r="D173" s="143"/>
    </row>
    <row r="174" spans="1:33">
      <c r="A174" s="142"/>
      <c r="B174" s="143"/>
      <c r="C174" s="145"/>
      <c r="D174" s="14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</row>
    <row r="175" spans="1:33">
      <c r="A175" s="142"/>
      <c r="B175" s="143"/>
      <c r="C175" s="145"/>
      <c r="D175" s="145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</row>
    <row r="176" spans="1:33">
      <c r="A176" s="142"/>
      <c r="B176" s="143"/>
      <c r="C176" s="145"/>
      <c r="D176" s="145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</row>
    <row r="177" spans="1:33">
      <c r="A177" s="142"/>
      <c r="B177" s="143"/>
      <c r="C177" s="145"/>
      <c r="D177" s="145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</row>
    <row r="178" spans="1:33">
      <c r="A178" s="142"/>
      <c r="B178" s="143"/>
      <c r="C178" s="143"/>
      <c r="D178" s="143"/>
    </row>
    <row r="179" spans="1:33">
      <c r="A179" s="142"/>
      <c r="B179" s="143"/>
      <c r="C179" s="143"/>
      <c r="D179" s="143"/>
    </row>
    <row r="180" spans="1:33">
      <c r="A180" s="142"/>
      <c r="B180" s="143"/>
      <c r="C180" s="143"/>
      <c r="D180" s="143"/>
    </row>
    <row r="181" spans="1:33">
      <c r="A181" s="142"/>
      <c r="B181" s="143"/>
      <c r="C181" s="143"/>
      <c r="D181" s="143"/>
    </row>
    <row r="182" spans="1:33">
      <c r="A182" s="142"/>
      <c r="B182" s="143"/>
      <c r="C182" s="143"/>
      <c r="D182" s="145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spans="1:33">
      <c r="A183" s="142"/>
      <c r="B183" s="143"/>
      <c r="C183" s="143"/>
      <c r="D183" s="145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1:33">
      <c r="A184" s="142"/>
      <c r="B184" s="143"/>
      <c r="C184" s="143"/>
      <c r="D184" s="143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spans="1:33">
      <c r="A185" s="142"/>
      <c r="B185" s="143"/>
      <c r="C185" s="143"/>
      <c r="D185" s="143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spans="1:33">
      <c r="A186" s="142"/>
      <c r="B186" s="143"/>
      <c r="C186" s="143"/>
      <c r="D186" s="143"/>
    </row>
    <row r="187" spans="1:33">
      <c r="A187" s="142"/>
      <c r="B187" s="143"/>
      <c r="C187" s="143"/>
      <c r="D187" s="143"/>
    </row>
    <row r="188" spans="1:33">
      <c r="A188" s="142"/>
      <c r="B188" s="143"/>
      <c r="C188" s="143"/>
      <c r="D188" s="143"/>
    </row>
    <row r="189" spans="1:33">
      <c r="A189" s="142"/>
      <c r="B189" s="143"/>
      <c r="C189" s="143"/>
      <c r="D189" s="143"/>
    </row>
    <row r="190" spans="1:33">
      <c r="A190" s="142"/>
      <c r="B190" s="143"/>
      <c r="C190" s="143"/>
      <c r="D190" s="143"/>
    </row>
    <row r="191" spans="1:33">
      <c r="A191" s="142"/>
      <c r="B191" s="143"/>
      <c r="C191" s="143"/>
      <c r="D191" s="143"/>
    </row>
    <row r="192" spans="1:33">
      <c r="A192" s="142"/>
      <c r="B192" s="143"/>
      <c r="C192" s="143"/>
      <c r="D192" s="143"/>
    </row>
    <row r="193" spans="1:33">
      <c r="A193" s="142"/>
      <c r="B193" s="143"/>
      <c r="C193" s="143"/>
      <c r="D193" s="143"/>
    </row>
    <row r="194" spans="1:33">
      <c r="A194" s="142"/>
      <c r="B194" s="143"/>
      <c r="C194" s="143"/>
      <c r="D194" s="145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spans="1:33">
      <c r="A195" s="142"/>
      <c r="B195" s="143"/>
      <c r="C195" s="143"/>
      <c r="D195" s="145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spans="1:33">
      <c r="A196" s="142"/>
      <c r="B196" s="143"/>
      <c r="C196" s="143"/>
      <c r="D196" s="145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spans="1:33">
      <c r="A197" s="142"/>
      <c r="B197" s="143"/>
      <c r="C197" s="143"/>
      <c r="D197" s="145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spans="1:33">
      <c r="A198" s="142"/>
      <c r="B198" s="143"/>
      <c r="C198" s="143"/>
      <c r="D198" s="143"/>
    </row>
    <row r="199" spans="1:33">
      <c r="A199" s="142"/>
      <c r="B199" s="143"/>
      <c r="C199" s="143"/>
      <c r="D199" s="143"/>
    </row>
    <row r="200" spans="1:33">
      <c r="A200" s="142"/>
      <c r="B200" s="143"/>
      <c r="C200" s="143"/>
      <c r="D200" s="143"/>
    </row>
    <row r="201" spans="1:33">
      <c r="A201" s="142"/>
      <c r="B201" s="143"/>
      <c r="C201" s="143"/>
      <c r="D201" s="143"/>
    </row>
    <row r="202" spans="1:33">
      <c r="A202" s="142"/>
      <c r="B202" s="143"/>
      <c r="C202" s="143"/>
      <c r="D202" s="143"/>
    </row>
    <row r="203" spans="1:33">
      <c r="A203" s="142"/>
      <c r="B203" s="143"/>
      <c r="C203" s="143"/>
      <c r="D203" s="143"/>
    </row>
    <row r="204" spans="1:33">
      <c r="A204" s="142"/>
      <c r="B204" s="143"/>
      <c r="C204" s="143"/>
      <c r="D204" s="143"/>
    </row>
    <row r="205" spans="1:33">
      <c r="A205" s="142"/>
      <c r="B205" s="143"/>
      <c r="C205" s="143"/>
      <c r="D205" s="143"/>
    </row>
    <row r="206" spans="1:33">
      <c r="A206" s="142"/>
      <c r="B206" s="143"/>
      <c r="C206" s="143"/>
      <c r="D206" s="143"/>
    </row>
    <row r="207" spans="1:33">
      <c r="A207" s="142"/>
      <c r="B207" s="143"/>
      <c r="C207" s="143"/>
      <c r="D207" s="143"/>
    </row>
    <row r="208" spans="1:33">
      <c r="A208" s="142"/>
      <c r="B208" s="143"/>
      <c r="C208" s="143"/>
      <c r="D208" s="143"/>
    </row>
    <row r="209" spans="1:33">
      <c r="A209" s="142"/>
      <c r="B209" s="143"/>
      <c r="C209" s="143"/>
      <c r="D209" s="143"/>
    </row>
    <row r="210" spans="1:33">
      <c r="A210" s="142"/>
      <c r="B210" s="143"/>
      <c r="C210" s="143"/>
      <c r="D210" s="143"/>
    </row>
    <row r="211" spans="1:33">
      <c r="A211" s="142"/>
      <c r="B211" s="143"/>
      <c r="C211" s="143"/>
      <c r="D211" s="143"/>
    </row>
    <row r="212" spans="1:33">
      <c r="A212" s="142"/>
      <c r="B212" s="143"/>
      <c r="C212" s="143"/>
      <c r="D212" s="143"/>
    </row>
    <row r="213" spans="1:33">
      <c r="A213" s="142"/>
      <c r="B213" s="143"/>
      <c r="C213" s="143"/>
      <c r="D213" s="143"/>
    </row>
    <row r="214" spans="1:33">
      <c r="A214" s="142"/>
      <c r="B214" s="143"/>
      <c r="C214" s="143"/>
      <c r="D214" s="143"/>
    </row>
    <row r="215" spans="1:33">
      <c r="A215" s="142"/>
      <c r="B215" s="143"/>
      <c r="C215" s="143"/>
      <c r="D215" s="143"/>
    </row>
    <row r="216" spans="1:33">
      <c r="A216" s="142"/>
      <c r="B216" s="143"/>
      <c r="C216" s="143"/>
      <c r="D216" s="143"/>
    </row>
    <row r="217" spans="1:33">
      <c r="A217" s="142"/>
      <c r="B217" s="143"/>
      <c r="C217" s="143"/>
      <c r="D217" s="143"/>
    </row>
    <row r="218" spans="1:33">
      <c r="A218" s="142"/>
      <c r="B218" s="143"/>
      <c r="C218" s="143"/>
      <c r="D218" s="143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spans="1:33">
      <c r="A219" s="142"/>
      <c r="B219" s="143"/>
      <c r="C219" s="143"/>
      <c r="D219" s="143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spans="1:33">
      <c r="A220" s="142"/>
      <c r="B220" s="143"/>
      <c r="C220" s="143"/>
      <c r="D220" s="143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spans="1:33">
      <c r="A221" s="142"/>
      <c r="B221" s="143"/>
      <c r="C221" s="143"/>
      <c r="D221" s="143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spans="1:33">
      <c r="A222" s="142"/>
      <c r="B222" s="143"/>
      <c r="C222" s="143"/>
      <c r="D222" s="143"/>
    </row>
    <row r="223" spans="1:33">
      <c r="A223" s="142"/>
      <c r="B223" s="143"/>
      <c r="C223" s="143"/>
      <c r="D223" s="143"/>
    </row>
    <row r="224" spans="1:33">
      <c r="A224" s="142"/>
      <c r="B224" s="143"/>
      <c r="C224" s="143"/>
      <c r="D224" s="143"/>
    </row>
    <row r="225" spans="1:4">
      <c r="A225" s="142"/>
      <c r="B225" s="143"/>
      <c r="C225" s="143"/>
      <c r="D225" s="143"/>
    </row>
    <row r="226" spans="1:4">
      <c r="A226" s="142"/>
      <c r="B226" s="143"/>
      <c r="C226" s="143"/>
      <c r="D226" s="143"/>
    </row>
    <row r="227" spans="1:4">
      <c r="A227" s="142"/>
      <c r="B227" s="143"/>
      <c r="C227" s="143"/>
      <c r="D227" s="143"/>
    </row>
    <row r="228" spans="1:4">
      <c r="A228" s="142"/>
      <c r="B228" s="143"/>
      <c r="C228" s="143"/>
      <c r="D228" s="143"/>
    </row>
    <row r="229" spans="1:4">
      <c r="A229" s="142"/>
      <c r="B229" s="143"/>
      <c r="C229" s="143"/>
      <c r="D229" s="143"/>
    </row>
    <row r="230" spans="1:4">
      <c r="A230" s="142"/>
      <c r="B230" s="143"/>
      <c r="C230" s="143"/>
      <c r="D230" s="143"/>
    </row>
    <row r="231" spans="1:4">
      <c r="A231" s="142"/>
      <c r="B231" s="143"/>
      <c r="C231" s="143"/>
      <c r="D231" s="143"/>
    </row>
    <row r="232" spans="1:4">
      <c r="A232" s="142"/>
      <c r="B232" s="143"/>
      <c r="C232" s="143"/>
      <c r="D232" s="143"/>
    </row>
    <row r="233" spans="1:4">
      <c r="A233" s="142"/>
      <c r="B233" s="143"/>
      <c r="C233" s="143"/>
      <c r="D233" s="143"/>
    </row>
    <row r="234" spans="1:4">
      <c r="A234" s="142"/>
      <c r="B234" s="143"/>
      <c r="C234" s="143"/>
      <c r="D234" s="143"/>
    </row>
    <row r="258" spans="3:33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</row>
  </sheetData>
  <mergeCells count="4">
    <mergeCell ref="A70:A74"/>
    <mergeCell ref="B70:B74"/>
    <mergeCell ref="A79:A83"/>
    <mergeCell ref="B79:B83"/>
  </mergeCells>
  <pageMargins left="0.7" right="0.7" top="0.75" bottom="0.75" header="0.3" footer="0.3"/>
  <pageSetup orientation="portrait" r:id="rId1"/>
  <ignoredErrors>
    <ignoredError sqref="AA35:BA35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48"/>
  <sheetViews>
    <sheetView workbookViewId="0">
      <selection activeCell="D6" sqref="D6"/>
    </sheetView>
  </sheetViews>
  <sheetFormatPr baseColWidth="10" defaultRowHeight="15"/>
  <cols>
    <col min="1" max="1" width="74.85546875" customWidth="1"/>
    <col min="2" max="2" width="11.5703125" bestFit="1" customWidth="1"/>
    <col min="3" max="16" width="13.7109375" bestFit="1" customWidth="1"/>
    <col min="17" max="17" width="11.5703125" bestFit="1" customWidth="1"/>
    <col min="18" max="19" width="13.7109375" bestFit="1" customWidth="1"/>
    <col min="20" max="26" width="12.5703125" bestFit="1" customWidth="1"/>
    <col min="27" max="27" width="11.5703125" bestFit="1" customWidth="1"/>
    <col min="28" max="28" width="12.5703125" bestFit="1" customWidth="1"/>
    <col min="29" max="29" width="11.5703125" bestFit="1" customWidth="1"/>
    <col min="30" max="36" width="12.5703125" bestFit="1" customWidth="1"/>
    <col min="37" max="37" width="11.5703125" bestFit="1" customWidth="1"/>
  </cols>
  <sheetData>
    <row r="1" spans="1:54" ht="20.25">
      <c r="A1" s="209" t="s">
        <v>467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</row>
    <row r="2" spans="1:54">
      <c r="A2" s="210" t="s">
        <v>448</v>
      </c>
      <c r="B2" s="210">
        <v>2015</v>
      </c>
      <c r="C2" s="210">
        <v>2030</v>
      </c>
      <c r="D2" s="210">
        <v>2040</v>
      </c>
      <c r="E2" s="210">
        <v>2050</v>
      </c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197"/>
      <c r="AU2" s="197"/>
      <c r="AV2" s="197"/>
      <c r="AW2" s="197"/>
      <c r="AX2" s="197"/>
      <c r="AY2" s="197"/>
      <c r="AZ2" s="197"/>
      <c r="BA2" s="197"/>
      <c r="BB2" s="197"/>
    </row>
    <row r="3" spans="1:54">
      <c r="A3" s="193" t="s">
        <v>468</v>
      </c>
      <c r="B3" s="192">
        <v>85</v>
      </c>
      <c r="C3" s="192">
        <v>98</v>
      </c>
      <c r="D3" s="192">
        <v>108</v>
      </c>
      <c r="E3" s="192">
        <v>118</v>
      </c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</row>
    <row r="4" spans="1:54">
      <c r="A4" s="193" t="s">
        <v>469</v>
      </c>
      <c r="B4" s="192">
        <v>85</v>
      </c>
      <c r="C4" s="192">
        <v>123</v>
      </c>
      <c r="D4" s="192">
        <v>161</v>
      </c>
      <c r="E4" s="192">
        <v>189</v>
      </c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83"/>
      <c r="AY4" s="183"/>
      <c r="AZ4" s="183"/>
      <c r="BA4" s="183"/>
      <c r="BB4" s="183"/>
    </row>
    <row r="5" spans="1:54">
      <c r="A5" s="193" t="s">
        <v>470</v>
      </c>
      <c r="B5" s="192">
        <f>AVERAGE(B3:B4)</f>
        <v>85</v>
      </c>
      <c r="C5" s="192">
        <f t="shared" ref="C5:E5" si="0">AVERAGE(C3:C4)</f>
        <v>110.5</v>
      </c>
      <c r="D5" s="192">
        <f t="shared" si="0"/>
        <v>134.5</v>
      </c>
      <c r="E5" s="192">
        <f t="shared" si="0"/>
        <v>153.5</v>
      </c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</row>
    <row r="6" spans="1:54">
      <c r="A6" s="183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</row>
    <row r="7" spans="1:54">
      <c r="A7" s="205" t="s">
        <v>471</v>
      </c>
      <c r="B7" s="211">
        <v>39700000000000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83"/>
      <c r="AY7" s="183"/>
      <c r="AZ7" s="183"/>
      <c r="BA7" s="183"/>
      <c r="BB7" s="183"/>
    </row>
    <row r="8" spans="1:54">
      <c r="A8" s="183"/>
      <c r="B8" s="183"/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83"/>
      <c r="AY8" s="183"/>
      <c r="AZ8" s="183"/>
      <c r="BA8" s="183"/>
      <c r="BB8" s="183"/>
    </row>
    <row r="9" spans="1:54">
      <c r="A9" s="197" t="s">
        <v>448</v>
      </c>
      <c r="B9" s="197">
        <v>2015</v>
      </c>
      <c r="C9" s="197">
        <v>2030</v>
      </c>
      <c r="D9" s="197">
        <v>2040</v>
      </c>
      <c r="E9" s="197">
        <v>2050</v>
      </c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Q9" s="183"/>
      <c r="AR9" s="183"/>
      <c r="AS9" s="183"/>
      <c r="AT9" s="183"/>
      <c r="AU9" s="183"/>
      <c r="AV9" s="183"/>
      <c r="AW9" s="183"/>
      <c r="AX9" s="183"/>
      <c r="AY9" s="183"/>
      <c r="AZ9" s="183"/>
      <c r="BA9" s="183"/>
      <c r="BB9" s="183"/>
    </row>
    <row r="10" spans="1:54">
      <c r="A10" s="183" t="s">
        <v>472</v>
      </c>
      <c r="B10" s="212">
        <f>B3*$B$7</f>
        <v>3374500000000000</v>
      </c>
      <c r="C10" s="212">
        <f t="shared" ref="C10:E11" si="1">C3*$B$7</f>
        <v>3890600000000000</v>
      </c>
      <c r="D10" s="212">
        <f t="shared" si="1"/>
        <v>4287600000000000</v>
      </c>
      <c r="E10" s="212">
        <f t="shared" si="1"/>
        <v>4684600000000000</v>
      </c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3"/>
      <c r="BA10" s="183"/>
      <c r="BB10" s="183"/>
    </row>
    <row r="11" spans="1:54">
      <c r="A11" s="183" t="s">
        <v>473</v>
      </c>
      <c r="B11" s="212">
        <f>B4*$B$7</f>
        <v>3374500000000000</v>
      </c>
      <c r="C11" s="212">
        <f t="shared" si="1"/>
        <v>4883100000000000</v>
      </c>
      <c r="D11" s="212">
        <f t="shared" si="1"/>
        <v>6391700000000000</v>
      </c>
      <c r="E11" s="212">
        <f t="shared" si="1"/>
        <v>7503300000000000</v>
      </c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Q11" s="183"/>
      <c r="AR11" s="183"/>
      <c r="AS11" s="183"/>
      <c r="AT11" s="183"/>
      <c r="AU11" s="183"/>
      <c r="AV11" s="183"/>
      <c r="AW11" s="183"/>
      <c r="AX11" s="183"/>
      <c r="AY11" s="183"/>
      <c r="AZ11" s="183"/>
      <c r="BA11" s="183"/>
      <c r="BB11" s="183"/>
    </row>
    <row r="12" spans="1:54">
      <c r="A12" s="183" t="s">
        <v>474</v>
      </c>
      <c r="B12" s="212">
        <f>AVERAGE(B10:B11)</f>
        <v>3374500000000000</v>
      </c>
      <c r="C12" s="212">
        <f t="shared" ref="C12:E12" si="2">AVERAGE(C10:C11)</f>
        <v>4386850000000000</v>
      </c>
      <c r="D12" s="212">
        <f t="shared" si="2"/>
        <v>5339650000000000</v>
      </c>
      <c r="E12" s="212">
        <f t="shared" si="2"/>
        <v>6093950000000000</v>
      </c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3"/>
      <c r="AU12" s="183"/>
      <c r="AV12" s="183"/>
      <c r="AW12" s="183"/>
      <c r="AX12" s="183"/>
      <c r="AY12" s="183"/>
      <c r="AZ12" s="183"/>
      <c r="BA12" s="183"/>
      <c r="BB12" s="183"/>
    </row>
    <row r="13" spans="1:54">
      <c r="A13" s="183"/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Q13" s="183"/>
      <c r="AR13" s="183"/>
      <c r="AS13" s="183"/>
      <c r="AT13" s="183"/>
      <c r="AU13" s="183"/>
      <c r="AV13" s="183"/>
      <c r="AW13" s="183"/>
      <c r="AX13" s="183"/>
      <c r="AY13" s="183"/>
      <c r="AZ13" s="183"/>
      <c r="BA13" s="183"/>
      <c r="BB13" s="183"/>
    </row>
    <row r="14" spans="1:54" ht="20.25">
      <c r="A14" s="209" t="s">
        <v>475</v>
      </c>
      <c r="B14" s="183"/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</row>
    <row r="15" spans="1:54">
      <c r="A15" s="210" t="s">
        <v>448</v>
      </c>
      <c r="B15" s="210">
        <v>2015</v>
      </c>
      <c r="C15" s="210">
        <v>2030</v>
      </c>
      <c r="D15" s="210">
        <v>2040</v>
      </c>
      <c r="E15" s="210">
        <v>2050</v>
      </c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3"/>
      <c r="AT15" s="183"/>
      <c r="AU15" s="183"/>
      <c r="AV15" s="183"/>
      <c r="AW15" s="183"/>
      <c r="AX15" s="183"/>
      <c r="AY15" s="183"/>
      <c r="AZ15" s="183"/>
      <c r="BA15" s="183"/>
      <c r="BB15" s="183"/>
    </row>
    <row r="16" spans="1:54">
      <c r="A16" s="193" t="s">
        <v>46</v>
      </c>
      <c r="B16" s="194">
        <v>21</v>
      </c>
      <c r="C16" s="192">
        <v>21</v>
      </c>
      <c r="D16" s="192">
        <v>21</v>
      </c>
      <c r="E16" s="192">
        <v>22</v>
      </c>
      <c r="F16" s="183"/>
      <c r="G16" s="183"/>
      <c r="H16" s="183"/>
      <c r="I16" s="183"/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</row>
    <row r="17" spans="1:54">
      <c r="A17" s="193" t="s">
        <v>408</v>
      </c>
      <c r="B17" s="192">
        <v>15</v>
      </c>
      <c r="C17" s="195">
        <v>13</v>
      </c>
      <c r="D17" s="192">
        <v>13</v>
      </c>
      <c r="E17" s="192">
        <v>13</v>
      </c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</row>
    <row r="18" spans="1:54">
      <c r="A18" s="193" t="s">
        <v>453</v>
      </c>
      <c r="B18" s="192">
        <v>12</v>
      </c>
      <c r="C18" s="192">
        <v>12</v>
      </c>
      <c r="D18" s="192">
        <v>12</v>
      </c>
      <c r="E18" s="192">
        <v>12</v>
      </c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3"/>
    </row>
    <row r="19" spans="1:54">
      <c r="A19" s="193" t="s">
        <v>476</v>
      </c>
      <c r="B19" s="194">
        <v>19</v>
      </c>
      <c r="C19" s="192">
        <v>21</v>
      </c>
      <c r="D19" s="194">
        <v>22</v>
      </c>
      <c r="E19" s="194">
        <v>20</v>
      </c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3"/>
    </row>
    <row r="20" spans="1:54">
      <c r="A20" s="193" t="s">
        <v>477</v>
      </c>
      <c r="B20" s="192">
        <v>12</v>
      </c>
      <c r="C20" s="192">
        <v>10</v>
      </c>
      <c r="D20" s="192">
        <v>10</v>
      </c>
      <c r="E20" s="192">
        <v>9</v>
      </c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3"/>
      <c r="BB20" s="183"/>
    </row>
    <row r="21" spans="1:54">
      <c r="A21" s="193" t="s">
        <v>478</v>
      </c>
      <c r="B21" s="192">
        <v>5</v>
      </c>
      <c r="C21" s="192">
        <v>5</v>
      </c>
      <c r="D21" s="192">
        <v>4</v>
      </c>
      <c r="E21" s="192">
        <v>5</v>
      </c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</row>
    <row r="22" spans="1:54">
      <c r="A22" s="213" t="s">
        <v>479</v>
      </c>
      <c r="B22" s="192">
        <v>8</v>
      </c>
      <c r="C22" s="192">
        <v>8</v>
      </c>
      <c r="D22" s="192">
        <v>8</v>
      </c>
      <c r="E22" s="192">
        <v>9</v>
      </c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Q22" s="183"/>
      <c r="AR22" s="183"/>
      <c r="AS22" s="183"/>
      <c r="AT22" s="183"/>
      <c r="AU22" s="183"/>
      <c r="AV22" s="183"/>
      <c r="AW22" s="183"/>
      <c r="AX22" s="183"/>
      <c r="AY22" s="183"/>
      <c r="AZ22" s="183"/>
      <c r="BA22" s="183"/>
      <c r="BB22" s="183"/>
    </row>
    <row r="23" spans="1:54">
      <c r="A23" s="213" t="s">
        <v>480</v>
      </c>
      <c r="B23" s="192">
        <v>8</v>
      </c>
      <c r="C23" s="192">
        <v>10</v>
      </c>
      <c r="D23" s="192">
        <v>10</v>
      </c>
      <c r="E23" s="192">
        <v>10</v>
      </c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83"/>
      <c r="BA23" s="183"/>
      <c r="BB23" s="183"/>
    </row>
    <row r="24" spans="1:54">
      <c r="A24" s="213" t="s">
        <v>52</v>
      </c>
      <c r="B24" s="192">
        <f>SUM(B16:B23)</f>
        <v>100</v>
      </c>
      <c r="C24" s="192">
        <f t="shared" ref="C24:E24" si="3">SUM(C16:C23)</f>
        <v>100</v>
      </c>
      <c r="D24" s="192">
        <f t="shared" si="3"/>
        <v>100</v>
      </c>
      <c r="E24" s="192">
        <f t="shared" si="3"/>
        <v>100</v>
      </c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3"/>
      <c r="AT24" s="183"/>
      <c r="AU24" s="183"/>
      <c r="AV24" s="183"/>
      <c r="AW24" s="183"/>
      <c r="AX24" s="183"/>
      <c r="AY24" s="183"/>
      <c r="AZ24" s="183"/>
      <c r="BA24" s="183"/>
      <c r="BB24" s="183"/>
    </row>
    <row r="25" spans="1:54">
      <c r="A25" s="214" t="s">
        <v>481</v>
      </c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83"/>
      <c r="BA25" s="183"/>
      <c r="BB25" s="183"/>
    </row>
    <row r="26" spans="1:54" ht="20.25">
      <c r="A26" s="209" t="s">
        <v>482</v>
      </c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Q26" s="183"/>
      <c r="AR26" s="183"/>
      <c r="AS26" s="183"/>
      <c r="AT26" s="183"/>
      <c r="AU26" s="183"/>
      <c r="AV26" s="183"/>
      <c r="AW26" s="183"/>
      <c r="AX26" s="183"/>
      <c r="AY26" s="183"/>
      <c r="AZ26" s="183"/>
      <c r="BA26" s="183"/>
      <c r="BB26" s="183"/>
    </row>
    <row r="27" spans="1:54">
      <c r="A27" s="210" t="s">
        <v>448</v>
      </c>
      <c r="B27" s="210">
        <v>2015</v>
      </c>
      <c r="C27" s="210">
        <v>2030</v>
      </c>
      <c r="D27" s="210">
        <v>2040</v>
      </c>
      <c r="E27" s="210">
        <v>2050</v>
      </c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3"/>
      <c r="AT27" s="183"/>
      <c r="AU27" s="183"/>
      <c r="AV27" s="183"/>
      <c r="AW27" s="183"/>
      <c r="AX27" s="183"/>
      <c r="AY27" s="183"/>
      <c r="AZ27" s="183"/>
      <c r="BA27" s="183"/>
      <c r="BB27" s="183"/>
    </row>
    <row r="28" spans="1:54">
      <c r="A28" s="193" t="s">
        <v>46</v>
      </c>
      <c r="B28" s="194">
        <v>21</v>
      </c>
      <c r="C28" s="192">
        <v>20</v>
      </c>
      <c r="D28" s="192">
        <v>21</v>
      </c>
      <c r="E28" s="192">
        <v>21</v>
      </c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Q28" s="183"/>
      <c r="AR28" s="183"/>
      <c r="AS28" s="183"/>
      <c r="AT28" s="183"/>
      <c r="AU28" s="183"/>
      <c r="AV28" s="183"/>
      <c r="AW28" s="183"/>
      <c r="AX28" s="183"/>
      <c r="AY28" s="183"/>
      <c r="AZ28" s="183"/>
      <c r="BA28" s="183"/>
      <c r="BB28" s="183"/>
    </row>
    <row r="29" spans="1:54">
      <c r="A29" s="193" t="s">
        <v>408</v>
      </c>
      <c r="B29" s="192">
        <v>15</v>
      </c>
      <c r="C29" s="192">
        <v>14</v>
      </c>
      <c r="D29" s="192">
        <v>14</v>
      </c>
      <c r="E29" s="192">
        <v>13</v>
      </c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Q29" s="183"/>
      <c r="AR29" s="183"/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</row>
    <row r="30" spans="1:54">
      <c r="A30" s="193" t="s">
        <v>453</v>
      </c>
      <c r="B30" s="192">
        <v>12</v>
      </c>
      <c r="C30" s="192">
        <v>11</v>
      </c>
      <c r="D30" s="192">
        <v>13</v>
      </c>
      <c r="E30" s="192">
        <v>14</v>
      </c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Q30" s="183"/>
      <c r="AR30" s="183"/>
      <c r="AS30" s="183"/>
      <c r="AT30" s="183"/>
      <c r="AU30" s="183"/>
      <c r="AV30" s="183"/>
      <c r="AW30" s="183"/>
      <c r="AX30" s="183"/>
      <c r="AY30" s="183"/>
      <c r="AZ30" s="183"/>
      <c r="BA30" s="183"/>
      <c r="BB30" s="183"/>
    </row>
    <row r="31" spans="1:54">
      <c r="A31" s="193" t="s">
        <v>476</v>
      </c>
      <c r="B31" s="194">
        <v>19</v>
      </c>
      <c r="C31" s="194">
        <v>19</v>
      </c>
      <c r="D31" s="192">
        <v>16</v>
      </c>
      <c r="E31" s="192">
        <v>15</v>
      </c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Q31" s="183"/>
      <c r="AR31" s="183"/>
      <c r="AS31" s="183"/>
      <c r="AT31" s="183"/>
      <c r="AU31" s="183"/>
      <c r="AV31" s="183"/>
      <c r="AW31" s="183"/>
      <c r="AX31" s="183"/>
      <c r="AY31" s="183"/>
      <c r="AZ31" s="183"/>
      <c r="BA31" s="183"/>
      <c r="BB31" s="183"/>
    </row>
    <row r="32" spans="1:54">
      <c r="A32" s="193" t="s">
        <v>477</v>
      </c>
      <c r="B32" s="192">
        <v>12</v>
      </c>
      <c r="C32" s="192">
        <v>13</v>
      </c>
      <c r="D32" s="192">
        <v>13</v>
      </c>
      <c r="E32" s="192">
        <v>13</v>
      </c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Q32" s="183"/>
      <c r="AR32" s="183"/>
      <c r="AS32" s="183"/>
      <c r="AT32" s="183"/>
      <c r="AU32" s="183"/>
      <c r="AV32" s="183"/>
      <c r="AW32" s="183"/>
      <c r="AX32" s="183"/>
      <c r="AY32" s="183"/>
      <c r="AZ32" s="183"/>
      <c r="BA32" s="183"/>
      <c r="BB32" s="183"/>
    </row>
    <row r="33" spans="1:54">
      <c r="A33" s="193" t="s">
        <v>478</v>
      </c>
      <c r="B33" s="192">
        <v>5</v>
      </c>
      <c r="C33" s="192">
        <v>5</v>
      </c>
      <c r="D33" s="192">
        <v>5</v>
      </c>
      <c r="E33" s="192">
        <v>6</v>
      </c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3"/>
      <c r="AT33" s="183"/>
      <c r="AU33" s="183"/>
      <c r="AV33" s="183"/>
      <c r="AW33" s="183"/>
      <c r="AX33" s="183"/>
      <c r="AY33" s="183"/>
      <c r="AZ33" s="183"/>
      <c r="BA33" s="183"/>
      <c r="BB33" s="183"/>
    </row>
    <row r="34" spans="1:54">
      <c r="A34" s="213" t="s">
        <v>479</v>
      </c>
      <c r="B34" s="192">
        <v>8</v>
      </c>
      <c r="C34" s="192">
        <v>8</v>
      </c>
      <c r="D34" s="192">
        <v>8</v>
      </c>
      <c r="E34" s="192">
        <v>7</v>
      </c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Q34" s="183"/>
      <c r="AR34" s="183"/>
      <c r="AS34" s="183"/>
      <c r="AT34" s="183"/>
      <c r="AU34" s="183"/>
      <c r="AV34" s="183"/>
      <c r="AW34" s="183"/>
      <c r="AX34" s="183"/>
      <c r="AY34" s="183"/>
      <c r="AZ34" s="183"/>
      <c r="BA34" s="183"/>
      <c r="BB34" s="183"/>
    </row>
    <row r="35" spans="1:54">
      <c r="A35" s="213" t="s">
        <v>480</v>
      </c>
      <c r="B35" s="192">
        <v>8</v>
      </c>
      <c r="C35" s="192">
        <v>10</v>
      </c>
      <c r="D35" s="192">
        <v>10</v>
      </c>
      <c r="E35" s="192">
        <v>11</v>
      </c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</row>
    <row r="36" spans="1:54">
      <c r="A36" s="193" t="s">
        <v>52</v>
      </c>
      <c r="B36" s="193">
        <f>SUM(B28:B35)</f>
        <v>100</v>
      </c>
      <c r="C36" s="193">
        <f t="shared" ref="C36:E36" si="4">SUM(C28:C35)</f>
        <v>100</v>
      </c>
      <c r="D36" s="193">
        <f t="shared" si="4"/>
        <v>100</v>
      </c>
      <c r="E36" s="193">
        <f t="shared" si="4"/>
        <v>100</v>
      </c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3"/>
      <c r="BB36" s="183"/>
    </row>
    <row r="37" spans="1:54">
      <c r="A37" s="214" t="s">
        <v>481</v>
      </c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</row>
    <row r="38" spans="1:54">
      <c r="A38" s="214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  <c r="BA38" s="183"/>
      <c r="BB38" s="183"/>
    </row>
    <row r="39" spans="1:54" ht="20.25">
      <c r="A39" s="225" t="s">
        <v>483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</row>
    <row r="40" spans="1:54">
      <c r="A40" s="210" t="s">
        <v>448</v>
      </c>
      <c r="B40" s="210">
        <v>2015</v>
      </c>
      <c r="C40" s="210">
        <v>2030</v>
      </c>
      <c r="D40" s="210">
        <v>2040</v>
      </c>
      <c r="E40" s="210">
        <v>2050</v>
      </c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  <c r="BA40" s="183"/>
      <c r="BB40" s="183"/>
    </row>
    <row r="41" spans="1:54">
      <c r="A41" s="193" t="s">
        <v>46</v>
      </c>
      <c r="B41" s="196">
        <f>AVERAGE(B16,B28)</f>
        <v>21</v>
      </c>
      <c r="C41" s="196">
        <f>AVERAGE(C16,C28)</f>
        <v>20.5</v>
      </c>
      <c r="D41" s="196">
        <f t="shared" ref="D41:E41" si="5">AVERAGE(D16,D28)</f>
        <v>21</v>
      </c>
      <c r="E41" s="196">
        <f t="shared" si="5"/>
        <v>21.5</v>
      </c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</row>
    <row r="42" spans="1:54">
      <c r="A42" s="193" t="s">
        <v>408</v>
      </c>
      <c r="B42" s="196">
        <f t="shared" ref="B42:E48" si="6">AVERAGE(B17,B29)</f>
        <v>15</v>
      </c>
      <c r="C42" s="196">
        <f t="shared" si="6"/>
        <v>13.5</v>
      </c>
      <c r="D42" s="196">
        <f t="shared" si="6"/>
        <v>13.5</v>
      </c>
      <c r="E42" s="196">
        <f t="shared" si="6"/>
        <v>13</v>
      </c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</row>
    <row r="43" spans="1:54">
      <c r="A43" s="193" t="s">
        <v>453</v>
      </c>
      <c r="B43" s="196">
        <f t="shared" si="6"/>
        <v>12</v>
      </c>
      <c r="C43" s="196">
        <f t="shared" si="6"/>
        <v>11.5</v>
      </c>
      <c r="D43" s="196">
        <f t="shared" si="6"/>
        <v>12.5</v>
      </c>
      <c r="E43" s="196">
        <f t="shared" si="6"/>
        <v>13</v>
      </c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</row>
    <row r="44" spans="1:54">
      <c r="A44" s="193" t="s">
        <v>476</v>
      </c>
      <c r="B44" s="196">
        <f t="shared" si="6"/>
        <v>19</v>
      </c>
      <c r="C44" s="196">
        <f t="shared" si="6"/>
        <v>20</v>
      </c>
      <c r="D44" s="196">
        <f t="shared" si="6"/>
        <v>19</v>
      </c>
      <c r="E44" s="196">
        <f t="shared" si="6"/>
        <v>17.5</v>
      </c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</row>
    <row r="45" spans="1:54">
      <c r="A45" s="193" t="s">
        <v>477</v>
      </c>
      <c r="B45" s="196">
        <f t="shared" si="6"/>
        <v>12</v>
      </c>
      <c r="C45" s="196">
        <f t="shared" si="6"/>
        <v>11.5</v>
      </c>
      <c r="D45" s="196">
        <f t="shared" si="6"/>
        <v>11.5</v>
      </c>
      <c r="E45" s="196">
        <f t="shared" si="6"/>
        <v>11</v>
      </c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</row>
    <row r="46" spans="1:54">
      <c r="A46" s="193" t="s">
        <v>478</v>
      </c>
      <c r="B46" s="196">
        <f t="shared" si="6"/>
        <v>5</v>
      </c>
      <c r="C46" s="196">
        <f t="shared" si="6"/>
        <v>5</v>
      </c>
      <c r="D46" s="196">
        <f t="shared" si="6"/>
        <v>4.5</v>
      </c>
      <c r="E46" s="196">
        <f t="shared" si="6"/>
        <v>5.5</v>
      </c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</row>
    <row r="47" spans="1:54">
      <c r="A47" s="213" t="s">
        <v>479</v>
      </c>
      <c r="B47" s="196">
        <f t="shared" si="6"/>
        <v>8</v>
      </c>
      <c r="C47" s="196">
        <f t="shared" si="6"/>
        <v>8</v>
      </c>
      <c r="D47" s="196">
        <f t="shared" si="6"/>
        <v>8</v>
      </c>
      <c r="E47" s="196">
        <f t="shared" si="6"/>
        <v>8</v>
      </c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  <c r="BA47" s="183"/>
      <c r="BB47" s="183"/>
    </row>
    <row r="48" spans="1:54">
      <c r="A48" s="213" t="s">
        <v>480</v>
      </c>
      <c r="B48" s="196">
        <f t="shared" si="6"/>
        <v>8</v>
      </c>
      <c r="C48" s="196">
        <f t="shared" si="6"/>
        <v>10</v>
      </c>
      <c r="D48" s="196">
        <f t="shared" si="6"/>
        <v>10</v>
      </c>
      <c r="E48" s="196">
        <f t="shared" si="6"/>
        <v>10.5</v>
      </c>
      <c r="F48" s="183"/>
      <c r="G48" s="215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  <c r="BA48" s="183"/>
      <c r="BB48" s="183"/>
    </row>
    <row r="49" spans="1:54">
      <c r="A49" s="193" t="s">
        <v>52</v>
      </c>
      <c r="B49" s="193">
        <f>SUM(B41:B48)</f>
        <v>100</v>
      </c>
      <c r="C49" s="193">
        <f t="shared" ref="C49:E49" si="7">SUM(C41:C48)</f>
        <v>100</v>
      </c>
      <c r="D49" s="193">
        <f t="shared" si="7"/>
        <v>100</v>
      </c>
      <c r="E49" s="193">
        <f t="shared" si="7"/>
        <v>100</v>
      </c>
      <c r="F49" s="183"/>
      <c r="G49" s="183"/>
      <c r="H49" s="215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  <c r="BB49" s="183"/>
    </row>
    <row r="50" spans="1:54">
      <c r="A50" s="214"/>
      <c r="B50" s="183"/>
      <c r="C50" s="183"/>
      <c r="D50" s="183"/>
      <c r="E50" s="183"/>
      <c r="F50" s="183"/>
      <c r="G50" s="215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</row>
    <row r="51" spans="1:54">
      <c r="A51" s="214"/>
      <c r="B51" s="183"/>
      <c r="C51" s="183"/>
      <c r="D51" s="183"/>
      <c r="E51" s="183"/>
      <c r="F51" s="183"/>
      <c r="G51" s="183"/>
      <c r="H51" s="215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</row>
    <row r="52" spans="1:54" ht="20.25">
      <c r="A52" s="209" t="s">
        <v>484</v>
      </c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</row>
    <row r="53" spans="1:54">
      <c r="A53" s="197" t="s">
        <v>485</v>
      </c>
      <c r="B53" s="197">
        <v>2015</v>
      </c>
      <c r="C53" s="197">
        <v>2016</v>
      </c>
      <c r="D53" s="197">
        <v>2017</v>
      </c>
      <c r="E53" s="198">
        <v>2018</v>
      </c>
      <c r="F53" s="198">
        <v>2019</v>
      </c>
      <c r="G53" s="198">
        <v>2020</v>
      </c>
      <c r="H53" s="198">
        <v>2021</v>
      </c>
      <c r="I53" s="198">
        <v>2022</v>
      </c>
      <c r="J53" s="198">
        <v>2023</v>
      </c>
      <c r="K53" s="198">
        <v>2024</v>
      </c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</row>
    <row r="54" spans="1:54">
      <c r="A54" s="183" t="s">
        <v>486</v>
      </c>
      <c r="B54" s="183">
        <v>7.1020000000000003</v>
      </c>
      <c r="C54" s="183">
        <v>5.8840000000000003</v>
      </c>
      <c r="D54" s="183">
        <v>6.5940000000000003</v>
      </c>
      <c r="E54" s="199">
        <v>6.8940000000000001</v>
      </c>
      <c r="F54" s="199">
        <v>6.2229999999999999</v>
      </c>
      <c r="G54" s="199">
        <v>5.8010000000000002</v>
      </c>
      <c r="H54" s="199">
        <v>6.5449999999999999</v>
      </c>
      <c r="I54" s="199">
        <v>6.5330000000000004</v>
      </c>
      <c r="J54" s="199">
        <v>5.992</v>
      </c>
      <c r="K54" s="183">
        <v>6.093</v>
      </c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</row>
    <row r="55" spans="1:54">
      <c r="A55" s="183" t="s">
        <v>487</v>
      </c>
      <c r="B55" s="183">
        <v>11.43</v>
      </c>
      <c r="C55" s="183">
        <v>10.305</v>
      </c>
      <c r="D55" s="183">
        <v>11.224</v>
      </c>
      <c r="E55" s="199">
        <v>11.420999999999999</v>
      </c>
      <c r="F55" s="199">
        <v>10.475</v>
      </c>
      <c r="G55" s="199">
        <v>9.94</v>
      </c>
      <c r="H55" s="199">
        <v>11.367000000000001</v>
      </c>
      <c r="I55" s="199">
        <v>10.683999999999999</v>
      </c>
      <c r="J55" s="199">
        <v>10.324999999999999</v>
      </c>
      <c r="K55" s="215">
        <v>10.83</v>
      </c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</row>
    <row r="56" spans="1:54">
      <c r="A56" s="183" t="s">
        <v>488</v>
      </c>
      <c r="B56" s="183">
        <v>10.664</v>
      </c>
      <c r="C56" s="183">
        <v>10.064</v>
      </c>
      <c r="D56" s="183">
        <v>10.222</v>
      </c>
      <c r="E56" s="199">
        <v>10.484999999999999</v>
      </c>
      <c r="F56" s="199">
        <v>9.4390000000000001</v>
      </c>
      <c r="G56" s="199">
        <v>8.1839999999999993</v>
      </c>
      <c r="H56" s="199">
        <v>9.8870000000000005</v>
      </c>
      <c r="I56" s="199">
        <v>10.381</v>
      </c>
      <c r="J56" s="199">
        <v>9.7100000000000009</v>
      </c>
      <c r="K56" s="183">
        <v>9.7200000000000006</v>
      </c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</row>
    <row r="57" spans="1:54">
      <c r="A57" s="183" t="s">
        <v>489</v>
      </c>
      <c r="B57" s="183">
        <v>11.308</v>
      </c>
      <c r="C57" s="183">
        <v>10.656000000000001</v>
      </c>
      <c r="D57" s="183">
        <v>10.47</v>
      </c>
      <c r="E57" s="199">
        <v>9.1940000000000008</v>
      </c>
      <c r="F57" s="199">
        <v>9.7550000000000008</v>
      </c>
      <c r="G57" s="199">
        <v>8.9830000000000005</v>
      </c>
      <c r="H57" s="199">
        <v>9.5709999999999997</v>
      </c>
      <c r="I57" s="199">
        <v>9.4440000000000008</v>
      </c>
      <c r="J57" s="199">
        <v>9.0120000000000005</v>
      </c>
      <c r="K57" s="183">
        <v>8.8889999999999993</v>
      </c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</row>
    <row r="58" spans="1:54">
      <c r="A58" s="183" t="s">
        <v>490</v>
      </c>
      <c r="B58" s="183">
        <v>23.949000000000002</v>
      </c>
      <c r="C58" s="183">
        <v>23.314</v>
      </c>
      <c r="D58" s="183">
        <v>23.695</v>
      </c>
      <c r="E58" s="199">
        <v>23.837</v>
      </c>
      <c r="F58" s="199">
        <v>24.009</v>
      </c>
      <c r="G58" s="199">
        <v>23.35</v>
      </c>
      <c r="H58" s="199">
        <v>24.539000000000001</v>
      </c>
      <c r="I58" s="199">
        <v>24.876000000000001</v>
      </c>
      <c r="J58" s="199">
        <v>25.308</v>
      </c>
      <c r="K58" s="215">
        <v>26.434999999999999</v>
      </c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</row>
    <row r="59" spans="1:54">
      <c r="A59" s="183" t="s">
        <v>491</v>
      </c>
      <c r="B59" s="183">
        <v>72.837999999999994</v>
      </c>
      <c r="C59" s="183">
        <v>82.424000000000007</v>
      </c>
      <c r="D59" s="183">
        <v>80.760999999999996</v>
      </c>
      <c r="E59" s="199">
        <v>62.133000000000003</v>
      </c>
      <c r="F59" s="199">
        <v>61.862000000000002</v>
      </c>
      <c r="G59" s="199">
        <v>84.882999999999996</v>
      </c>
      <c r="H59" s="199">
        <v>72.328000000000003</v>
      </c>
      <c r="I59" s="199">
        <v>74.819000000000003</v>
      </c>
      <c r="J59" s="199">
        <v>94.308999999999997</v>
      </c>
      <c r="K59" s="183">
        <v>91.194000000000003</v>
      </c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</row>
    <row r="60" spans="1:54">
      <c r="A60" s="183" t="s">
        <v>492</v>
      </c>
      <c r="B60" s="183">
        <v>20.385999999999999</v>
      </c>
      <c r="C60" s="183">
        <v>21.812999999999999</v>
      </c>
      <c r="D60" s="183">
        <v>22.594000000000001</v>
      </c>
      <c r="E60" s="199">
        <v>24.161000000000001</v>
      </c>
      <c r="F60" s="199">
        <v>22.747</v>
      </c>
      <c r="G60" s="199">
        <v>23.983000000000001</v>
      </c>
      <c r="H60" s="199">
        <v>25.474</v>
      </c>
      <c r="I60" s="199">
        <v>28.074000000000002</v>
      </c>
      <c r="J60" s="199">
        <v>27.292999999999999</v>
      </c>
      <c r="K60" s="183">
        <v>28.707000000000001</v>
      </c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</row>
    <row r="61" spans="1:54">
      <c r="A61" s="183" t="s">
        <v>493</v>
      </c>
      <c r="B61" s="183">
        <v>1.1759999999999999</v>
      </c>
      <c r="C61" s="183">
        <v>1.1719999999999999</v>
      </c>
      <c r="D61" s="183">
        <v>1.17</v>
      </c>
      <c r="E61" s="199">
        <v>1.1830000000000001</v>
      </c>
      <c r="F61" s="199">
        <v>1.1639999999999999</v>
      </c>
      <c r="G61" s="199">
        <v>1.5389999999999999</v>
      </c>
      <c r="H61" s="199">
        <v>1.655</v>
      </c>
      <c r="I61" s="199">
        <v>1.7989999999999999</v>
      </c>
      <c r="J61" s="199">
        <v>1.9450000000000001</v>
      </c>
      <c r="K61" s="215">
        <v>2.081</v>
      </c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</row>
    <row r="62" spans="1:54">
      <c r="A62" s="183" t="s">
        <v>494</v>
      </c>
      <c r="B62" s="183">
        <v>1.3180000000000001</v>
      </c>
      <c r="C62" s="183">
        <v>1.2549999999999999</v>
      </c>
      <c r="D62" s="183">
        <v>1.206</v>
      </c>
      <c r="E62" s="199">
        <v>1.2190000000000001</v>
      </c>
      <c r="F62" s="199">
        <v>1.2370000000000001</v>
      </c>
      <c r="G62" s="199">
        <v>1.3080000000000001</v>
      </c>
      <c r="H62" s="199">
        <v>1.4</v>
      </c>
      <c r="I62" s="199">
        <v>1.5569999999999999</v>
      </c>
      <c r="J62" s="199">
        <v>1.5760000000000001</v>
      </c>
      <c r="K62" s="199">
        <v>1.6319999999999999</v>
      </c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</row>
    <row r="63" spans="1:54">
      <c r="A63" s="183" t="s">
        <v>495</v>
      </c>
      <c r="B63" s="183">
        <v>1.2250000000000001</v>
      </c>
      <c r="C63" s="183">
        <v>1.167</v>
      </c>
      <c r="D63" s="183">
        <v>1.1120000000000001</v>
      </c>
      <c r="E63" s="199">
        <v>1.101</v>
      </c>
      <c r="F63" s="199">
        <v>1.109</v>
      </c>
      <c r="G63" s="199">
        <v>1.1619999999999999</v>
      </c>
      <c r="H63" s="199">
        <v>1.246</v>
      </c>
      <c r="I63" s="199">
        <v>1.401</v>
      </c>
      <c r="J63" s="199">
        <v>1.3939999999999999</v>
      </c>
      <c r="K63" s="199">
        <v>1.413</v>
      </c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</row>
    <row r="64" spans="1:54">
      <c r="A64" s="183" t="s">
        <v>496</v>
      </c>
      <c r="B64" s="183">
        <v>92</v>
      </c>
      <c r="C64" s="183">
        <v>88</v>
      </c>
      <c r="D64" s="183">
        <v>94</v>
      </c>
      <c r="E64" s="199">
        <v>118</v>
      </c>
      <c r="F64" s="199">
        <v>128</v>
      </c>
      <c r="G64" s="199">
        <v>147</v>
      </c>
      <c r="H64" s="199">
        <v>154</v>
      </c>
      <c r="I64" s="199">
        <v>156</v>
      </c>
      <c r="J64" s="199">
        <v>182</v>
      </c>
      <c r="K64" s="215">
        <v>219</v>
      </c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</row>
    <row r="65" spans="1:54">
      <c r="A65" s="183" t="s">
        <v>497</v>
      </c>
      <c r="B65" s="183">
        <v>2.339</v>
      </c>
      <c r="C65" s="183">
        <v>2.4590000000000001</v>
      </c>
      <c r="D65" s="183">
        <v>2.0699999999999998</v>
      </c>
      <c r="E65" s="183">
        <v>1.347</v>
      </c>
      <c r="F65" s="183">
        <v>1.393</v>
      </c>
      <c r="G65" s="183">
        <v>1.484</v>
      </c>
      <c r="H65" s="183">
        <v>1.5760000000000001</v>
      </c>
      <c r="I65" s="183">
        <v>1.6140000000000001</v>
      </c>
      <c r="J65" s="183">
        <v>1.4870000000000001</v>
      </c>
      <c r="K65" s="183">
        <v>1.228</v>
      </c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</row>
    <row r="66" spans="1:54">
      <c r="A66" s="183" t="s">
        <v>498</v>
      </c>
      <c r="B66" s="183">
        <v>1.69</v>
      </c>
      <c r="C66" s="183">
        <v>1.67</v>
      </c>
      <c r="D66" s="183">
        <v>1.635</v>
      </c>
      <c r="E66" s="183">
        <v>1.61</v>
      </c>
      <c r="F66" s="183">
        <v>1.577</v>
      </c>
      <c r="G66" s="183">
        <v>1.6279999999999999</v>
      </c>
      <c r="H66" s="183">
        <v>1.778</v>
      </c>
      <c r="I66" s="183">
        <v>1.752</v>
      </c>
      <c r="J66" s="183">
        <v>1.595</v>
      </c>
      <c r="K66" s="183">
        <v>1.7190000000000001</v>
      </c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</row>
    <row r="67" spans="1:54">
      <c r="A67" s="183" t="s">
        <v>499</v>
      </c>
      <c r="B67" s="183">
        <v>1</v>
      </c>
      <c r="C67" s="183">
        <v>2</v>
      </c>
      <c r="D67" s="183">
        <v>1</v>
      </c>
      <c r="E67" s="183">
        <v>1</v>
      </c>
      <c r="F67" s="183">
        <v>1</v>
      </c>
      <c r="G67" s="183">
        <v>1</v>
      </c>
      <c r="H67" s="183">
        <v>1</v>
      </c>
      <c r="I67" s="183">
        <v>1</v>
      </c>
      <c r="J67" s="183">
        <v>0</v>
      </c>
      <c r="K67" s="183">
        <v>1</v>
      </c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</row>
    <row r="68" spans="1:54">
      <c r="A68" s="183" t="s">
        <v>500</v>
      </c>
      <c r="B68" s="183">
        <v>2.67</v>
      </c>
      <c r="C68" s="183">
        <v>2.59</v>
      </c>
      <c r="D68" s="183">
        <v>2.7949999999999999</v>
      </c>
      <c r="E68" s="183">
        <v>2.8849999999999998</v>
      </c>
      <c r="F68" s="183">
        <v>2.629</v>
      </c>
      <c r="G68" s="183">
        <v>2.468</v>
      </c>
      <c r="H68" s="183">
        <v>2.8969999999999998</v>
      </c>
      <c r="I68" s="183">
        <v>2.7549999999999999</v>
      </c>
      <c r="J68" s="183">
        <v>2.6850000000000001</v>
      </c>
      <c r="K68" s="183">
        <v>2.617</v>
      </c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</row>
    <row r="69" spans="1:54">
      <c r="A69" s="183" t="s">
        <v>501</v>
      </c>
      <c r="B69" s="183">
        <v>198.03100000000001</v>
      </c>
      <c r="C69" s="183">
        <v>196.21299999999999</v>
      </c>
      <c r="D69" s="183">
        <v>199.684</v>
      </c>
      <c r="E69" s="199">
        <v>200.76</v>
      </c>
      <c r="F69" s="199">
        <v>197.28399999999999</v>
      </c>
      <c r="G69" s="199">
        <v>198.37700000000001</v>
      </c>
      <c r="H69" s="199">
        <v>213.535</v>
      </c>
      <c r="I69" s="199">
        <v>218.726</v>
      </c>
      <c r="J69" s="199">
        <v>224.54</v>
      </c>
      <c r="K69" s="199">
        <v>233.80600000000001</v>
      </c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</row>
    <row r="70" spans="1:54">
      <c r="A70" s="183"/>
      <c r="B70" s="183"/>
      <c r="C70" s="183"/>
      <c r="D70" s="183"/>
      <c r="E70" s="199"/>
      <c r="F70" s="199"/>
      <c r="G70" s="199"/>
      <c r="H70" s="199"/>
      <c r="I70" s="199"/>
      <c r="J70" s="199"/>
      <c r="K70" s="199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</row>
    <row r="71" spans="1:54" ht="20.25">
      <c r="A71" s="209" t="s">
        <v>502</v>
      </c>
      <c r="B71" s="183"/>
      <c r="C71" s="183"/>
      <c r="D71" s="183"/>
      <c r="E71" s="199"/>
      <c r="F71" s="199"/>
      <c r="G71" s="199"/>
      <c r="H71" s="199"/>
      <c r="I71" s="199"/>
      <c r="J71" s="199"/>
      <c r="K71" s="199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</row>
    <row r="72" spans="1:54">
      <c r="A72" s="200" t="s">
        <v>503</v>
      </c>
      <c r="B72" s="216" t="s">
        <v>504</v>
      </c>
      <c r="C72" s="216" t="s">
        <v>505</v>
      </c>
      <c r="D72" s="216" t="s">
        <v>506</v>
      </c>
      <c r="E72" s="199"/>
      <c r="F72" s="199"/>
      <c r="G72" s="199"/>
      <c r="H72" s="199"/>
      <c r="I72" s="199"/>
      <c r="J72" s="199"/>
      <c r="K72" s="199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</row>
    <row r="73" spans="1:54" ht="28.5">
      <c r="A73" s="201" t="s">
        <v>507</v>
      </c>
      <c r="B73" s="202" t="s">
        <v>508</v>
      </c>
      <c r="C73" s="202" t="s">
        <v>509</v>
      </c>
      <c r="D73" s="217">
        <v>20754000000</v>
      </c>
      <c r="E73" s="203" t="s">
        <v>503</v>
      </c>
      <c r="F73" s="204"/>
      <c r="G73" s="203" t="s">
        <v>510</v>
      </c>
      <c r="H73" s="203" t="s">
        <v>511</v>
      </c>
      <c r="I73" s="199"/>
      <c r="J73" s="199"/>
      <c r="K73" s="199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</row>
    <row r="74" spans="1:54">
      <c r="A74" s="201" t="s">
        <v>512</v>
      </c>
      <c r="B74" s="202" t="s">
        <v>508</v>
      </c>
      <c r="C74" s="202" t="s">
        <v>509</v>
      </c>
      <c r="D74" s="217">
        <v>26000000000</v>
      </c>
      <c r="E74" s="183"/>
      <c r="F74" s="183"/>
      <c r="G74" s="183"/>
      <c r="H74" s="183"/>
      <c r="I74" s="199"/>
      <c r="J74" s="199"/>
      <c r="K74" s="199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</row>
    <row r="75" spans="1:54">
      <c r="A75" s="201" t="s">
        <v>49</v>
      </c>
      <c r="B75" s="202" t="s">
        <v>513</v>
      </c>
      <c r="C75" s="202" t="s">
        <v>514</v>
      </c>
      <c r="D75" s="217">
        <v>35310000000</v>
      </c>
      <c r="E75" s="183"/>
      <c r="F75" s="183"/>
      <c r="G75" s="183"/>
      <c r="H75" s="183"/>
      <c r="I75" s="199"/>
      <c r="J75" s="199"/>
      <c r="K75" s="199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</row>
    <row r="76" spans="1:54">
      <c r="A76" s="201" t="s">
        <v>515</v>
      </c>
      <c r="B76" s="202" t="s">
        <v>516</v>
      </c>
      <c r="C76" s="202" t="s">
        <v>517</v>
      </c>
      <c r="D76" s="217">
        <v>39683207000</v>
      </c>
      <c r="E76" s="183"/>
      <c r="F76" s="183"/>
      <c r="G76" s="183"/>
      <c r="H76" s="183"/>
      <c r="I76" s="199"/>
      <c r="J76" s="199"/>
      <c r="K76" s="199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</row>
    <row r="77" spans="1:54">
      <c r="A77" s="201" t="s">
        <v>285</v>
      </c>
      <c r="B77" s="202" t="s">
        <v>508</v>
      </c>
      <c r="C77" s="202" t="s">
        <v>509</v>
      </c>
      <c r="D77" s="217">
        <v>15500000000</v>
      </c>
      <c r="E77" s="183"/>
      <c r="F77" s="183"/>
      <c r="G77" s="183"/>
      <c r="H77" s="183"/>
      <c r="I77" s="199"/>
      <c r="J77" s="199"/>
      <c r="K77" s="199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</row>
    <row r="78" spans="1:54">
      <c r="A78" s="201" t="s">
        <v>518</v>
      </c>
      <c r="B78" s="202" t="s">
        <v>508</v>
      </c>
      <c r="C78" s="202" t="s">
        <v>509</v>
      </c>
      <c r="D78" s="217">
        <v>6500000000</v>
      </c>
      <c r="E78" s="183"/>
      <c r="F78" s="183"/>
      <c r="G78" s="183"/>
      <c r="H78" s="183"/>
      <c r="I78" s="199"/>
      <c r="J78" s="199"/>
      <c r="K78" s="199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</row>
    <row r="79" spans="1:54">
      <c r="A79" s="201" t="s">
        <v>519</v>
      </c>
      <c r="B79" s="202" t="s">
        <v>508</v>
      </c>
      <c r="C79" s="202" t="s">
        <v>509</v>
      </c>
      <c r="D79" s="217">
        <v>10400000000</v>
      </c>
      <c r="E79" s="183"/>
      <c r="F79" s="183"/>
      <c r="G79" s="183"/>
      <c r="H79" s="183"/>
      <c r="I79" s="199"/>
      <c r="J79" s="199"/>
      <c r="K79" s="199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</row>
    <row r="80" spans="1:54">
      <c r="A80" s="201" t="s">
        <v>520</v>
      </c>
      <c r="B80" s="202" t="s">
        <v>516</v>
      </c>
      <c r="C80" s="202" t="s">
        <v>517</v>
      </c>
      <c r="D80" s="217">
        <v>39683207000</v>
      </c>
      <c r="E80" s="183"/>
      <c r="F80" s="183"/>
      <c r="G80" s="183"/>
      <c r="H80" s="183"/>
      <c r="I80" s="199"/>
      <c r="J80" s="199"/>
      <c r="K80" s="199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</row>
    <row r="81" spans="1:54">
      <c r="A81" s="201" t="s">
        <v>521</v>
      </c>
      <c r="B81" s="202" t="s">
        <v>522</v>
      </c>
      <c r="C81" s="202" t="s">
        <v>523</v>
      </c>
      <c r="D81" s="217">
        <v>36000000000</v>
      </c>
      <c r="E81" s="183"/>
      <c r="F81" s="183"/>
      <c r="G81" s="183"/>
      <c r="H81" s="183"/>
      <c r="I81" s="199"/>
      <c r="J81" s="199"/>
      <c r="K81" s="199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</row>
    <row r="82" spans="1:54">
      <c r="A82" s="201" t="s">
        <v>524</v>
      </c>
      <c r="B82" s="202" t="s">
        <v>522</v>
      </c>
      <c r="C82" s="202" t="s">
        <v>523</v>
      </c>
      <c r="D82" s="217">
        <v>36000000000</v>
      </c>
      <c r="E82" s="183"/>
      <c r="F82" s="183"/>
      <c r="G82" s="183"/>
      <c r="H82" s="183"/>
      <c r="I82" s="199"/>
      <c r="J82" s="199"/>
      <c r="K82" s="199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</row>
    <row r="83" spans="1:54">
      <c r="A83" s="201" t="s">
        <v>135</v>
      </c>
      <c r="B83" s="202" t="s">
        <v>522</v>
      </c>
      <c r="C83" s="202" t="s">
        <v>523</v>
      </c>
      <c r="D83" s="217">
        <v>31600000000</v>
      </c>
      <c r="E83" s="183"/>
      <c r="F83" s="183"/>
      <c r="G83" s="183"/>
      <c r="H83" s="183"/>
      <c r="I83" s="199"/>
      <c r="J83" s="199"/>
      <c r="K83" s="199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</row>
    <row r="84" spans="1:54">
      <c r="A84" s="201" t="s">
        <v>330</v>
      </c>
      <c r="B84" s="202" t="s">
        <v>508</v>
      </c>
      <c r="C84" s="202" t="s">
        <v>509</v>
      </c>
      <c r="D84" s="217">
        <v>41200000000</v>
      </c>
      <c r="E84" s="183"/>
      <c r="F84" s="183"/>
      <c r="G84" s="183"/>
      <c r="H84" s="183"/>
      <c r="I84" s="199"/>
      <c r="J84" s="199"/>
      <c r="K84" s="199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</row>
    <row r="85" spans="1:54">
      <c r="A85" s="201" t="s">
        <v>50</v>
      </c>
      <c r="B85" s="202" t="s">
        <v>508</v>
      </c>
      <c r="C85" s="202" t="s">
        <v>509</v>
      </c>
      <c r="D85" s="217">
        <v>46700000000</v>
      </c>
      <c r="E85" s="183"/>
      <c r="F85" s="183"/>
      <c r="G85" s="183"/>
      <c r="H85" s="183"/>
      <c r="I85" s="199"/>
      <c r="J85" s="199"/>
      <c r="K85" s="199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</row>
    <row r="86" spans="1:54">
      <c r="A86" s="201" t="s">
        <v>525</v>
      </c>
      <c r="B86" s="202" t="s">
        <v>508</v>
      </c>
      <c r="C86" s="202" t="s">
        <v>509</v>
      </c>
      <c r="D86" s="217">
        <v>43000000000</v>
      </c>
      <c r="E86" s="183"/>
      <c r="F86" s="183"/>
      <c r="G86" s="183"/>
      <c r="H86" s="183"/>
      <c r="I86" s="199"/>
      <c r="J86" s="199"/>
      <c r="K86" s="199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  <c r="BA86" s="183"/>
      <c r="BB86" s="183"/>
    </row>
    <row r="87" spans="1:54">
      <c r="A87" s="201" t="s">
        <v>526</v>
      </c>
      <c r="B87" s="202" t="s">
        <v>527</v>
      </c>
      <c r="C87" s="202" t="s">
        <v>514</v>
      </c>
      <c r="D87" s="217">
        <v>18800000000</v>
      </c>
      <c r="E87" s="183"/>
      <c r="F87" s="183"/>
      <c r="G87" s="183"/>
      <c r="H87" s="183"/>
      <c r="I87" s="199"/>
      <c r="J87" s="199"/>
      <c r="K87" s="199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  <c r="BA87" s="183"/>
      <c r="BB87" s="183"/>
    </row>
    <row r="88" spans="1:54">
      <c r="A88" s="201" t="s">
        <v>46</v>
      </c>
      <c r="B88" s="202" t="s">
        <v>375</v>
      </c>
      <c r="C88" s="202" t="s">
        <v>528</v>
      </c>
      <c r="D88" s="218">
        <v>3412141479.8969002</v>
      </c>
      <c r="E88" s="183"/>
      <c r="F88" s="183"/>
      <c r="G88" s="183"/>
      <c r="H88" s="183"/>
      <c r="I88" s="199"/>
      <c r="J88" s="199"/>
      <c r="K88" s="199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  <c r="BA88" s="183"/>
      <c r="BB88" s="183"/>
    </row>
    <row r="89" spans="1:54">
      <c r="A89" s="183"/>
      <c r="B89" s="183"/>
      <c r="C89" s="183"/>
      <c r="D89" s="183"/>
      <c r="E89" s="199"/>
      <c r="F89" s="199"/>
      <c r="G89" s="199"/>
      <c r="H89" s="199"/>
      <c r="I89" s="199"/>
      <c r="J89" s="199"/>
      <c r="K89" s="199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  <c r="BA89" s="183"/>
      <c r="BB89" s="183"/>
    </row>
    <row r="90" spans="1:54">
      <c r="A90" s="205" t="s">
        <v>529</v>
      </c>
      <c r="B90" s="205">
        <v>1000</v>
      </c>
      <c r="C90" s="183"/>
      <c r="D90" s="183"/>
      <c r="E90" s="199"/>
      <c r="F90" s="199"/>
      <c r="G90" s="199"/>
      <c r="H90" s="199"/>
      <c r="I90" s="199"/>
      <c r="J90" s="199"/>
      <c r="K90" s="199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</row>
    <row r="91" spans="1:54">
      <c r="A91" s="183"/>
      <c r="B91" s="183"/>
      <c r="C91" s="183"/>
      <c r="D91" s="183"/>
      <c r="E91" s="199"/>
      <c r="F91" s="199"/>
      <c r="G91" s="199"/>
      <c r="H91" s="199"/>
      <c r="I91" s="199"/>
      <c r="J91" s="199"/>
      <c r="K91" s="199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</row>
    <row r="92" spans="1:54">
      <c r="A92" s="197" t="s">
        <v>485</v>
      </c>
      <c r="B92" s="197">
        <v>2015</v>
      </c>
      <c r="C92" s="197">
        <v>2016</v>
      </c>
      <c r="D92" s="197">
        <v>2017</v>
      </c>
      <c r="E92" s="198">
        <v>2018</v>
      </c>
      <c r="F92" s="198">
        <v>2019</v>
      </c>
      <c r="G92" s="198">
        <v>2020</v>
      </c>
      <c r="H92" s="198">
        <v>2021</v>
      </c>
      <c r="I92" s="198">
        <v>2022</v>
      </c>
      <c r="J92" s="198">
        <v>2023</v>
      </c>
      <c r="K92" s="198">
        <v>2024</v>
      </c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83"/>
      <c r="AY92" s="183"/>
      <c r="AZ92" s="183"/>
      <c r="BA92" s="183"/>
      <c r="BB92" s="183"/>
    </row>
    <row r="93" spans="1:54">
      <c r="A93" s="183" t="s">
        <v>507</v>
      </c>
      <c r="B93" s="212">
        <f>B54*$D73*$B$90</f>
        <v>147394908000000</v>
      </c>
      <c r="C93" s="212">
        <f t="shared" ref="C93:K93" si="8">C54*$D73*$B$90</f>
        <v>122116536000000</v>
      </c>
      <c r="D93" s="212">
        <f t="shared" si="8"/>
        <v>136851876000000</v>
      </c>
      <c r="E93" s="212">
        <f t="shared" si="8"/>
        <v>143078076000000</v>
      </c>
      <c r="F93" s="212">
        <f t="shared" si="8"/>
        <v>129152142000000</v>
      </c>
      <c r="G93" s="212">
        <f t="shared" si="8"/>
        <v>120393954000000</v>
      </c>
      <c r="H93" s="212">
        <f t="shared" si="8"/>
        <v>135834930000000</v>
      </c>
      <c r="I93" s="212">
        <f t="shared" si="8"/>
        <v>135585882000000</v>
      </c>
      <c r="J93" s="212">
        <f t="shared" si="8"/>
        <v>124357968000000</v>
      </c>
      <c r="K93" s="212">
        <f t="shared" si="8"/>
        <v>126454122000000</v>
      </c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83"/>
      <c r="AY93" s="183"/>
      <c r="AZ93" s="183"/>
      <c r="BA93" s="183"/>
      <c r="BB93" s="183"/>
    </row>
    <row r="94" spans="1:54">
      <c r="A94" s="183" t="s">
        <v>512</v>
      </c>
      <c r="B94" s="212">
        <f t="shared" ref="B94:K105" si="9">B55*$D74*$B$90</f>
        <v>297180000000000</v>
      </c>
      <c r="C94" s="212">
        <f t="shared" si="9"/>
        <v>267930000000000</v>
      </c>
      <c r="D94" s="212">
        <f t="shared" si="9"/>
        <v>291824000000000</v>
      </c>
      <c r="E94" s="212">
        <f t="shared" si="9"/>
        <v>296946000000000</v>
      </c>
      <c r="F94" s="212">
        <f t="shared" si="9"/>
        <v>272350000000000</v>
      </c>
      <c r="G94" s="212">
        <f t="shared" si="9"/>
        <v>258440000000000</v>
      </c>
      <c r="H94" s="212">
        <f t="shared" si="9"/>
        <v>295542000000000</v>
      </c>
      <c r="I94" s="212">
        <f t="shared" si="9"/>
        <v>277784000000000</v>
      </c>
      <c r="J94" s="212">
        <f t="shared" si="9"/>
        <v>268449999999999.97</v>
      </c>
      <c r="K94" s="212">
        <f t="shared" si="9"/>
        <v>281580000000000</v>
      </c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183"/>
      <c r="AW94" s="183"/>
      <c r="AX94" s="183"/>
      <c r="AY94" s="183"/>
      <c r="AZ94" s="183"/>
      <c r="BA94" s="183"/>
      <c r="BB94" s="183"/>
    </row>
    <row r="95" spans="1:54">
      <c r="A95" s="183" t="s">
        <v>49</v>
      </c>
      <c r="B95" s="212">
        <f t="shared" si="9"/>
        <v>376545840000000</v>
      </c>
      <c r="C95" s="212">
        <f t="shared" si="9"/>
        <v>355359840000000</v>
      </c>
      <c r="D95" s="212">
        <f t="shared" si="9"/>
        <v>360938820000000</v>
      </c>
      <c r="E95" s="212">
        <f t="shared" si="9"/>
        <v>370225350000000</v>
      </c>
      <c r="F95" s="212">
        <f t="shared" si="9"/>
        <v>333291090000000</v>
      </c>
      <c r="G95" s="212">
        <f t="shared" si="9"/>
        <v>288977040000000</v>
      </c>
      <c r="H95" s="212">
        <f t="shared" si="9"/>
        <v>349109970000000</v>
      </c>
      <c r="I95" s="212">
        <f t="shared" si="9"/>
        <v>366553110000000</v>
      </c>
      <c r="J95" s="212">
        <f t="shared" si="9"/>
        <v>342860100000000</v>
      </c>
      <c r="K95" s="212">
        <f t="shared" si="9"/>
        <v>343213200000000</v>
      </c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</row>
    <row r="96" spans="1:54">
      <c r="A96" s="183" t="s">
        <v>489</v>
      </c>
      <c r="B96" s="212">
        <f t="shared" si="9"/>
        <v>448737704756000</v>
      </c>
      <c r="C96" s="212">
        <f t="shared" si="9"/>
        <v>422864253792000</v>
      </c>
      <c r="D96" s="212">
        <f t="shared" si="9"/>
        <v>415483177290000</v>
      </c>
      <c r="E96" s="212">
        <f t="shared" si="9"/>
        <v>364847405158000.06</v>
      </c>
      <c r="F96" s="212">
        <f t="shared" si="9"/>
        <v>387109684285000.06</v>
      </c>
      <c r="G96" s="212">
        <f t="shared" si="9"/>
        <v>356474248481000</v>
      </c>
      <c r="H96" s="212">
        <f t="shared" si="9"/>
        <v>379807974197000</v>
      </c>
      <c r="I96" s="212">
        <f t="shared" si="9"/>
        <v>374768206908000.06</v>
      </c>
      <c r="J96" s="212">
        <f t="shared" si="9"/>
        <v>357625061484000</v>
      </c>
      <c r="K96" s="212">
        <f t="shared" si="9"/>
        <v>352744027023000</v>
      </c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</row>
    <row r="97" spans="1:54">
      <c r="A97" s="183" t="s">
        <v>285</v>
      </c>
      <c r="B97" s="212">
        <f t="shared" si="9"/>
        <v>371209500000000</v>
      </c>
      <c r="C97" s="212">
        <f t="shared" si="9"/>
        <v>361367000000000</v>
      </c>
      <c r="D97" s="212">
        <f t="shared" si="9"/>
        <v>367272500000000</v>
      </c>
      <c r="E97" s="212">
        <f t="shared" si="9"/>
        <v>369473500000000</v>
      </c>
      <c r="F97" s="212">
        <f t="shared" si="9"/>
        <v>372139500000000</v>
      </c>
      <c r="G97" s="212">
        <f t="shared" si="9"/>
        <v>361925000000000</v>
      </c>
      <c r="H97" s="212">
        <f t="shared" si="9"/>
        <v>380354500000000</v>
      </c>
      <c r="I97" s="212">
        <f t="shared" si="9"/>
        <v>385578000000000</v>
      </c>
      <c r="J97" s="212">
        <f t="shared" si="9"/>
        <v>392274000000000</v>
      </c>
      <c r="K97" s="212">
        <f t="shared" si="9"/>
        <v>409742500000000</v>
      </c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</row>
    <row r="98" spans="1:54">
      <c r="A98" s="183" t="s">
        <v>530</v>
      </c>
      <c r="B98" s="212">
        <f t="shared" si="9"/>
        <v>473446999999999.94</v>
      </c>
      <c r="C98" s="212">
        <f t="shared" si="9"/>
        <v>535756000000000.06</v>
      </c>
      <c r="D98" s="212">
        <f t="shared" si="9"/>
        <v>524946500000000</v>
      </c>
      <c r="E98" s="212">
        <f t="shared" si="9"/>
        <v>403864500000000</v>
      </c>
      <c r="F98" s="212">
        <f t="shared" si="9"/>
        <v>402103000000000</v>
      </c>
      <c r="G98" s="212">
        <f t="shared" si="9"/>
        <v>551739500000000</v>
      </c>
      <c r="H98" s="212">
        <f t="shared" si="9"/>
        <v>470132000000000</v>
      </c>
      <c r="I98" s="212">
        <f t="shared" si="9"/>
        <v>486323500000000</v>
      </c>
      <c r="J98" s="212">
        <f t="shared" si="9"/>
        <v>613008500000000</v>
      </c>
      <c r="K98" s="212">
        <f t="shared" si="9"/>
        <v>592761000000000</v>
      </c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</row>
    <row r="99" spans="1:54">
      <c r="A99" s="183" t="s">
        <v>531</v>
      </c>
      <c r="B99" s="212">
        <f t="shared" si="9"/>
        <v>212014400000000</v>
      </c>
      <c r="C99" s="212">
        <f t="shared" si="9"/>
        <v>226855200000000</v>
      </c>
      <c r="D99" s="212">
        <f t="shared" si="9"/>
        <v>234977600000000</v>
      </c>
      <c r="E99" s="212">
        <f t="shared" si="9"/>
        <v>251274400000000</v>
      </c>
      <c r="F99" s="212">
        <f t="shared" si="9"/>
        <v>236568800000000</v>
      </c>
      <c r="G99" s="212">
        <f t="shared" si="9"/>
        <v>249423200000000</v>
      </c>
      <c r="H99" s="212">
        <f t="shared" si="9"/>
        <v>264929600000000</v>
      </c>
      <c r="I99" s="212">
        <f t="shared" si="9"/>
        <v>291969600000000</v>
      </c>
      <c r="J99" s="212">
        <f t="shared" si="9"/>
        <v>283847200000000</v>
      </c>
      <c r="K99" s="212">
        <f t="shared" si="9"/>
        <v>298552800000000</v>
      </c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</row>
    <row r="100" spans="1:54">
      <c r="A100" s="183" t="s">
        <v>532</v>
      </c>
      <c r="B100" s="212">
        <f t="shared" si="9"/>
        <v>46667451432000</v>
      </c>
      <c r="C100" s="212">
        <f t="shared" si="9"/>
        <v>46508718604000</v>
      </c>
      <c r="D100" s="212">
        <f t="shared" si="9"/>
        <v>46429352190000</v>
      </c>
      <c r="E100" s="212">
        <f t="shared" si="9"/>
        <v>46945233881000</v>
      </c>
      <c r="F100" s="212">
        <f t="shared" si="9"/>
        <v>46191252948000</v>
      </c>
      <c r="G100" s="212">
        <f t="shared" si="9"/>
        <v>61072455573000</v>
      </c>
      <c r="H100" s="212">
        <f t="shared" si="9"/>
        <v>65675707585000</v>
      </c>
      <c r="I100" s="212">
        <f t="shared" si="9"/>
        <v>71390089393000</v>
      </c>
      <c r="J100" s="212">
        <f t="shared" si="9"/>
        <v>77183837615000</v>
      </c>
      <c r="K100" s="212">
        <f t="shared" si="9"/>
        <v>82580753767000</v>
      </c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</row>
    <row r="101" spans="1:54">
      <c r="A101" s="183" t="s">
        <v>521</v>
      </c>
      <c r="B101" s="212">
        <f t="shared" si="9"/>
        <v>47448000000000</v>
      </c>
      <c r="C101" s="212">
        <f t="shared" si="9"/>
        <v>45179999999999.992</v>
      </c>
      <c r="D101" s="212">
        <f t="shared" si="9"/>
        <v>43416000000000</v>
      </c>
      <c r="E101" s="212">
        <f t="shared" si="9"/>
        <v>43884000000000</v>
      </c>
      <c r="F101" s="212">
        <f t="shared" si="9"/>
        <v>44532000000000</v>
      </c>
      <c r="G101" s="212">
        <f t="shared" si="9"/>
        <v>47088000000000</v>
      </c>
      <c r="H101" s="212">
        <f t="shared" si="9"/>
        <v>50400000000000</v>
      </c>
      <c r="I101" s="212">
        <f t="shared" si="9"/>
        <v>56052000000000</v>
      </c>
      <c r="J101" s="212">
        <f t="shared" si="9"/>
        <v>56736000000000</v>
      </c>
      <c r="K101" s="212">
        <f t="shared" si="9"/>
        <v>58752000000000</v>
      </c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</row>
    <row r="102" spans="1:54">
      <c r="A102" s="183" t="s">
        <v>533</v>
      </c>
      <c r="B102" s="212">
        <f t="shared" si="9"/>
        <v>44100000000000</v>
      </c>
      <c r="C102" s="212">
        <f t="shared" si="9"/>
        <v>42012000000000</v>
      </c>
      <c r="D102" s="212">
        <f t="shared" si="9"/>
        <v>40032000000000</v>
      </c>
      <c r="E102" s="212">
        <f t="shared" si="9"/>
        <v>39636000000000</v>
      </c>
      <c r="F102" s="212">
        <f t="shared" si="9"/>
        <v>39924000000000</v>
      </c>
      <c r="G102" s="212">
        <f t="shared" si="9"/>
        <v>41832000000000</v>
      </c>
      <c r="H102" s="212">
        <f t="shared" si="9"/>
        <v>44856000000000</v>
      </c>
      <c r="I102" s="212">
        <f t="shared" si="9"/>
        <v>50436000000000</v>
      </c>
      <c r="J102" s="212">
        <f t="shared" si="9"/>
        <v>50184000000000</v>
      </c>
      <c r="K102" s="212">
        <f t="shared" si="9"/>
        <v>50868000000000</v>
      </c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183"/>
      <c r="AY102" s="183"/>
      <c r="AZ102" s="183"/>
      <c r="BA102" s="183"/>
      <c r="BB102" s="183"/>
    </row>
    <row r="103" spans="1:54">
      <c r="A103" s="183" t="s">
        <v>135</v>
      </c>
      <c r="B103" s="212">
        <f t="shared" si="9"/>
        <v>2907200000000000</v>
      </c>
      <c r="C103" s="212">
        <f t="shared" si="9"/>
        <v>2780800000000000</v>
      </c>
      <c r="D103" s="212">
        <f t="shared" si="9"/>
        <v>2970400000000000</v>
      </c>
      <c r="E103" s="212">
        <f t="shared" si="9"/>
        <v>3728800000000000</v>
      </c>
      <c r="F103" s="212">
        <f t="shared" si="9"/>
        <v>4044800000000000</v>
      </c>
      <c r="G103" s="212">
        <f t="shared" si="9"/>
        <v>4645200000000000</v>
      </c>
      <c r="H103" s="212">
        <f t="shared" si="9"/>
        <v>4866400000000000</v>
      </c>
      <c r="I103" s="212">
        <f t="shared" si="9"/>
        <v>4929600000000000</v>
      </c>
      <c r="J103" s="212">
        <f t="shared" si="9"/>
        <v>5751200000000000</v>
      </c>
      <c r="K103" s="212">
        <f t="shared" si="9"/>
        <v>6920400000000000</v>
      </c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  <c r="AW103" s="183"/>
      <c r="AX103" s="183"/>
      <c r="AY103" s="183"/>
      <c r="AZ103" s="183"/>
      <c r="BA103" s="183"/>
      <c r="BB103" s="183"/>
    </row>
    <row r="104" spans="1:54">
      <c r="A104" s="183" t="s">
        <v>330</v>
      </c>
      <c r="B104" s="212">
        <f t="shared" si="9"/>
        <v>96366800000000</v>
      </c>
      <c r="C104" s="212">
        <f t="shared" si="9"/>
        <v>101310800000000</v>
      </c>
      <c r="D104" s="212">
        <f t="shared" si="9"/>
        <v>85284000000000</v>
      </c>
      <c r="E104" s="212">
        <f t="shared" si="9"/>
        <v>55496400000000</v>
      </c>
      <c r="F104" s="212">
        <f t="shared" si="9"/>
        <v>57391600000000</v>
      </c>
      <c r="G104" s="212">
        <f t="shared" si="9"/>
        <v>61140800000000</v>
      </c>
      <c r="H104" s="212">
        <f t="shared" si="9"/>
        <v>64931200000000</v>
      </c>
      <c r="I104" s="212">
        <f t="shared" si="9"/>
        <v>66496800000000.008</v>
      </c>
      <c r="J104" s="212">
        <f t="shared" si="9"/>
        <v>61264400000000.008</v>
      </c>
      <c r="K104" s="212">
        <f t="shared" si="9"/>
        <v>50593600000000</v>
      </c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  <c r="AW104" s="183"/>
      <c r="AX104" s="183"/>
      <c r="AY104" s="183"/>
      <c r="AZ104" s="183"/>
      <c r="BA104" s="183"/>
      <c r="BB104" s="183"/>
    </row>
    <row r="105" spans="1:54">
      <c r="A105" s="183" t="s">
        <v>50</v>
      </c>
      <c r="B105" s="212">
        <f t="shared" si="9"/>
        <v>78923000000000</v>
      </c>
      <c r="C105" s="212">
        <f t="shared" si="9"/>
        <v>77989000000000</v>
      </c>
      <c r="D105" s="212">
        <f t="shared" si="9"/>
        <v>76354500000000</v>
      </c>
      <c r="E105" s="212">
        <f t="shared" si="9"/>
        <v>75187000000000</v>
      </c>
      <c r="F105" s="212">
        <f t="shared" si="9"/>
        <v>73645900000000</v>
      </c>
      <c r="G105" s="212">
        <f t="shared" si="9"/>
        <v>76027600000000</v>
      </c>
      <c r="H105" s="212">
        <f t="shared" si="9"/>
        <v>83032600000000</v>
      </c>
      <c r="I105" s="212">
        <f t="shared" si="9"/>
        <v>81818400000000</v>
      </c>
      <c r="J105" s="212">
        <f t="shared" si="9"/>
        <v>74486500000000</v>
      </c>
      <c r="K105" s="212">
        <f t="shared" si="9"/>
        <v>80277300000000</v>
      </c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</row>
    <row r="106" spans="1:54">
      <c r="A106" s="183" t="s">
        <v>525</v>
      </c>
      <c r="B106" s="212">
        <f t="shared" ref="B106:K106" si="10">B67*$D86</f>
        <v>43000000000</v>
      </c>
      <c r="C106" s="212">
        <f t="shared" si="10"/>
        <v>86000000000</v>
      </c>
      <c r="D106" s="212">
        <f t="shared" si="10"/>
        <v>43000000000</v>
      </c>
      <c r="E106" s="212">
        <f t="shared" si="10"/>
        <v>43000000000</v>
      </c>
      <c r="F106" s="212">
        <f t="shared" si="10"/>
        <v>43000000000</v>
      </c>
      <c r="G106" s="212">
        <f t="shared" si="10"/>
        <v>43000000000</v>
      </c>
      <c r="H106" s="212">
        <f t="shared" si="10"/>
        <v>43000000000</v>
      </c>
      <c r="I106" s="212">
        <f t="shared" si="10"/>
        <v>43000000000</v>
      </c>
      <c r="J106" s="212">
        <f t="shared" si="10"/>
        <v>0</v>
      </c>
      <c r="K106" s="212">
        <f t="shared" si="10"/>
        <v>43000000000</v>
      </c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</row>
    <row r="107" spans="1:54">
      <c r="A107" s="183" t="s">
        <v>534</v>
      </c>
      <c r="B107" s="212">
        <f>B68*$D87*$B$90</f>
        <v>50196000000000</v>
      </c>
      <c r="C107" s="212">
        <f t="shared" ref="C107:K108" si="11">C68*$D87*$B$90</f>
        <v>48692000000000</v>
      </c>
      <c r="D107" s="212">
        <f t="shared" si="11"/>
        <v>52546000000000</v>
      </c>
      <c r="E107" s="212">
        <f t="shared" si="11"/>
        <v>54237999999999.992</v>
      </c>
      <c r="F107" s="212">
        <f t="shared" si="11"/>
        <v>49425200000000</v>
      </c>
      <c r="G107" s="212">
        <f t="shared" si="11"/>
        <v>46398400000000</v>
      </c>
      <c r="H107" s="212">
        <f t="shared" si="11"/>
        <v>54463600000000</v>
      </c>
      <c r="I107" s="212">
        <f t="shared" si="11"/>
        <v>51794000000000</v>
      </c>
      <c r="J107" s="212">
        <f t="shared" si="11"/>
        <v>50478000000000</v>
      </c>
      <c r="K107" s="212">
        <f t="shared" si="11"/>
        <v>49199600000000</v>
      </c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83"/>
      <c r="AY107" s="183"/>
      <c r="AZ107" s="183"/>
      <c r="BA107" s="183"/>
      <c r="BB107" s="183"/>
    </row>
    <row r="108" spans="1:54">
      <c r="A108" s="183" t="s">
        <v>46</v>
      </c>
      <c r="B108" s="212">
        <f>B69*$D88*$B$90</f>
        <v>675709789405463</v>
      </c>
      <c r="C108" s="212">
        <f t="shared" si="11"/>
        <v>669506516195010.5</v>
      </c>
      <c r="D108" s="212">
        <f t="shared" si="11"/>
        <v>681350059271732.62</v>
      </c>
      <c r="E108" s="212">
        <f t="shared" si="11"/>
        <v>685021523504101.62</v>
      </c>
      <c r="F108" s="212">
        <f t="shared" si="11"/>
        <v>673160919719980</v>
      </c>
      <c r="G108" s="212">
        <f t="shared" si="11"/>
        <v>676890390357507.5</v>
      </c>
      <c r="H108" s="212">
        <f t="shared" si="11"/>
        <v>728611630909784.5</v>
      </c>
      <c r="I108" s="212">
        <f t="shared" si="11"/>
        <v>746324057331929.5</v>
      </c>
      <c r="J108" s="212">
        <f t="shared" si="11"/>
        <v>766162247896049.87</v>
      </c>
      <c r="K108" s="212">
        <f t="shared" si="11"/>
        <v>797779150848774.62</v>
      </c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83"/>
      <c r="AY108" s="183"/>
      <c r="AZ108" s="183"/>
      <c r="BA108" s="183"/>
      <c r="BB108" s="183"/>
    </row>
    <row r="109" spans="1:54">
      <c r="A109" s="183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</row>
    <row r="110" spans="1:54" ht="20.25">
      <c r="A110" s="209" t="s">
        <v>459</v>
      </c>
      <c r="B110" s="183"/>
      <c r="C110" s="183"/>
      <c r="D110" s="183"/>
      <c r="E110" s="199"/>
      <c r="F110" s="199"/>
      <c r="G110" s="199"/>
      <c r="H110" s="199"/>
      <c r="I110" s="199"/>
      <c r="J110" s="199"/>
      <c r="K110" s="199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</row>
    <row r="111" spans="1:54">
      <c r="A111" s="183" t="s">
        <v>448</v>
      </c>
      <c r="B111" s="197">
        <v>2015</v>
      </c>
      <c r="C111" s="197">
        <v>2016</v>
      </c>
      <c r="D111" s="197">
        <v>2017</v>
      </c>
      <c r="E111" s="198">
        <v>2018</v>
      </c>
      <c r="F111" s="198">
        <v>2019</v>
      </c>
      <c r="G111" s="198">
        <v>2020</v>
      </c>
      <c r="H111" s="198">
        <v>2021</v>
      </c>
      <c r="I111" s="198">
        <v>2022</v>
      </c>
      <c r="J111" s="198">
        <v>2023</v>
      </c>
      <c r="K111" s="198">
        <v>2024</v>
      </c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</row>
    <row r="112" spans="1:54">
      <c r="A112" s="183" t="s">
        <v>46</v>
      </c>
      <c r="B112" s="212">
        <f>B108</f>
        <v>675709789405463</v>
      </c>
      <c r="C112" s="212">
        <f t="shared" ref="C112:K112" si="12">C108</f>
        <v>669506516195010.5</v>
      </c>
      <c r="D112" s="212">
        <f t="shared" si="12"/>
        <v>681350059271732.62</v>
      </c>
      <c r="E112" s="212">
        <f t="shared" si="12"/>
        <v>685021523504101.62</v>
      </c>
      <c r="F112" s="212">
        <f t="shared" si="12"/>
        <v>673160919719980</v>
      </c>
      <c r="G112" s="212">
        <f t="shared" si="12"/>
        <v>676890390357507.5</v>
      </c>
      <c r="H112" s="212">
        <f t="shared" si="12"/>
        <v>728611630909784.5</v>
      </c>
      <c r="I112" s="212">
        <f t="shared" si="12"/>
        <v>746324057331929.5</v>
      </c>
      <c r="J112" s="212">
        <f t="shared" si="12"/>
        <v>766162247896049.87</v>
      </c>
      <c r="K112" s="212">
        <f t="shared" si="12"/>
        <v>797779150848774.62</v>
      </c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</row>
    <row r="113" spans="1:54">
      <c r="A113" s="183" t="s">
        <v>460</v>
      </c>
      <c r="B113" s="212">
        <f>B93+B94</f>
        <v>444574908000000</v>
      </c>
      <c r="C113" s="212">
        <f t="shared" ref="C113:K113" si="13">C93+C94</f>
        <v>390046536000000</v>
      </c>
      <c r="D113" s="212">
        <f t="shared" si="13"/>
        <v>428675876000000</v>
      </c>
      <c r="E113" s="212">
        <f t="shared" si="13"/>
        <v>440024076000000</v>
      </c>
      <c r="F113" s="212">
        <f t="shared" si="13"/>
        <v>401502142000000</v>
      </c>
      <c r="G113" s="212">
        <f t="shared" si="13"/>
        <v>378833954000000</v>
      </c>
      <c r="H113" s="212">
        <f t="shared" si="13"/>
        <v>431376930000000</v>
      </c>
      <c r="I113" s="212">
        <f t="shared" si="13"/>
        <v>413369882000000</v>
      </c>
      <c r="J113" s="212">
        <f t="shared" si="13"/>
        <v>392807968000000</v>
      </c>
      <c r="K113" s="212">
        <f t="shared" si="13"/>
        <v>408034122000000</v>
      </c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</row>
    <row r="114" spans="1:54">
      <c r="A114" s="183" t="s">
        <v>453</v>
      </c>
      <c r="B114" s="212">
        <f>B107+B95</f>
        <v>426741840000000</v>
      </c>
      <c r="C114" s="212">
        <f t="shared" ref="C114:K114" si="14">C107+C95</f>
        <v>404051840000000</v>
      </c>
      <c r="D114" s="212">
        <f t="shared" si="14"/>
        <v>413484820000000</v>
      </c>
      <c r="E114" s="212">
        <f t="shared" si="14"/>
        <v>424463350000000</v>
      </c>
      <c r="F114" s="212">
        <f t="shared" si="14"/>
        <v>382716290000000</v>
      </c>
      <c r="G114" s="212">
        <f t="shared" si="14"/>
        <v>335375440000000</v>
      </c>
      <c r="H114" s="212">
        <f t="shared" si="14"/>
        <v>403573570000000</v>
      </c>
      <c r="I114" s="212">
        <f t="shared" si="14"/>
        <v>418347110000000</v>
      </c>
      <c r="J114" s="212">
        <f t="shared" si="14"/>
        <v>393338100000000</v>
      </c>
      <c r="K114" s="212">
        <f t="shared" si="14"/>
        <v>392412800000000</v>
      </c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</row>
    <row r="115" spans="1:54">
      <c r="A115" s="183" t="s">
        <v>124</v>
      </c>
      <c r="B115" s="212">
        <f>B103+B99+B98+B97</f>
        <v>3963870900000000</v>
      </c>
      <c r="C115" s="212">
        <f t="shared" ref="C115:K115" si="15">C103+C99+C98+C97</f>
        <v>3904778200000000</v>
      </c>
      <c r="D115" s="212">
        <f t="shared" si="15"/>
        <v>4097596600000000</v>
      </c>
      <c r="E115" s="212">
        <f t="shared" si="15"/>
        <v>4753412400000000</v>
      </c>
      <c r="F115" s="212">
        <f t="shared" si="15"/>
        <v>5055611300000000</v>
      </c>
      <c r="G115" s="212">
        <f t="shared" si="15"/>
        <v>5808287700000000</v>
      </c>
      <c r="H115" s="212">
        <f t="shared" si="15"/>
        <v>5981816100000000</v>
      </c>
      <c r="I115" s="212">
        <f t="shared" si="15"/>
        <v>6093471100000000</v>
      </c>
      <c r="J115" s="212">
        <f t="shared" si="15"/>
        <v>7040329700000000</v>
      </c>
      <c r="K115" s="212">
        <f t="shared" si="15"/>
        <v>8221456300000000</v>
      </c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</row>
    <row r="116" spans="1:54">
      <c r="A116" s="183" t="s">
        <v>461</v>
      </c>
      <c r="B116" s="212">
        <f>B101+B102</f>
        <v>91548000000000</v>
      </c>
      <c r="C116" s="212">
        <f t="shared" ref="C116:K116" si="16">C101+C102</f>
        <v>87192000000000</v>
      </c>
      <c r="D116" s="212">
        <f t="shared" si="16"/>
        <v>83448000000000</v>
      </c>
      <c r="E116" s="212">
        <f t="shared" si="16"/>
        <v>83520000000000</v>
      </c>
      <c r="F116" s="212">
        <f t="shared" si="16"/>
        <v>84456000000000</v>
      </c>
      <c r="G116" s="212">
        <f t="shared" si="16"/>
        <v>88920000000000</v>
      </c>
      <c r="H116" s="212">
        <f t="shared" si="16"/>
        <v>95256000000000</v>
      </c>
      <c r="I116" s="212">
        <f t="shared" si="16"/>
        <v>106488000000000</v>
      </c>
      <c r="J116" s="212">
        <f t="shared" si="16"/>
        <v>106920000000000</v>
      </c>
      <c r="K116" s="212">
        <f t="shared" si="16"/>
        <v>109620000000000</v>
      </c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</row>
    <row r="117" spans="1:54">
      <c r="A117" s="183" t="s">
        <v>259</v>
      </c>
      <c r="B117" s="212">
        <v>0</v>
      </c>
      <c r="C117" s="212">
        <v>0</v>
      </c>
      <c r="D117" s="212">
        <v>0</v>
      </c>
      <c r="E117" s="212">
        <v>0</v>
      </c>
      <c r="F117" s="212">
        <v>0</v>
      </c>
      <c r="G117" s="212">
        <v>0</v>
      </c>
      <c r="H117" s="212">
        <v>0</v>
      </c>
      <c r="I117" s="212">
        <v>0</v>
      </c>
      <c r="J117" s="212">
        <v>0</v>
      </c>
      <c r="K117" s="212">
        <v>0</v>
      </c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</row>
    <row r="118" spans="1:54">
      <c r="A118" s="183" t="s">
        <v>462</v>
      </c>
      <c r="B118" s="212">
        <v>0</v>
      </c>
      <c r="C118" s="212">
        <v>0</v>
      </c>
      <c r="D118" s="212">
        <v>0</v>
      </c>
      <c r="E118" s="212">
        <v>0</v>
      </c>
      <c r="F118" s="212">
        <v>0</v>
      </c>
      <c r="G118" s="212">
        <v>0</v>
      </c>
      <c r="H118" s="212">
        <v>0</v>
      </c>
      <c r="I118" s="212">
        <v>0</v>
      </c>
      <c r="J118" s="212">
        <v>0</v>
      </c>
      <c r="K118" s="212">
        <v>0</v>
      </c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</row>
    <row r="119" spans="1:54">
      <c r="A119" s="183" t="s">
        <v>463</v>
      </c>
      <c r="B119" s="212">
        <f>B104</f>
        <v>96366800000000</v>
      </c>
      <c r="C119" s="212">
        <f t="shared" ref="C119:K120" si="17">C104</f>
        <v>101310800000000</v>
      </c>
      <c r="D119" s="212">
        <f t="shared" si="17"/>
        <v>85284000000000</v>
      </c>
      <c r="E119" s="212">
        <f t="shared" si="17"/>
        <v>55496400000000</v>
      </c>
      <c r="F119" s="212">
        <f t="shared" si="17"/>
        <v>57391600000000</v>
      </c>
      <c r="G119" s="212">
        <f t="shared" si="17"/>
        <v>61140800000000</v>
      </c>
      <c r="H119" s="212">
        <f t="shared" si="17"/>
        <v>64931200000000</v>
      </c>
      <c r="I119" s="212">
        <f t="shared" si="17"/>
        <v>66496800000000.008</v>
      </c>
      <c r="J119" s="212">
        <f t="shared" si="17"/>
        <v>61264400000000.008</v>
      </c>
      <c r="K119" s="212">
        <f t="shared" si="17"/>
        <v>50593600000000</v>
      </c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</row>
    <row r="120" spans="1:54">
      <c r="A120" s="183" t="s">
        <v>261</v>
      </c>
      <c r="B120" s="212">
        <f>B105</f>
        <v>78923000000000</v>
      </c>
      <c r="C120" s="212">
        <f t="shared" si="17"/>
        <v>77989000000000</v>
      </c>
      <c r="D120" s="212">
        <f t="shared" si="17"/>
        <v>76354500000000</v>
      </c>
      <c r="E120" s="212">
        <f t="shared" si="17"/>
        <v>75187000000000</v>
      </c>
      <c r="F120" s="212">
        <f t="shared" si="17"/>
        <v>73645900000000</v>
      </c>
      <c r="G120" s="212">
        <f t="shared" si="17"/>
        <v>76027600000000</v>
      </c>
      <c r="H120" s="212">
        <f t="shared" si="17"/>
        <v>83032600000000</v>
      </c>
      <c r="I120" s="212">
        <f t="shared" si="17"/>
        <v>81818400000000</v>
      </c>
      <c r="J120" s="212">
        <f t="shared" si="17"/>
        <v>74486500000000</v>
      </c>
      <c r="K120" s="212">
        <f t="shared" si="17"/>
        <v>80277300000000</v>
      </c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</row>
    <row r="121" spans="1:54">
      <c r="A121" s="183" t="s">
        <v>464</v>
      </c>
      <c r="B121" s="212">
        <v>0</v>
      </c>
      <c r="C121" s="212">
        <v>0</v>
      </c>
      <c r="D121" s="212">
        <v>0</v>
      </c>
      <c r="E121" s="212">
        <v>0</v>
      </c>
      <c r="F121" s="212">
        <v>0</v>
      </c>
      <c r="G121" s="212">
        <v>0</v>
      </c>
      <c r="H121" s="212">
        <v>0</v>
      </c>
      <c r="I121" s="212">
        <v>0</v>
      </c>
      <c r="J121" s="212">
        <v>0</v>
      </c>
      <c r="K121" s="212">
        <v>0</v>
      </c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</row>
    <row r="122" spans="1:54">
      <c r="A122" s="183"/>
      <c r="B122" s="183"/>
      <c r="C122" s="183"/>
      <c r="D122" s="183"/>
      <c r="E122" s="199"/>
      <c r="F122" s="199"/>
      <c r="G122" s="199"/>
      <c r="H122" s="199"/>
      <c r="I122" s="199"/>
      <c r="J122" s="199"/>
      <c r="K122" s="199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83"/>
      <c r="AY122" s="183"/>
      <c r="AZ122" s="183"/>
      <c r="BA122" s="183"/>
      <c r="BB122" s="183"/>
    </row>
    <row r="123" spans="1:54">
      <c r="A123" s="183"/>
      <c r="B123" s="183"/>
      <c r="C123" s="183"/>
      <c r="D123" s="183"/>
      <c r="E123" s="212"/>
      <c r="F123" s="212"/>
      <c r="G123" s="212"/>
      <c r="H123" s="212"/>
      <c r="I123" s="212"/>
      <c r="J123" s="212"/>
      <c r="K123" s="212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</row>
    <row r="124" spans="1:54">
      <c r="A124" s="205" t="s">
        <v>465</v>
      </c>
      <c r="B124" s="205">
        <v>0.01</v>
      </c>
      <c r="C124" s="183"/>
      <c r="D124" s="183"/>
      <c r="E124" s="212"/>
      <c r="F124" s="212"/>
      <c r="G124" s="212"/>
      <c r="H124" s="212"/>
      <c r="I124" s="212"/>
      <c r="J124" s="212"/>
      <c r="K124" s="212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</row>
    <row r="125" spans="1:54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</row>
    <row r="126" spans="1:54" ht="20.25">
      <c r="A126" s="225" t="s">
        <v>535</v>
      </c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83"/>
      <c r="AY126" s="183"/>
      <c r="AZ126" s="183"/>
      <c r="BA126" s="183"/>
      <c r="BB126" s="183"/>
    </row>
    <row r="127" spans="1:54">
      <c r="A127" s="197" t="s">
        <v>448</v>
      </c>
      <c r="B127" s="219">
        <v>2015</v>
      </c>
      <c r="C127" s="197">
        <v>2016</v>
      </c>
      <c r="D127" s="197">
        <v>2017</v>
      </c>
      <c r="E127" s="197">
        <v>2018</v>
      </c>
      <c r="F127" s="197">
        <v>2019</v>
      </c>
      <c r="G127" s="197">
        <v>2020</v>
      </c>
      <c r="H127" s="197">
        <v>2021</v>
      </c>
      <c r="I127" s="197">
        <v>2022</v>
      </c>
      <c r="J127" s="197">
        <v>2023</v>
      </c>
      <c r="K127" s="197">
        <v>2024</v>
      </c>
      <c r="L127" s="197">
        <v>2025</v>
      </c>
      <c r="M127" s="197">
        <v>2026</v>
      </c>
      <c r="N127" s="197">
        <v>2027</v>
      </c>
      <c r="O127" s="197">
        <v>2028</v>
      </c>
      <c r="P127" s="197">
        <v>2029</v>
      </c>
      <c r="Q127" s="219">
        <v>2030</v>
      </c>
      <c r="R127" s="197">
        <v>2031</v>
      </c>
      <c r="S127" s="197">
        <v>2032</v>
      </c>
      <c r="T127" s="197">
        <v>2033</v>
      </c>
      <c r="U127" s="197">
        <v>2034</v>
      </c>
      <c r="V127" s="197">
        <v>2035</v>
      </c>
      <c r="W127" s="197">
        <v>2036</v>
      </c>
      <c r="X127" s="197">
        <v>2037</v>
      </c>
      <c r="Y127" s="197">
        <v>2038</v>
      </c>
      <c r="Z127" s="197">
        <v>2039</v>
      </c>
      <c r="AA127" s="219">
        <v>2040</v>
      </c>
      <c r="AB127" s="197">
        <v>2041</v>
      </c>
      <c r="AC127" s="197">
        <v>2042</v>
      </c>
      <c r="AD127" s="197">
        <v>2043</v>
      </c>
      <c r="AE127" s="197">
        <v>2044</v>
      </c>
      <c r="AF127" s="197">
        <v>2045</v>
      </c>
      <c r="AG127" s="197">
        <v>2046</v>
      </c>
      <c r="AH127" s="197">
        <v>2047</v>
      </c>
      <c r="AI127" s="197">
        <v>2048</v>
      </c>
      <c r="AJ127" s="197">
        <v>2049</v>
      </c>
      <c r="AK127" s="219">
        <v>2050</v>
      </c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</row>
    <row r="128" spans="1:54">
      <c r="A128" s="183" t="s">
        <v>536</v>
      </c>
      <c r="B128" s="206">
        <f>B10</f>
        <v>3374500000000000</v>
      </c>
      <c r="C128" s="199">
        <f>$B128+(($Q128-$B128)/($Q$127-$B$127))*(C$127-$B$127)</f>
        <v>3408906666666666.5</v>
      </c>
      <c r="D128" s="199">
        <f t="shared" ref="D128:P128" si="18">$B128+(($Q128-$B128)/($Q$127-$B$127))*(D$127-$B$127)</f>
        <v>3443313333333333.5</v>
      </c>
      <c r="E128" s="199">
        <f t="shared" si="18"/>
        <v>3477720000000000</v>
      </c>
      <c r="F128" s="199">
        <f t="shared" si="18"/>
        <v>3512126666666666.5</v>
      </c>
      <c r="G128" s="199">
        <f t="shared" si="18"/>
        <v>3546533333333333.5</v>
      </c>
      <c r="H128" s="199">
        <f t="shared" si="18"/>
        <v>3580940000000000</v>
      </c>
      <c r="I128" s="199">
        <f t="shared" si="18"/>
        <v>3615346666666666.5</v>
      </c>
      <c r="J128" s="199">
        <f t="shared" si="18"/>
        <v>3649753333333333.5</v>
      </c>
      <c r="K128" s="199">
        <f t="shared" si="18"/>
        <v>3684160000000000</v>
      </c>
      <c r="L128" s="199">
        <f t="shared" si="18"/>
        <v>3718566666666666.5</v>
      </c>
      <c r="M128" s="199">
        <f t="shared" si="18"/>
        <v>3752973333333333.5</v>
      </c>
      <c r="N128" s="199">
        <f t="shared" si="18"/>
        <v>3787380000000000</v>
      </c>
      <c r="O128" s="199">
        <f t="shared" si="18"/>
        <v>3821786666666666.5</v>
      </c>
      <c r="P128" s="199">
        <f t="shared" si="18"/>
        <v>3856193333333333.5</v>
      </c>
      <c r="Q128" s="220">
        <f>C10</f>
        <v>3890600000000000</v>
      </c>
      <c r="R128" s="183">
        <f>$Q128+(($AA128-$Q128)/($AA$127-$Q$127))*(R$127-$Q$127)</f>
        <v>3930300000000000</v>
      </c>
      <c r="S128" s="183">
        <f t="shared" ref="S128:Z128" si="19">$Q128+(($AA128-$Q128)/($AA$127-$Q$127))*(S$127-$Q$127)</f>
        <v>3970000000000000</v>
      </c>
      <c r="T128" s="183">
        <f t="shared" si="19"/>
        <v>4009700000000000</v>
      </c>
      <c r="U128" s="183">
        <f t="shared" si="19"/>
        <v>4049400000000000</v>
      </c>
      <c r="V128" s="183">
        <f t="shared" si="19"/>
        <v>4089100000000000</v>
      </c>
      <c r="W128" s="183">
        <f t="shared" si="19"/>
        <v>4128800000000000</v>
      </c>
      <c r="X128" s="183">
        <f t="shared" si="19"/>
        <v>4168500000000000</v>
      </c>
      <c r="Y128" s="183">
        <f t="shared" si="19"/>
        <v>4208200000000000</v>
      </c>
      <c r="Z128" s="183">
        <f t="shared" si="19"/>
        <v>4247900000000000</v>
      </c>
      <c r="AA128" s="220">
        <f>D10</f>
        <v>4287600000000000</v>
      </c>
      <c r="AB128" s="183">
        <f>$AA128+(($AK128-$AA128)/($AK$127-$AA$127))*(AB$127-$AA$127)</f>
        <v>4327300000000000</v>
      </c>
      <c r="AC128" s="183">
        <f t="shared" ref="AC128:AJ128" si="20">$AA128+(($AK128-$AA128)/($AK$127-$AA$127))*(AC$127-$AA$127)</f>
        <v>4367000000000000</v>
      </c>
      <c r="AD128" s="183">
        <f t="shared" si="20"/>
        <v>4406700000000000</v>
      </c>
      <c r="AE128" s="183">
        <f t="shared" si="20"/>
        <v>4446400000000000</v>
      </c>
      <c r="AF128" s="183">
        <f t="shared" si="20"/>
        <v>4486100000000000</v>
      </c>
      <c r="AG128" s="183">
        <f t="shared" si="20"/>
        <v>4525800000000000</v>
      </c>
      <c r="AH128" s="183">
        <f t="shared" si="20"/>
        <v>4565500000000000</v>
      </c>
      <c r="AI128" s="183">
        <f t="shared" si="20"/>
        <v>4605200000000000</v>
      </c>
      <c r="AJ128" s="183">
        <f t="shared" si="20"/>
        <v>4644900000000000</v>
      </c>
      <c r="AK128" s="220">
        <f>E10</f>
        <v>4684600000000000</v>
      </c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</row>
    <row r="129" spans="1:54">
      <c r="A129" s="183" t="s">
        <v>46</v>
      </c>
      <c r="B129" s="207">
        <f t="shared" ref="B129:B136" si="21">B16*$B$124</f>
        <v>0.21</v>
      </c>
      <c r="C129" s="208">
        <f t="shared" ref="C129:P136" si="22">$B129+(($Q129-$B129)/($Q$127-$B$127))*(C$127-$B$127)</f>
        <v>0.21</v>
      </c>
      <c r="D129" s="208">
        <f t="shared" si="22"/>
        <v>0.21</v>
      </c>
      <c r="E129" s="208">
        <f t="shared" si="22"/>
        <v>0.21</v>
      </c>
      <c r="F129" s="208">
        <f t="shared" si="22"/>
        <v>0.21</v>
      </c>
      <c r="G129" s="208">
        <f t="shared" si="22"/>
        <v>0.21</v>
      </c>
      <c r="H129" s="208">
        <f t="shared" si="22"/>
        <v>0.21</v>
      </c>
      <c r="I129" s="208">
        <f t="shared" si="22"/>
        <v>0.21</v>
      </c>
      <c r="J129" s="208">
        <f t="shared" si="22"/>
        <v>0.21</v>
      </c>
      <c r="K129" s="208">
        <f t="shared" si="22"/>
        <v>0.21</v>
      </c>
      <c r="L129" s="208">
        <f t="shared" si="22"/>
        <v>0.21</v>
      </c>
      <c r="M129" s="208">
        <f t="shared" si="22"/>
        <v>0.21</v>
      </c>
      <c r="N129" s="208">
        <f t="shared" si="22"/>
        <v>0.21</v>
      </c>
      <c r="O129" s="208">
        <f t="shared" si="22"/>
        <v>0.21</v>
      </c>
      <c r="P129" s="208">
        <f t="shared" si="22"/>
        <v>0.21</v>
      </c>
      <c r="Q129" s="221">
        <f t="shared" ref="Q129:Q136" si="23">C16*$B$124</f>
        <v>0.21</v>
      </c>
      <c r="R129" s="222">
        <f t="shared" ref="R129:Z136" si="24">$Q129+(($AA129-$Q129)/($AA$127-$Q$127))*(R$127-$Q$127)</f>
        <v>0.21</v>
      </c>
      <c r="S129" s="222">
        <f t="shared" si="24"/>
        <v>0.21</v>
      </c>
      <c r="T129" s="222">
        <f t="shared" si="24"/>
        <v>0.21</v>
      </c>
      <c r="U129" s="222">
        <f t="shared" si="24"/>
        <v>0.21</v>
      </c>
      <c r="V129" s="222">
        <f t="shared" si="24"/>
        <v>0.21</v>
      </c>
      <c r="W129" s="222">
        <f t="shared" si="24"/>
        <v>0.21</v>
      </c>
      <c r="X129" s="222">
        <f t="shared" si="24"/>
        <v>0.21</v>
      </c>
      <c r="Y129" s="222">
        <f t="shared" si="24"/>
        <v>0.21</v>
      </c>
      <c r="Z129" s="222">
        <f t="shared" si="24"/>
        <v>0.21</v>
      </c>
      <c r="AA129" s="221">
        <f t="shared" ref="AA129:AA136" si="25">D16*$B$124</f>
        <v>0.21</v>
      </c>
      <c r="AB129" s="222">
        <f t="shared" ref="AB129:AJ136" si="26">$AA129+(($AK129-$AA129)/($AK$127-$AA$127))*(AB$127-$AA$127)</f>
        <v>0.21099999999999999</v>
      </c>
      <c r="AC129" s="222">
        <f t="shared" si="26"/>
        <v>0.21199999999999999</v>
      </c>
      <c r="AD129" s="222">
        <f t="shared" si="26"/>
        <v>0.21299999999999999</v>
      </c>
      <c r="AE129" s="222">
        <f t="shared" si="26"/>
        <v>0.214</v>
      </c>
      <c r="AF129" s="222">
        <f t="shared" si="26"/>
        <v>0.215</v>
      </c>
      <c r="AG129" s="222">
        <f t="shared" si="26"/>
        <v>0.216</v>
      </c>
      <c r="AH129" s="222">
        <f t="shared" si="26"/>
        <v>0.217</v>
      </c>
      <c r="AI129" s="222">
        <f t="shared" si="26"/>
        <v>0.218</v>
      </c>
      <c r="AJ129" s="222">
        <f t="shared" si="26"/>
        <v>0.219</v>
      </c>
      <c r="AK129" s="221">
        <f t="shared" ref="AK129:AK136" si="27">E16*$B$124</f>
        <v>0.22</v>
      </c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</row>
    <row r="130" spans="1:54">
      <c r="A130" s="183" t="s">
        <v>408</v>
      </c>
      <c r="B130" s="207">
        <f t="shared" si="21"/>
        <v>0.15</v>
      </c>
      <c r="C130" s="208">
        <f t="shared" si="22"/>
        <v>0.14866666666666667</v>
      </c>
      <c r="D130" s="208">
        <f t="shared" si="22"/>
        <v>0.14733333333333332</v>
      </c>
      <c r="E130" s="208">
        <f t="shared" si="22"/>
        <v>0.14599999999999999</v>
      </c>
      <c r="F130" s="208">
        <f t="shared" si="22"/>
        <v>0.14466666666666667</v>
      </c>
      <c r="G130" s="208">
        <f t="shared" si="22"/>
        <v>0.14333333333333334</v>
      </c>
      <c r="H130" s="208">
        <f t="shared" si="22"/>
        <v>0.14199999999999999</v>
      </c>
      <c r="I130" s="208">
        <f t="shared" si="22"/>
        <v>0.14066666666666666</v>
      </c>
      <c r="J130" s="208">
        <f t="shared" si="22"/>
        <v>0.13933333333333334</v>
      </c>
      <c r="K130" s="208">
        <f t="shared" si="22"/>
        <v>0.13800000000000001</v>
      </c>
      <c r="L130" s="208">
        <f t="shared" si="22"/>
        <v>0.13666666666666666</v>
      </c>
      <c r="M130" s="208">
        <f t="shared" si="22"/>
        <v>0.13533333333333333</v>
      </c>
      <c r="N130" s="208">
        <f t="shared" si="22"/>
        <v>0.13400000000000001</v>
      </c>
      <c r="O130" s="208">
        <f t="shared" si="22"/>
        <v>0.13266666666666665</v>
      </c>
      <c r="P130" s="208">
        <f t="shared" si="22"/>
        <v>0.13133333333333333</v>
      </c>
      <c r="Q130" s="221">
        <f t="shared" si="23"/>
        <v>0.13</v>
      </c>
      <c r="R130" s="222">
        <f t="shared" si="24"/>
        <v>0.13</v>
      </c>
      <c r="S130" s="222">
        <f t="shared" si="24"/>
        <v>0.13</v>
      </c>
      <c r="T130" s="222">
        <f t="shared" si="24"/>
        <v>0.13</v>
      </c>
      <c r="U130" s="222">
        <f t="shared" si="24"/>
        <v>0.13</v>
      </c>
      <c r="V130" s="222">
        <f t="shared" si="24"/>
        <v>0.13</v>
      </c>
      <c r="W130" s="222">
        <f t="shared" si="24"/>
        <v>0.13</v>
      </c>
      <c r="X130" s="222">
        <f t="shared" si="24"/>
        <v>0.13</v>
      </c>
      <c r="Y130" s="222">
        <f t="shared" si="24"/>
        <v>0.13</v>
      </c>
      <c r="Z130" s="222">
        <f t="shared" si="24"/>
        <v>0.13</v>
      </c>
      <c r="AA130" s="221">
        <f t="shared" si="25"/>
        <v>0.13</v>
      </c>
      <c r="AB130" s="222">
        <f t="shared" si="26"/>
        <v>0.13</v>
      </c>
      <c r="AC130" s="222">
        <f t="shared" si="26"/>
        <v>0.13</v>
      </c>
      <c r="AD130" s="222">
        <f t="shared" si="26"/>
        <v>0.13</v>
      </c>
      <c r="AE130" s="222">
        <f t="shared" si="26"/>
        <v>0.13</v>
      </c>
      <c r="AF130" s="222">
        <f t="shared" si="26"/>
        <v>0.13</v>
      </c>
      <c r="AG130" s="222">
        <f t="shared" si="26"/>
        <v>0.13</v>
      </c>
      <c r="AH130" s="222">
        <f t="shared" si="26"/>
        <v>0.13</v>
      </c>
      <c r="AI130" s="222">
        <f t="shared" si="26"/>
        <v>0.13</v>
      </c>
      <c r="AJ130" s="222">
        <f t="shared" si="26"/>
        <v>0.13</v>
      </c>
      <c r="AK130" s="221">
        <f t="shared" si="27"/>
        <v>0.13</v>
      </c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</row>
    <row r="131" spans="1:54">
      <c r="A131" s="183" t="s">
        <v>453</v>
      </c>
      <c r="B131" s="207">
        <f t="shared" si="21"/>
        <v>0.12</v>
      </c>
      <c r="C131" s="208">
        <f t="shared" si="22"/>
        <v>0.12</v>
      </c>
      <c r="D131" s="208">
        <f t="shared" si="22"/>
        <v>0.12</v>
      </c>
      <c r="E131" s="208">
        <f t="shared" si="22"/>
        <v>0.12</v>
      </c>
      <c r="F131" s="208">
        <f t="shared" si="22"/>
        <v>0.12</v>
      </c>
      <c r="G131" s="208">
        <f t="shared" si="22"/>
        <v>0.12</v>
      </c>
      <c r="H131" s="208">
        <f t="shared" si="22"/>
        <v>0.12</v>
      </c>
      <c r="I131" s="208">
        <f t="shared" si="22"/>
        <v>0.12</v>
      </c>
      <c r="J131" s="208">
        <f t="shared" si="22"/>
        <v>0.12</v>
      </c>
      <c r="K131" s="208">
        <f t="shared" si="22"/>
        <v>0.12</v>
      </c>
      <c r="L131" s="208">
        <f t="shared" si="22"/>
        <v>0.12</v>
      </c>
      <c r="M131" s="208">
        <f t="shared" si="22"/>
        <v>0.12</v>
      </c>
      <c r="N131" s="208">
        <f t="shared" si="22"/>
        <v>0.12</v>
      </c>
      <c r="O131" s="208">
        <f t="shared" si="22"/>
        <v>0.12</v>
      </c>
      <c r="P131" s="208">
        <f t="shared" si="22"/>
        <v>0.12</v>
      </c>
      <c r="Q131" s="221">
        <f t="shared" si="23"/>
        <v>0.12</v>
      </c>
      <c r="R131" s="222">
        <f t="shared" si="24"/>
        <v>0.12</v>
      </c>
      <c r="S131" s="222">
        <f t="shared" si="24"/>
        <v>0.12</v>
      </c>
      <c r="T131" s="222">
        <f t="shared" si="24"/>
        <v>0.12</v>
      </c>
      <c r="U131" s="222">
        <f t="shared" si="24"/>
        <v>0.12</v>
      </c>
      <c r="V131" s="222">
        <f t="shared" si="24"/>
        <v>0.12</v>
      </c>
      <c r="W131" s="222">
        <f t="shared" si="24"/>
        <v>0.12</v>
      </c>
      <c r="X131" s="222">
        <f t="shared" si="24"/>
        <v>0.12</v>
      </c>
      <c r="Y131" s="222">
        <f t="shared" si="24"/>
        <v>0.12</v>
      </c>
      <c r="Z131" s="222">
        <f t="shared" si="24"/>
        <v>0.12</v>
      </c>
      <c r="AA131" s="221">
        <f t="shared" si="25"/>
        <v>0.12</v>
      </c>
      <c r="AB131" s="222">
        <f t="shared" si="26"/>
        <v>0.12</v>
      </c>
      <c r="AC131" s="222">
        <f t="shared" si="26"/>
        <v>0.12</v>
      </c>
      <c r="AD131" s="222">
        <f t="shared" si="26"/>
        <v>0.12</v>
      </c>
      <c r="AE131" s="222">
        <f t="shared" si="26"/>
        <v>0.12</v>
      </c>
      <c r="AF131" s="222">
        <f t="shared" si="26"/>
        <v>0.12</v>
      </c>
      <c r="AG131" s="222">
        <f t="shared" si="26"/>
        <v>0.12</v>
      </c>
      <c r="AH131" s="222">
        <f t="shared" si="26"/>
        <v>0.12</v>
      </c>
      <c r="AI131" s="222">
        <f t="shared" si="26"/>
        <v>0.12</v>
      </c>
      <c r="AJ131" s="222">
        <f t="shared" si="26"/>
        <v>0.12</v>
      </c>
      <c r="AK131" s="221">
        <f t="shared" si="27"/>
        <v>0.12</v>
      </c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</row>
    <row r="132" spans="1:54">
      <c r="A132" s="183" t="s">
        <v>476</v>
      </c>
      <c r="B132" s="207">
        <f t="shared" si="21"/>
        <v>0.19</v>
      </c>
      <c r="C132" s="208">
        <f t="shared" si="22"/>
        <v>0.19133333333333333</v>
      </c>
      <c r="D132" s="208">
        <f t="shared" si="22"/>
        <v>0.19266666666666668</v>
      </c>
      <c r="E132" s="208">
        <f t="shared" si="22"/>
        <v>0.19400000000000001</v>
      </c>
      <c r="F132" s="208">
        <f t="shared" si="22"/>
        <v>0.19533333333333333</v>
      </c>
      <c r="G132" s="208">
        <f t="shared" si="22"/>
        <v>0.19666666666666666</v>
      </c>
      <c r="H132" s="208">
        <f t="shared" si="22"/>
        <v>0.19800000000000001</v>
      </c>
      <c r="I132" s="208">
        <f t="shared" si="22"/>
        <v>0.19933333333333333</v>
      </c>
      <c r="J132" s="208">
        <f t="shared" si="22"/>
        <v>0.20066666666666666</v>
      </c>
      <c r="K132" s="208">
        <f t="shared" si="22"/>
        <v>0.20199999999999999</v>
      </c>
      <c r="L132" s="208">
        <f t="shared" si="22"/>
        <v>0.20333333333333334</v>
      </c>
      <c r="M132" s="208">
        <f t="shared" si="22"/>
        <v>0.20466666666666666</v>
      </c>
      <c r="N132" s="208">
        <f t="shared" si="22"/>
        <v>0.20599999999999999</v>
      </c>
      <c r="O132" s="208">
        <f t="shared" si="22"/>
        <v>0.20733333333333331</v>
      </c>
      <c r="P132" s="208">
        <f t="shared" si="22"/>
        <v>0.20866666666666667</v>
      </c>
      <c r="Q132" s="221">
        <f t="shared" si="23"/>
        <v>0.21</v>
      </c>
      <c r="R132" s="222">
        <f t="shared" si="24"/>
        <v>0.21099999999999999</v>
      </c>
      <c r="S132" s="222">
        <f t="shared" si="24"/>
        <v>0.21199999999999999</v>
      </c>
      <c r="T132" s="222">
        <f t="shared" si="24"/>
        <v>0.21299999999999999</v>
      </c>
      <c r="U132" s="222">
        <f t="shared" si="24"/>
        <v>0.214</v>
      </c>
      <c r="V132" s="222">
        <f t="shared" si="24"/>
        <v>0.215</v>
      </c>
      <c r="W132" s="222">
        <f t="shared" si="24"/>
        <v>0.216</v>
      </c>
      <c r="X132" s="222">
        <f t="shared" si="24"/>
        <v>0.217</v>
      </c>
      <c r="Y132" s="222">
        <f t="shared" si="24"/>
        <v>0.218</v>
      </c>
      <c r="Z132" s="222">
        <f t="shared" si="24"/>
        <v>0.219</v>
      </c>
      <c r="AA132" s="221">
        <f t="shared" si="25"/>
        <v>0.22</v>
      </c>
      <c r="AB132" s="222">
        <f t="shared" si="26"/>
        <v>0.218</v>
      </c>
      <c r="AC132" s="222">
        <f t="shared" si="26"/>
        <v>0.216</v>
      </c>
      <c r="AD132" s="222">
        <f t="shared" si="26"/>
        <v>0.214</v>
      </c>
      <c r="AE132" s="222">
        <f t="shared" si="26"/>
        <v>0.21199999999999999</v>
      </c>
      <c r="AF132" s="222">
        <f t="shared" si="26"/>
        <v>0.21000000000000002</v>
      </c>
      <c r="AG132" s="222">
        <f t="shared" si="26"/>
        <v>0.20800000000000002</v>
      </c>
      <c r="AH132" s="222">
        <f t="shared" si="26"/>
        <v>0.20600000000000002</v>
      </c>
      <c r="AI132" s="222">
        <f t="shared" si="26"/>
        <v>0.20400000000000001</v>
      </c>
      <c r="AJ132" s="222">
        <f t="shared" si="26"/>
        <v>0.20200000000000001</v>
      </c>
      <c r="AK132" s="221">
        <f t="shared" si="27"/>
        <v>0.2</v>
      </c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</row>
    <row r="133" spans="1:54">
      <c r="A133" s="183" t="s">
        <v>477</v>
      </c>
      <c r="B133" s="207">
        <f t="shared" si="21"/>
        <v>0.12</v>
      </c>
      <c r="C133" s="208">
        <f t="shared" si="22"/>
        <v>0.11866666666666666</v>
      </c>
      <c r="D133" s="208">
        <f t="shared" si="22"/>
        <v>0.11733333333333333</v>
      </c>
      <c r="E133" s="208">
        <f t="shared" si="22"/>
        <v>0.11599999999999999</v>
      </c>
      <c r="F133" s="208">
        <f t="shared" si="22"/>
        <v>0.11466666666666667</v>
      </c>
      <c r="G133" s="208">
        <f t="shared" si="22"/>
        <v>0.11333333333333333</v>
      </c>
      <c r="H133" s="208">
        <f t="shared" si="22"/>
        <v>0.112</v>
      </c>
      <c r="I133" s="208">
        <f t="shared" si="22"/>
        <v>0.11066666666666666</v>
      </c>
      <c r="J133" s="208">
        <f t="shared" si="22"/>
        <v>0.10933333333333334</v>
      </c>
      <c r="K133" s="208">
        <f t="shared" si="22"/>
        <v>0.108</v>
      </c>
      <c r="L133" s="208">
        <f t="shared" si="22"/>
        <v>0.10666666666666667</v>
      </c>
      <c r="M133" s="208">
        <f t="shared" si="22"/>
        <v>0.10533333333333333</v>
      </c>
      <c r="N133" s="208">
        <f t="shared" si="22"/>
        <v>0.10400000000000001</v>
      </c>
      <c r="O133" s="208">
        <f t="shared" si="22"/>
        <v>0.10266666666666667</v>
      </c>
      <c r="P133" s="208">
        <f t="shared" si="22"/>
        <v>0.10133333333333333</v>
      </c>
      <c r="Q133" s="221">
        <f t="shared" si="23"/>
        <v>0.1</v>
      </c>
      <c r="R133" s="222">
        <f t="shared" si="24"/>
        <v>0.1</v>
      </c>
      <c r="S133" s="222">
        <f t="shared" si="24"/>
        <v>0.1</v>
      </c>
      <c r="T133" s="222">
        <f t="shared" si="24"/>
        <v>0.1</v>
      </c>
      <c r="U133" s="222">
        <f t="shared" si="24"/>
        <v>0.1</v>
      </c>
      <c r="V133" s="222">
        <f t="shared" si="24"/>
        <v>0.1</v>
      </c>
      <c r="W133" s="222">
        <f t="shared" si="24"/>
        <v>0.1</v>
      </c>
      <c r="X133" s="222">
        <f t="shared" si="24"/>
        <v>0.1</v>
      </c>
      <c r="Y133" s="222">
        <f t="shared" si="24"/>
        <v>0.1</v>
      </c>
      <c r="Z133" s="222">
        <f t="shared" si="24"/>
        <v>0.1</v>
      </c>
      <c r="AA133" s="221">
        <f t="shared" si="25"/>
        <v>0.1</v>
      </c>
      <c r="AB133" s="222">
        <f t="shared" si="26"/>
        <v>9.9000000000000005E-2</v>
      </c>
      <c r="AC133" s="222">
        <f t="shared" si="26"/>
        <v>9.8000000000000004E-2</v>
      </c>
      <c r="AD133" s="222">
        <f t="shared" si="26"/>
        <v>9.7000000000000003E-2</v>
      </c>
      <c r="AE133" s="222">
        <f t="shared" si="26"/>
        <v>9.6000000000000002E-2</v>
      </c>
      <c r="AF133" s="222">
        <f t="shared" si="26"/>
        <v>9.5000000000000001E-2</v>
      </c>
      <c r="AG133" s="222">
        <f t="shared" si="26"/>
        <v>9.4E-2</v>
      </c>
      <c r="AH133" s="222">
        <f t="shared" si="26"/>
        <v>9.2999999999999999E-2</v>
      </c>
      <c r="AI133" s="222">
        <f t="shared" si="26"/>
        <v>9.1999999999999998E-2</v>
      </c>
      <c r="AJ133" s="222">
        <f t="shared" si="26"/>
        <v>9.0999999999999998E-2</v>
      </c>
      <c r="AK133" s="221">
        <f t="shared" si="27"/>
        <v>0.09</v>
      </c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</row>
    <row r="134" spans="1:54">
      <c r="A134" s="183" t="s">
        <v>478</v>
      </c>
      <c r="B134" s="207">
        <f t="shared" si="21"/>
        <v>0.05</v>
      </c>
      <c r="C134" s="208">
        <f t="shared" si="22"/>
        <v>0.05</v>
      </c>
      <c r="D134" s="208">
        <f t="shared" si="22"/>
        <v>0.05</v>
      </c>
      <c r="E134" s="208">
        <f t="shared" si="22"/>
        <v>0.05</v>
      </c>
      <c r="F134" s="208">
        <f t="shared" si="22"/>
        <v>0.05</v>
      </c>
      <c r="G134" s="208">
        <f t="shared" si="22"/>
        <v>0.05</v>
      </c>
      <c r="H134" s="208">
        <f t="shared" si="22"/>
        <v>0.05</v>
      </c>
      <c r="I134" s="208">
        <f t="shared" si="22"/>
        <v>0.05</v>
      </c>
      <c r="J134" s="208">
        <f t="shared" si="22"/>
        <v>0.05</v>
      </c>
      <c r="K134" s="208">
        <f t="shared" si="22"/>
        <v>0.05</v>
      </c>
      <c r="L134" s="208">
        <f t="shared" si="22"/>
        <v>0.05</v>
      </c>
      <c r="M134" s="208">
        <f t="shared" si="22"/>
        <v>0.05</v>
      </c>
      <c r="N134" s="208">
        <f t="shared" si="22"/>
        <v>0.05</v>
      </c>
      <c r="O134" s="208">
        <f t="shared" si="22"/>
        <v>0.05</v>
      </c>
      <c r="P134" s="208">
        <f t="shared" si="22"/>
        <v>0.05</v>
      </c>
      <c r="Q134" s="221">
        <f t="shared" si="23"/>
        <v>0.05</v>
      </c>
      <c r="R134" s="222">
        <f t="shared" si="24"/>
        <v>4.9000000000000002E-2</v>
      </c>
      <c r="S134" s="222">
        <f t="shared" si="24"/>
        <v>4.8000000000000001E-2</v>
      </c>
      <c r="T134" s="222">
        <f t="shared" si="24"/>
        <v>4.7E-2</v>
      </c>
      <c r="U134" s="222">
        <f t="shared" si="24"/>
        <v>4.5999999999999999E-2</v>
      </c>
      <c r="V134" s="222">
        <f t="shared" si="24"/>
        <v>4.4999999999999998E-2</v>
      </c>
      <c r="W134" s="222">
        <f t="shared" si="24"/>
        <v>4.3999999999999997E-2</v>
      </c>
      <c r="X134" s="222">
        <f t="shared" si="24"/>
        <v>4.3000000000000003E-2</v>
      </c>
      <c r="Y134" s="222">
        <f t="shared" si="24"/>
        <v>4.2000000000000003E-2</v>
      </c>
      <c r="Z134" s="222">
        <f t="shared" si="24"/>
        <v>4.1000000000000002E-2</v>
      </c>
      <c r="AA134" s="221">
        <f t="shared" si="25"/>
        <v>0.04</v>
      </c>
      <c r="AB134" s="222">
        <f t="shared" si="26"/>
        <v>4.1000000000000002E-2</v>
      </c>
      <c r="AC134" s="222">
        <f t="shared" si="26"/>
        <v>4.2000000000000003E-2</v>
      </c>
      <c r="AD134" s="222">
        <f t="shared" si="26"/>
        <v>4.3000000000000003E-2</v>
      </c>
      <c r="AE134" s="222">
        <f t="shared" si="26"/>
        <v>4.4000000000000004E-2</v>
      </c>
      <c r="AF134" s="222">
        <f t="shared" si="26"/>
        <v>4.4999999999999998E-2</v>
      </c>
      <c r="AG134" s="222">
        <f t="shared" si="26"/>
        <v>4.5999999999999999E-2</v>
      </c>
      <c r="AH134" s="222">
        <f t="shared" si="26"/>
        <v>4.7E-2</v>
      </c>
      <c r="AI134" s="222">
        <f t="shared" si="26"/>
        <v>4.8000000000000001E-2</v>
      </c>
      <c r="AJ134" s="222">
        <f t="shared" si="26"/>
        <v>4.9000000000000002E-2</v>
      </c>
      <c r="AK134" s="221">
        <f t="shared" si="27"/>
        <v>0.05</v>
      </c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</row>
    <row r="135" spans="1:54">
      <c r="A135" s="223" t="s">
        <v>479</v>
      </c>
      <c r="B135" s="207">
        <f t="shared" si="21"/>
        <v>0.08</v>
      </c>
      <c r="C135" s="208">
        <f t="shared" si="22"/>
        <v>0.08</v>
      </c>
      <c r="D135" s="208">
        <f t="shared" si="22"/>
        <v>0.08</v>
      </c>
      <c r="E135" s="208">
        <f t="shared" si="22"/>
        <v>0.08</v>
      </c>
      <c r="F135" s="208">
        <f t="shared" si="22"/>
        <v>0.08</v>
      </c>
      <c r="G135" s="208">
        <f t="shared" si="22"/>
        <v>0.08</v>
      </c>
      <c r="H135" s="208">
        <f t="shared" si="22"/>
        <v>0.08</v>
      </c>
      <c r="I135" s="208">
        <f t="shared" si="22"/>
        <v>0.08</v>
      </c>
      <c r="J135" s="208">
        <f t="shared" si="22"/>
        <v>0.08</v>
      </c>
      <c r="K135" s="208">
        <f t="shared" si="22"/>
        <v>0.08</v>
      </c>
      <c r="L135" s="208">
        <f t="shared" si="22"/>
        <v>0.08</v>
      </c>
      <c r="M135" s="208">
        <f t="shared" si="22"/>
        <v>0.08</v>
      </c>
      <c r="N135" s="208">
        <f t="shared" si="22"/>
        <v>0.08</v>
      </c>
      <c r="O135" s="208">
        <f t="shared" si="22"/>
        <v>0.08</v>
      </c>
      <c r="P135" s="208">
        <f t="shared" si="22"/>
        <v>0.08</v>
      </c>
      <c r="Q135" s="221">
        <f t="shared" si="23"/>
        <v>0.08</v>
      </c>
      <c r="R135" s="222">
        <f t="shared" si="24"/>
        <v>0.08</v>
      </c>
      <c r="S135" s="222">
        <f t="shared" si="24"/>
        <v>0.08</v>
      </c>
      <c r="T135" s="222">
        <f t="shared" si="24"/>
        <v>0.08</v>
      </c>
      <c r="U135" s="222">
        <f t="shared" si="24"/>
        <v>0.08</v>
      </c>
      <c r="V135" s="222">
        <f t="shared" si="24"/>
        <v>0.08</v>
      </c>
      <c r="W135" s="222">
        <f t="shared" si="24"/>
        <v>0.08</v>
      </c>
      <c r="X135" s="222">
        <f t="shared" si="24"/>
        <v>0.08</v>
      </c>
      <c r="Y135" s="222">
        <f t="shared" si="24"/>
        <v>0.08</v>
      </c>
      <c r="Z135" s="222">
        <f t="shared" si="24"/>
        <v>0.08</v>
      </c>
      <c r="AA135" s="221">
        <f t="shared" si="25"/>
        <v>0.08</v>
      </c>
      <c r="AB135" s="222">
        <f t="shared" si="26"/>
        <v>8.1000000000000003E-2</v>
      </c>
      <c r="AC135" s="222">
        <f t="shared" si="26"/>
        <v>8.2000000000000003E-2</v>
      </c>
      <c r="AD135" s="222">
        <f t="shared" si="26"/>
        <v>8.3000000000000004E-2</v>
      </c>
      <c r="AE135" s="222">
        <f t="shared" si="26"/>
        <v>8.4000000000000005E-2</v>
      </c>
      <c r="AF135" s="222">
        <f t="shared" si="26"/>
        <v>8.4999999999999992E-2</v>
      </c>
      <c r="AG135" s="222">
        <f t="shared" si="26"/>
        <v>8.5999999999999993E-2</v>
      </c>
      <c r="AH135" s="222">
        <f t="shared" si="26"/>
        <v>8.6999999999999994E-2</v>
      </c>
      <c r="AI135" s="222">
        <f t="shared" si="26"/>
        <v>8.7999999999999995E-2</v>
      </c>
      <c r="AJ135" s="222">
        <f t="shared" si="26"/>
        <v>8.8999999999999996E-2</v>
      </c>
      <c r="AK135" s="221">
        <f t="shared" si="27"/>
        <v>0.09</v>
      </c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</row>
    <row r="136" spans="1:54">
      <c r="A136" s="223" t="s">
        <v>480</v>
      </c>
      <c r="B136" s="207">
        <f t="shared" si="21"/>
        <v>0.08</v>
      </c>
      <c r="C136" s="208">
        <f t="shared" si="22"/>
        <v>8.1333333333333341E-2</v>
      </c>
      <c r="D136" s="208">
        <f t="shared" si="22"/>
        <v>8.2666666666666666E-2</v>
      </c>
      <c r="E136" s="208">
        <f t="shared" si="22"/>
        <v>8.4000000000000005E-2</v>
      </c>
      <c r="F136" s="208">
        <f t="shared" si="22"/>
        <v>8.533333333333333E-2</v>
      </c>
      <c r="G136" s="208">
        <f t="shared" si="22"/>
        <v>8.666666666666667E-2</v>
      </c>
      <c r="H136" s="208">
        <f t="shared" si="22"/>
        <v>8.7999999999999995E-2</v>
      </c>
      <c r="I136" s="208">
        <f t="shared" si="22"/>
        <v>8.9333333333333334E-2</v>
      </c>
      <c r="J136" s="208">
        <f t="shared" si="22"/>
        <v>9.0666666666666673E-2</v>
      </c>
      <c r="K136" s="208">
        <f t="shared" si="22"/>
        <v>9.1999999999999998E-2</v>
      </c>
      <c r="L136" s="208">
        <f t="shared" si="22"/>
        <v>9.3333333333333338E-2</v>
      </c>
      <c r="M136" s="208">
        <f t="shared" si="22"/>
        <v>9.4666666666666677E-2</v>
      </c>
      <c r="N136" s="208">
        <f t="shared" si="22"/>
        <v>9.6000000000000002E-2</v>
      </c>
      <c r="O136" s="208">
        <f t="shared" si="22"/>
        <v>9.7333333333333341E-2</v>
      </c>
      <c r="P136" s="208">
        <f t="shared" si="22"/>
        <v>9.8666666666666666E-2</v>
      </c>
      <c r="Q136" s="221">
        <f t="shared" si="23"/>
        <v>0.1</v>
      </c>
      <c r="R136" s="222">
        <f t="shared" si="24"/>
        <v>0.1</v>
      </c>
      <c r="S136" s="222">
        <f t="shared" si="24"/>
        <v>0.1</v>
      </c>
      <c r="T136" s="222">
        <f t="shared" si="24"/>
        <v>0.1</v>
      </c>
      <c r="U136" s="222">
        <f t="shared" si="24"/>
        <v>0.1</v>
      </c>
      <c r="V136" s="222">
        <f t="shared" si="24"/>
        <v>0.1</v>
      </c>
      <c r="W136" s="222">
        <f t="shared" si="24"/>
        <v>0.1</v>
      </c>
      <c r="X136" s="222">
        <f t="shared" si="24"/>
        <v>0.1</v>
      </c>
      <c r="Y136" s="222">
        <f t="shared" si="24"/>
        <v>0.1</v>
      </c>
      <c r="Z136" s="222">
        <f t="shared" si="24"/>
        <v>0.1</v>
      </c>
      <c r="AA136" s="221">
        <f t="shared" si="25"/>
        <v>0.1</v>
      </c>
      <c r="AB136" s="222">
        <f t="shared" si="26"/>
        <v>0.1</v>
      </c>
      <c r="AC136" s="222">
        <f t="shared" si="26"/>
        <v>0.1</v>
      </c>
      <c r="AD136" s="222">
        <f t="shared" si="26"/>
        <v>0.1</v>
      </c>
      <c r="AE136" s="222">
        <f t="shared" si="26"/>
        <v>0.1</v>
      </c>
      <c r="AF136" s="222">
        <f t="shared" si="26"/>
        <v>0.1</v>
      </c>
      <c r="AG136" s="222">
        <f t="shared" si="26"/>
        <v>0.1</v>
      </c>
      <c r="AH136" s="222">
        <f t="shared" si="26"/>
        <v>0.1</v>
      </c>
      <c r="AI136" s="222">
        <f t="shared" si="26"/>
        <v>0.1</v>
      </c>
      <c r="AJ136" s="222">
        <f t="shared" si="26"/>
        <v>0.1</v>
      </c>
      <c r="AK136" s="221">
        <f t="shared" si="27"/>
        <v>0.1</v>
      </c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</row>
    <row r="137" spans="1:54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</row>
    <row r="138" spans="1:54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</row>
    <row r="139" spans="1:54" ht="20.25">
      <c r="A139" s="225" t="s">
        <v>537</v>
      </c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83"/>
      <c r="AY139" s="183"/>
      <c r="AZ139" s="183"/>
      <c r="BA139" s="183"/>
      <c r="BB139" s="183"/>
    </row>
    <row r="140" spans="1:54">
      <c r="A140" s="197" t="s">
        <v>448</v>
      </c>
      <c r="B140" s="219">
        <v>2015</v>
      </c>
      <c r="C140" s="197">
        <v>2016</v>
      </c>
      <c r="D140" s="197">
        <v>2017</v>
      </c>
      <c r="E140" s="197">
        <v>2018</v>
      </c>
      <c r="F140" s="197">
        <v>2019</v>
      </c>
      <c r="G140" s="197">
        <v>2020</v>
      </c>
      <c r="H140" s="197">
        <v>2021</v>
      </c>
      <c r="I140" s="197">
        <v>2022</v>
      </c>
      <c r="J140" s="197">
        <v>2023</v>
      </c>
      <c r="K140" s="197">
        <v>2024</v>
      </c>
      <c r="L140" s="197">
        <v>2025</v>
      </c>
      <c r="M140" s="197">
        <v>2026</v>
      </c>
      <c r="N140" s="197">
        <v>2027</v>
      </c>
      <c r="O140" s="197">
        <v>2028</v>
      </c>
      <c r="P140" s="197">
        <v>2029</v>
      </c>
      <c r="Q140" s="219">
        <v>2030</v>
      </c>
      <c r="R140" s="197">
        <v>2031</v>
      </c>
      <c r="S140" s="197">
        <v>2032</v>
      </c>
      <c r="T140" s="197">
        <v>2033</v>
      </c>
      <c r="U140" s="197">
        <v>2034</v>
      </c>
      <c r="V140" s="197">
        <v>2035</v>
      </c>
      <c r="W140" s="197">
        <v>2036</v>
      </c>
      <c r="X140" s="197">
        <v>2037</v>
      </c>
      <c r="Y140" s="197">
        <v>2038</v>
      </c>
      <c r="Z140" s="197">
        <v>2039</v>
      </c>
      <c r="AA140" s="219">
        <v>2040</v>
      </c>
      <c r="AB140" s="197">
        <v>2041</v>
      </c>
      <c r="AC140" s="197">
        <v>2042</v>
      </c>
      <c r="AD140" s="197">
        <v>2043</v>
      </c>
      <c r="AE140" s="197">
        <v>2044</v>
      </c>
      <c r="AF140" s="197">
        <v>2045</v>
      </c>
      <c r="AG140" s="197">
        <v>2046</v>
      </c>
      <c r="AH140" s="197">
        <v>2047</v>
      </c>
      <c r="AI140" s="197">
        <v>2048</v>
      </c>
      <c r="AJ140" s="197">
        <v>2049</v>
      </c>
      <c r="AK140" s="219">
        <v>2050</v>
      </c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83"/>
      <c r="AY140" s="183"/>
      <c r="AZ140" s="183"/>
      <c r="BA140" s="183"/>
      <c r="BB140" s="183"/>
    </row>
    <row r="141" spans="1:54">
      <c r="A141" s="183" t="s">
        <v>536</v>
      </c>
      <c r="B141" s="220">
        <f>B11</f>
        <v>3374500000000000</v>
      </c>
      <c r="C141" s="183">
        <f>$B141+(($Q141-$B141)/($Q$140-$B$140))*(C$140-$B$140)</f>
        <v>3475073333333333.5</v>
      </c>
      <c r="D141" s="183">
        <f t="shared" ref="D141:P141" si="28">$B141+(($Q141-$B141)/($Q$140-$B$140))*(D$140-$B$140)</f>
        <v>3575646666666666.5</v>
      </c>
      <c r="E141" s="183">
        <f t="shared" si="28"/>
        <v>3676220000000000</v>
      </c>
      <c r="F141" s="183">
        <f t="shared" si="28"/>
        <v>3776793333333333.5</v>
      </c>
      <c r="G141" s="183">
        <f t="shared" si="28"/>
        <v>3877366666666666.5</v>
      </c>
      <c r="H141" s="183">
        <f t="shared" si="28"/>
        <v>3977940000000000</v>
      </c>
      <c r="I141" s="183">
        <f t="shared" si="28"/>
        <v>4078513333333333</v>
      </c>
      <c r="J141" s="183">
        <f t="shared" si="28"/>
        <v>4179086666666666.5</v>
      </c>
      <c r="K141" s="183">
        <f t="shared" si="28"/>
        <v>4279660000000000</v>
      </c>
      <c r="L141" s="183">
        <f t="shared" si="28"/>
        <v>4380233333333333</v>
      </c>
      <c r="M141" s="183">
        <f t="shared" si="28"/>
        <v>4480806666666666.5</v>
      </c>
      <c r="N141" s="183">
        <f t="shared" si="28"/>
        <v>4581380000000000</v>
      </c>
      <c r="O141" s="183">
        <f t="shared" si="28"/>
        <v>4681953333333333</v>
      </c>
      <c r="P141" s="183">
        <f t="shared" si="28"/>
        <v>4782526666666666</v>
      </c>
      <c r="Q141" s="220">
        <f>C11</f>
        <v>4883100000000000</v>
      </c>
      <c r="R141" s="183">
        <f>$Q141+(($AA141-$Q141)/($AA$140-$Q$140))*(R$140-$Q$140)</f>
        <v>5033960000000000</v>
      </c>
      <c r="S141" s="183">
        <f t="shared" ref="S141:Z141" si="29">$Q141+(($AA141-$Q141)/($AA$140-$Q$140))*(S$140-$Q$140)</f>
        <v>5184820000000000</v>
      </c>
      <c r="T141" s="212">
        <f t="shared" si="29"/>
        <v>5335680000000000</v>
      </c>
      <c r="U141" s="212">
        <f t="shared" si="29"/>
        <v>5486540000000000</v>
      </c>
      <c r="V141" s="212">
        <f t="shared" si="29"/>
        <v>5637400000000000</v>
      </c>
      <c r="W141" s="212">
        <f t="shared" si="29"/>
        <v>5788260000000000</v>
      </c>
      <c r="X141" s="212">
        <f t="shared" si="29"/>
        <v>5939120000000000</v>
      </c>
      <c r="Y141" s="212">
        <f t="shared" si="29"/>
        <v>6089980000000000</v>
      </c>
      <c r="Z141" s="212">
        <f t="shared" si="29"/>
        <v>6240840000000000</v>
      </c>
      <c r="AA141" s="220">
        <f>D11</f>
        <v>6391700000000000</v>
      </c>
      <c r="AB141" s="212">
        <f>$AA141+(($AK141-$AA141)/($AK$140-$AA$140))*(AB$140-$AA$140)</f>
        <v>6502860000000000</v>
      </c>
      <c r="AC141" s="212">
        <f t="shared" ref="AC141:AJ141" si="30">$AA141+(($AK141-$AA141)/($AK$140-$AA$140))*(AC$140-$AA$140)</f>
        <v>6614020000000000</v>
      </c>
      <c r="AD141" s="212">
        <f t="shared" si="30"/>
        <v>6725180000000000</v>
      </c>
      <c r="AE141" s="212">
        <f t="shared" si="30"/>
        <v>6836340000000000</v>
      </c>
      <c r="AF141" s="212">
        <f t="shared" si="30"/>
        <v>6947500000000000</v>
      </c>
      <c r="AG141" s="212">
        <f t="shared" si="30"/>
        <v>7058660000000000</v>
      </c>
      <c r="AH141" s="212">
        <f t="shared" si="30"/>
        <v>7169820000000000</v>
      </c>
      <c r="AI141" s="212">
        <f t="shared" si="30"/>
        <v>7280980000000000</v>
      </c>
      <c r="AJ141" s="212">
        <f t="shared" si="30"/>
        <v>7392140000000000</v>
      </c>
      <c r="AK141" s="220">
        <f>E11</f>
        <v>7503300000000000</v>
      </c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</row>
    <row r="142" spans="1:54">
      <c r="A142" s="183" t="s">
        <v>46</v>
      </c>
      <c r="B142" s="221">
        <f t="shared" ref="B142:B149" si="31">B28*$B$124</f>
        <v>0.21</v>
      </c>
      <c r="C142" s="222">
        <f t="shared" ref="C142:P149" si="32">$B142+(($Q142-$B142)/($Q$140-$B$140))*(C$140-$B$140)</f>
        <v>0.20933333333333332</v>
      </c>
      <c r="D142" s="222">
        <f t="shared" si="32"/>
        <v>0.20866666666666667</v>
      </c>
      <c r="E142" s="222">
        <f t="shared" si="32"/>
        <v>0.20799999999999999</v>
      </c>
      <c r="F142" s="222">
        <f t="shared" si="32"/>
        <v>0.20733333333333334</v>
      </c>
      <c r="G142" s="222">
        <f t="shared" si="32"/>
        <v>0.20666666666666667</v>
      </c>
      <c r="H142" s="222">
        <f t="shared" si="32"/>
        <v>0.20599999999999999</v>
      </c>
      <c r="I142" s="222">
        <f t="shared" si="32"/>
        <v>0.20533333333333334</v>
      </c>
      <c r="J142" s="222">
        <f t="shared" si="32"/>
        <v>0.20466666666666666</v>
      </c>
      <c r="K142" s="222">
        <f t="shared" si="32"/>
        <v>0.20400000000000001</v>
      </c>
      <c r="L142" s="222">
        <f t="shared" si="32"/>
        <v>0.20333333333333334</v>
      </c>
      <c r="M142" s="222">
        <f t="shared" si="32"/>
        <v>0.20266666666666666</v>
      </c>
      <c r="N142" s="222">
        <f t="shared" si="32"/>
        <v>0.20200000000000001</v>
      </c>
      <c r="O142" s="222">
        <f t="shared" si="32"/>
        <v>0.20133333333333334</v>
      </c>
      <c r="P142" s="222">
        <f t="shared" si="32"/>
        <v>0.20066666666666669</v>
      </c>
      <c r="Q142" s="221">
        <f t="shared" ref="Q142:Q149" si="33">C28*$B$124</f>
        <v>0.2</v>
      </c>
      <c r="R142" s="222">
        <f t="shared" ref="R142:Z149" si="34">$Q142+(($AA142-$Q142)/($AA$140-$Q$140))*(R$140-$Q$140)</f>
        <v>0.20100000000000001</v>
      </c>
      <c r="S142" s="222">
        <f t="shared" si="34"/>
        <v>0.20200000000000001</v>
      </c>
      <c r="T142" s="222">
        <f t="shared" si="34"/>
        <v>0.20300000000000001</v>
      </c>
      <c r="U142" s="222">
        <f t="shared" si="34"/>
        <v>0.20400000000000001</v>
      </c>
      <c r="V142" s="222">
        <f t="shared" si="34"/>
        <v>0.20500000000000002</v>
      </c>
      <c r="W142" s="222">
        <f t="shared" si="34"/>
        <v>0.20599999999999999</v>
      </c>
      <c r="X142" s="222">
        <f t="shared" si="34"/>
        <v>0.20699999999999999</v>
      </c>
      <c r="Y142" s="222">
        <f t="shared" si="34"/>
        <v>0.20799999999999999</v>
      </c>
      <c r="Z142" s="222">
        <f t="shared" si="34"/>
        <v>0.20899999999999999</v>
      </c>
      <c r="AA142" s="221">
        <f t="shared" ref="AA142:AA149" si="35">D28*$B$124</f>
        <v>0.21</v>
      </c>
      <c r="AB142" s="222">
        <f t="shared" ref="AB142:AJ149" si="36">$AA142+(($AK142-$AA142)/($AK$140-$AA$140))*(AB$140-$AA$140)</f>
        <v>0.21</v>
      </c>
      <c r="AC142" s="222">
        <f t="shared" si="36"/>
        <v>0.21</v>
      </c>
      <c r="AD142" s="222">
        <f t="shared" si="36"/>
        <v>0.21</v>
      </c>
      <c r="AE142" s="222">
        <f t="shared" si="36"/>
        <v>0.21</v>
      </c>
      <c r="AF142" s="222">
        <f t="shared" si="36"/>
        <v>0.21</v>
      </c>
      <c r="AG142" s="222">
        <f t="shared" si="36"/>
        <v>0.21</v>
      </c>
      <c r="AH142" s="222">
        <f t="shared" si="36"/>
        <v>0.21</v>
      </c>
      <c r="AI142" s="222">
        <f t="shared" si="36"/>
        <v>0.21</v>
      </c>
      <c r="AJ142" s="222">
        <f t="shared" si="36"/>
        <v>0.21</v>
      </c>
      <c r="AK142" s="221">
        <f t="shared" ref="AK142:AK149" si="37">D28*$B$124</f>
        <v>0.21</v>
      </c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83"/>
      <c r="AY142" s="183"/>
      <c r="AZ142" s="183"/>
      <c r="BA142" s="183"/>
      <c r="BB142" s="183"/>
    </row>
    <row r="143" spans="1:54">
      <c r="A143" s="183" t="s">
        <v>408</v>
      </c>
      <c r="B143" s="221">
        <f t="shared" si="31"/>
        <v>0.15</v>
      </c>
      <c r="C143" s="222">
        <f t="shared" si="32"/>
        <v>0.14933333333333332</v>
      </c>
      <c r="D143" s="222">
        <f t="shared" si="32"/>
        <v>0.14866666666666667</v>
      </c>
      <c r="E143" s="222">
        <f t="shared" si="32"/>
        <v>0.14799999999999999</v>
      </c>
      <c r="F143" s="222">
        <f t="shared" si="32"/>
        <v>0.14733333333333334</v>
      </c>
      <c r="G143" s="222">
        <f t="shared" si="32"/>
        <v>0.14666666666666667</v>
      </c>
      <c r="H143" s="222">
        <f t="shared" si="32"/>
        <v>0.14599999999999999</v>
      </c>
      <c r="I143" s="222">
        <f t="shared" si="32"/>
        <v>0.14533333333333334</v>
      </c>
      <c r="J143" s="222">
        <f t="shared" si="32"/>
        <v>0.14466666666666667</v>
      </c>
      <c r="K143" s="222">
        <f t="shared" si="32"/>
        <v>0.14400000000000002</v>
      </c>
      <c r="L143" s="222">
        <f t="shared" si="32"/>
        <v>0.14333333333333334</v>
      </c>
      <c r="M143" s="222">
        <f t="shared" si="32"/>
        <v>0.14266666666666666</v>
      </c>
      <c r="N143" s="222">
        <f t="shared" si="32"/>
        <v>0.14200000000000002</v>
      </c>
      <c r="O143" s="222">
        <f t="shared" si="32"/>
        <v>0.14133333333333334</v>
      </c>
      <c r="P143" s="222">
        <f t="shared" si="32"/>
        <v>0.14066666666666669</v>
      </c>
      <c r="Q143" s="221">
        <f t="shared" si="33"/>
        <v>0.14000000000000001</v>
      </c>
      <c r="R143" s="222">
        <f t="shared" si="34"/>
        <v>0.14000000000000001</v>
      </c>
      <c r="S143" s="222">
        <f t="shared" si="34"/>
        <v>0.14000000000000001</v>
      </c>
      <c r="T143" s="222">
        <f t="shared" si="34"/>
        <v>0.14000000000000001</v>
      </c>
      <c r="U143" s="222">
        <f t="shared" si="34"/>
        <v>0.14000000000000001</v>
      </c>
      <c r="V143" s="222">
        <f t="shared" si="34"/>
        <v>0.14000000000000001</v>
      </c>
      <c r="W143" s="222">
        <f t="shared" si="34"/>
        <v>0.14000000000000001</v>
      </c>
      <c r="X143" s="222">
        <f t="shared" si="34"/>
        <v>0.14000000000000001</v>
      </c>
      <c r="Y143" s="222">
        <f t="shared" si="34"/>
        <v>0.14000000000000001</v>
      </c>
      <c r="Z143" s="222">
        <f t="shared" si="34"/>
        <v>0.14000000000000001</v>
      </c>
      <c r="AA143" s="221">
        <f t="shared" si="35"/>
        <v>0.14000000000000001</v>
      </c>
      <c r="AB143" s="222">
        <f t="shared" si="36"/>
        <v>0.14000000000000001</v>
      </c>
      <c r="AC143" s="222">
        <f t="shared" si="36"/>
        <v>0.14000000000000001</v>
      </c>
      <c r="AD143" s="222">
        <f t="shared" si="36"/>
        <v>0.14000000000000001</v>
      </c>
      <c r="AE143" s="222">
        <f t="shared" si="36"/>
        <v>0.14000000000000001</v>
      </c>
      <c r="AF143" s="222">
        <f t="shared" si="36"/>
        <v>0.14000000000000001</v>
      </c>
      <c r="AG143" s="222">
        <f t="shared" si="36"/>
        <v>0.14000000000000001</v>
      </c>
      <c r="AH143" s="222">
        <f t="shared" si="36"/>
        <v>0.14000000000000001</v>
      </c>
      <c r="AI143" s="222">
        <f t="shared" si="36"/>
        <v>0.14000000000000001</v>
      </c>
      <c r="AJ143" s="222">
        <f t="shared" si="36"/>
        <v>0.14000000000000001</v>
      </c>
      <c r="AK143" s="221">
        <f t="shared" si="37"/>
        <v>0.14000000000000001</v>
      </c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83"/>
      <c r="AY143" s="183"/>
      <c r="AZ143" s="183"/>
      <c r="BA143" s="183"/>
      <c r="BB143" s="183"/>
    </row>
    <row r="144" spans="1:54">
      <c r="A144" s="183" t="s">
        <v>453</v>
      </c>
      <c r="B144" s="221">
        <f t="shared" si="31"/>
        <v>0.12</v>
      </c>
      <c r="C144" s="222">
        <f t="shared" si="32"/>
        <v>0.11933333333333333</v>
      </c>
      <c r="D144" s="222">
        <f t="shared" si="32"/>
        <v>0.11866666666666666</v>
      </c>
      <c r="E144" s="222">
        <f t="shared" si="32"/>
        <v>0.11799999999999999</v>
      </c>
      <c r="F144" s="222">
        <f t="shared" si="32"/>
        <v>0.11733333333333333</v>
      </c>
      <c r="G144" s="222">
        <f t="shared" si="32"/>
        <v>0.11666666666666667</v>
      </c>
      <c r="H144" s="222">
        <f t="shared" si="32"/>
        <v>0.11599999999999999</v>
      </c>
      <c r="I144" s="222">
        <f t="shared" si="32"/>
        <v>0.11533333333333333</v>
      </c>
      <c r="J144" s="222">
        <f t="shared" si="32"/>
        <v>0.11466666666666667</v>
      </c>
      <c r="K144" s="222">
        <f t="shared" si="32"/>
        <v>0.114</v>
      </c>
      <c r="L144" s="222">
        <f t="shared" si="32"/>
        <v>0.11333333333333333</v>
      </c>
      <c r="M144" s="222">
        <f t="shared" si="32"/>
        <v>0.11266666666666666</v>
      </c>
      <c r="N144" s="222">
        <f t="shared" si="32"/>
        <v>0.112</v>
      </c>
      <c r="O144" s="222">
        <f t="shared" si="32"/>
        <v>0.11133333333333334</v>
      </c>
      <c r="P144" s="222">
        <f t="shared" si="32"/>
        <v>0.11066666666666666</v>
      </c>
      <c r="Q144" s="221">
        <f t="shared" si="33"/>
        <v>0.11</v>
      </c>
      <c r="R144" s="222">
        <f t="shared" si="34"/>
        <v>0.112</v>
      </c>
      <c r="S144" s="222">
        <f t="shared" si="34"/>
        <v>0.114</v>
      </c>
      <c r="T144" s="222">
        <f t="shared" si="34"/>
        <v>0.11600000000000001</v>
      </c>
      <c r="U144" s="222">
        <f t="shared" si="34"/>
        <v>0.11800000000000001</v>
      </c>
      <c r="V144" s="222">
        <f t="shared" si="34"/>
        <v>0.12</v>
      </c>
      <c r="W144" s="222">
        <f t="shared" si="34"/>
        <v>0.122</v>
      </c>
      <c r="X144" s="222">
        <f t="shared" si="34"/>
        <v>0.124</v>
      </c>
      <c r="Y144" s="222">
        <f t="shared" si="34"/>
        <v>0.126</v>
      </c>
      <c r="Z144" s="222">
        <f t="shared" si="34"/>
        <v>0.128</v>
      </c>
      <c r="AA144" s="221">
        <f t="shared" si="35"/>
        <v>0.13</v>
      </c>
      <c r="AB144" s="222">
        <f t="shared" si="36"/>
        <v>0.13</v>
      </c>
      <c r="AC144" s="222">
        <f t="shared" si="36"/>
        <v>0.13</v>
      </c>
      <c r="AD144" s="222">
        <f t="shared" si="36"/>
        <v>0.13</v>
      </c>
      <c r="AE144" s="222">
        <f t="shared" si="36"/>
        <v>0.13</v>
      </c>
      <c r="AF144" s="222">
        <f t="shared" si="36"/>
        <v>0.13</v>
      </c>
      <c r="AG144" s="222">
        <f t="shared" si="36"/>
        <v>0.13</v>
      </c>
      <c r="AH144" s="222">
        <f t="shared" si="36"/>
        <v>0.13</v>
      </c>
      <c r="AI144" s="222">
        <f t="shared" si="36"/>
        <v>0.13</v>
      </c>
      <c r="AJ144" s="222">
        <f t="shared" si="36"/>
        <v>0.13</v>
      </c>
      <c r="AK144" s="221">
        <f t="shared" si="37"/>
        <v>0.13</v>
      </c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83"/>
      <c r="AY144" s="183"/>
      <c r="AZ144" s="183"/>
      <c r="BA144" s="183"/>
      <c r="BB144" s="183"/>
    </row>
    <row r="145" spans="1:54">
      <c r="A145" s="183" t="s">
        <v>476</v>
      </c>
      <c r="B145" s="221">
        <f t="shared" si="31"/>
        <v>0.19</v>
      </c>
      <c r="C145" s="222">
        <f t="shared" si="32"/>
        <v>0.19</v>
      </c>
      <c r="D145" s="222">
        <f t="shared" si="32"/>
        <v>0.19</v>
      </c>
      <c r="E145" s="222">
        <f t="shared" si="32"/>
        <v>0.19</v>
      </c>
      <c r="F145" s="222">
        <f t="shared" si="32"/>
        <v>0.19</v>
      </c>
      <c r="G145" s="222">
        <f t="shared" si="32"/>
        <v>0.19</v>
      </c>
      <c r="H145" s="222">
        <f t="shared" si="32"/>
        <v>0.19</v>
      </c>
      <c r="I145" s="222">
        <f t="shared" si="32"/>
        <v>0.19</v>
      </c>
      <c r="J145" s="222">
        <f t="shared" si="32"/>
        <v>0.19</v>
      </c>
      <c r="K145" s="222">
        <f t="shared" si="32"/>
        <v>0.19</v>
      </c>
      <c r="L145" s="222">
        <f t="shared" si="32"/>
        <v>0.19</v>
      </c>
      <c r="M145" s="222">
        <f t="shared" si="32"/>
        <v>0.19</v>
      </c>
      <c r="N145" s="222">
        <f t="shared" si="32"/>
        <v>0.19</v>
      </c>
      <c r="O145" s="222">
        <f t="shared" si="32"/>
        <v>0.19</v>
      </c>
      <c r="P145" s="222">
        <f t="shared" si="32"/>
        <v>0.19</v>
      </c>
      <c r="Q145" s="221">
        <f t="shared" si="33"/>
        <v>0.19</v>
      </c>
      <c r="R145" s="222">
        <f t="shared" si="34"/>
        <v>0.187</v>
      </c>
      <c r="S145" s="222">
        <f t="shared" si="34"/>
        <v>0.184</v>
      </c>
      <c r="T145" s="222">
        <f t="shared" si="34"/>
        <v>0.18099999999999999</v>
      </c>
      <c r="U145" s="222">
        <f t="shared" si="34"/>
        <v>0.17799999999999999</v>
      </c>
      <c r="V145" s="222">
        <f t="shared" si="34"/>
        <v>0.17499999999999999</v>
      </c>
      <c r="W145" s="222">
        <f t="shared" si="34"/>
        <v>0.17199999999999999</v>
      </c>
      <c r="X145" s="222">
        <f t="shared" si="34"/>
        <v>0.16900000000000001</v>
      </c>
      <c r="Y145" s="222">
        <f t="shared" si="34"/>
        <v>0.16600000000000001</v>
      </c>
      <c r="Z145" s="222">
        <f t="shared" si="34"/>
        <v>0.16300000000000001</v>
      </c>
      <c r="AA145" s="221">
        <f t="shared" si="35"/>
        <v>0.16</v>
      </c>
      <c r="AB145" s="222">
        <f t="shared" si="36"/>
        <v>0.16</v>
      </c>
      <c r="AC145" s="222">
        <f t="shared" si="36"/>
        <v>0.16</v>
      </c>
      <c r="AD145" s="222">
        <f t="shared" si="36"/>
        <v>0.16</v>
      </c>
      <c r="AE145" s="222">
        <f t="shared" si="36"/>
        <v>0.16</v>
      </c>
      <c r="AF145" s="222">
        <f t="shared" si="36"/>
        <v>0.16</v>
      </c>
      <c r="AG145" s="222">
        <f t="shared" si="36"/>
        <v>0.16</v>
      </c>
      <c r="AH145" s="222">
        <f t="shared" si="36"/>
        <v>0.16</v>
      </c>
      <c r="AI145" s="222">
        <f t="shared" si="36"/>
        <v>0.16</v>
      </c>
      <c r="AJ145" s="222">
        <f t="shared" si="36"/>
        <v>0.16</v>
      </c>
      <c r="AK145" s="221">
        <f t="shared" si="37"/>
        <v>0.16</v>
      </c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</row>
    <row r="146" spans="1:54">
      <c r="A146" s="183" t="s">
        <v>477</v>
      </c>
      <c r="B146" s="221">
        <f t="shared" si="31"/>
        <v>0.12</v>
      </c>
      <c r="C146" s="222">
        <f t="shared" si="32"/>
        <v>0.12066666666666666</v>
      </c>
      <c r="D146" s="222">
        <f t="shared" si="32"/>
        <v>0.12133333333333333</v>
      </c>
      <c r="E146" s="222">
        <f t="shared" si="32"/>
        <v>0.122</v>
      </c>
      <c r="F146" s="222">
        <f t="shared" si="32"/>
        <v>0.12266666666666666</v>
      </c>
      <c r="G146" s="222">
        <f t="shared" si="32"/>
        <v>0.12333333333333334</v>
      </c>
      <c r="H146" s="222">
        <f t="shared" si="32"/>
        <v>0.124</v>
      </c>
      <c r="I146" s="222">
        <f t="shared" si="32"/>
        <v>0.12466666666666666</v>
      </c>
      <c r="J146" s="222">
        <f t="shared" si="32"/>
        <v>0.12533333333333332</v>
      </c>
      <c r="K146" s="222">
        <f t="shared" si="32"/>
        <v>0.126</v>
      </c>
      <c r="L146" s="222">
        <f t="shared" si="32"/>
        <v>0.12666666666666668</v>
      </c>
      <c r="M146" s="222">
        <f t="shared" si="32"/>
        <v>0.12733333333333333</v>
      </c>
      <c r="N146" s="222">
        <f t="shared" si="32"/>
        <v>0.128</v>
      </c>
      <c r="O146" s="222">
        <f t="shared" si="32"/>
        <v>0.12866666666666668</v>
      </c>
      <c r="P146" s="222">
        <f t="shared" si="32"/>
        <v>0.12933333333333333</v>
      </c>
      <c r="Q146" s="221">
        <f t="shared" si="33"/>
        <v>0.13</v>
      </c>
      <c r="R146" s="222">
        <f t="shared" si="34"/>
        <v>0.13</v>
      </c>
      <c r="S146" s="222">
        <f t="shared" si="34"/>
        <v>0.13</v>
      </c>
      <c r="T146" s="222">
        <f t="shared" si="34"/>
        <v>0.13</v>
      </c>
      <c r="U146" s="222">
        <f t="shared" si="34"/>
        <v>0.13</v>
      </c>
      <c r="V146" s="222">
        <f t="shared" si="34"/>
        <v>0.13</v>
      </c>
      <c r="W146" s="222">
        <f t="shared" si="34"/>
        <v>0.13</v>
      </c>
      <c r="X146" s="222">
        <f t="shared" si="34"/>
        <v>0.13</v>
      </c>
      <c r="Y146" s="222">
        <f t="shared" si="34"/>
        <v>0.13</v>
      </c>
      <c r="Z146" s="222">
        <f t="shared" si="34"/>
        <v>0.13</v>
      </c>
      <c r="AA146" s="221">
        <f t="shared" si="35"/>
        <v>0.13</v>
      </c>
      <c r="AB146" s="222">
        <f t="shared" si="36"/>
        <v>0.13</v>
      </c>
      <c r="AC146" s="222">
        <f t="shared" si="36"/>
        <v>0.13</v>
      </c>
      <c r="AD146" s="222">
        <f t="shared" si="36"/>
        <v>0.13</v>
      </c>
      <c r="AE146" s="222">
        <f t="shared" si="36"/>
        <v>0.13</v>
      </c>
      <c r="AF146" s="222">
        <f t="shared" si="36"/>
        <v>0.13</v>
      </c>
      <c r="AG146" s="222">
        <f t="shared" si="36"/>
        <v>0.13</v>
      </c>
      <c r="AH146" s="222">
        <f t="shared" si="36"/>
        <v>0.13</v>
      </c>
      <c r="AI146" s="222">
        <f t="shared" si="36"/>
        <v>0.13</v>
      </c>
      <c r="AJ146" s="222">
        <f t="shared" si="36"/>
        <v>0.13</v>
      </c>
      <c r="AK146" s="221">
        <f t="shared" si="37"/>
        <v>0.13</v>
      </c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</row>
    <row r="147" spans="1:54">
      <c r="A147" s="183" t="s">
        <v>478</v>
      </c>
      <c r="B147" s="221">
        <f t="shared" si="31"/>
        <v>0.05</v>
      </c>
      <c r="C147" s="222">
        <f t="shared" si="32"/>
        <v>0.05</v>
      </c>
      <c r="D147" s="222">
        <f t="shared" si="32"/>
        <v>0.05</v>
      </c>
      <c r="E147" s="222">
        <f t="shared" si="32"/>
        <v>0.05</v>
      </c>
      <c r="F147" s="222">
        <f t="shared" si="32"/>
        <v>0.05</v>
      </c>
      <c r="G147" s="222">
        <f t="shared" si="32"/>
        <v>0.05</v>
      </c>
      <c r="H147" s="222">
        <f t="shared" si="32"/>
        <v>0.05</v>
      </c>
      <c r="I147" s="222">
        <f t="shared" si="32"/>
        <v>0.05</v>
      </c>
      <c r="J147" s="222">
        <f t="shared" si="32"/>
        <v>0.05</v>
      </c>
      <c r="K147" s="222">
        <f t="shared" si="32"/>
        <v>0.05</v>
      </c>
      <c r="L147" s="222">
        <f t="shared" si="32"/>
        <v>0.05</v>
      </c>
      <c r="M147" s="222">
        <f t="shared" si="32"/>
        <v>0.05</v>
      </c>
      <c r="N147" s="222">
        <f t="shared" si="32"/>
        <v>0.05</v>
      </c>
      <c r="O147" s="222">
        <f t="shared" si="32"/>
        <v>0.05</v>
      </c>
      <c r="P147" s="222">
        <f t="shared" si="32"/>
        <v>0.05</v>
      </c>
      <c r="Q147" s="221">
        <f t="shared" si="33"/>
        <v>0.05</v>
      </c>
      <c r="R147" s="222">
        <f t="shared" si="34"/>
        <v>0.05</v>
      </c>
      <c r="S147" s="222">
        <f t="shared" si="34"/>
        <v>0.05</v>
      </c>
      <c r="T147" s="222">
        <f t="shared" si="34"/>
        <v>0.05</v>
      </c>
      <c r="U147" s="222">
        <f t="shared" si="34"/>
        <v>0.05</v>
      </c>
      <c r="V147" s="222">
        <f t="shared" si="34"/>
        <v>0.05</v>
      </c>
      <c r="W147" s="222">
        <f t="shared" si="34"/>
        <v>0.05</v>
      </c>
      <c r="X147" s="222">
        <f t="shared" si="34"/>
        <v>0.05</v>
      </c>
      <c r="Y147" s="222">
        <f t="shared" si="34"/>
        <v>0.05</v>
      </c>
      <c r="Z147" s="222">
        <f t="shared" si="34"/>
        <v>0.05</v>
      </c>
      <c r="AA147" s="221">
        <f t="shared" si="35"/>
        <v>0.05</v>
      </c>
      <c r="AB147" s="222">
        <f t="shared" si="36"/>
        <v>0.05</v>
      </c>
      <c r="AC147" s="222">
        <f t="shared" si="36"/>
        <v>0.05</v>
      </c>
      <c r="AD147" s="222">
        <f t="shared" si="36"/>
        <v>0.05</v>
      </c>
      <c r="AE147" s="222">
        <f t="shared" si="36"/>
        <v>0.05</v>
      </c>
      <c r="AF147" s="222">
        <f t="shared" si="36"/>
        <v>0.05</v>
      </c>
      <c r="AG147" s="222">
        <f t="shared" si="36"/>
        <v>0.05</v>
      </c>
      <c r="AH147" s="222">
        <f t="shared" si="36"/>
        <v>0.05</v>
      </c>
      <c r="AI147" s="222">
        <f t="shared" si="36"/>
        <v>0.05</v>
      </c>
      <c r="AJ147" s="222">
        <f t="shared" si="36"/>
        <v>0.05</v>
      </c>
      <c r="AK147" s="221">
        <f t="shared" si="37"/>
        <v>0.05</v>
      </c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</row>
    <row r="148" spans="1:54">
      <c r="A148" s="223" t="s">
        <v>479</v>
      </c>
      <c r="B148" s="221">
        <f t="shared" si="31"/>
        <v>0.08</v>
      </c>
      <c r="C148" s="222">
        <f t="shared" si="32"/>
        <v>0.08</v>
      </c>
      <c r="D148" s="222">
        <f t="shared" si="32"/>
        <v>0.08</v>
      </c>
      <c r="E148" s="222">
        <f t="shared" si="32"/>
        <v>0.08</v>
      </c>
      <c r="F148" s="222">
        <f t="shared" si="32"/>
        <v>0.08</v>
      </c>
      <c r="G148" s="222">
        <f t="shared" si="32"/>
        <v>0.08</v>
      </c>
      <c r="H148" s="222">
        <f t="shared" si="32"/>
        <v>0.08</v>
      </c>
      <c r="I148" s="222">
        <f t="shared" si="32"/>
        <v>0.08</v>
      </c>
      <c r="J148" s="222">
        <f t="shared" si="32"/>
        <v>0.08</v>
      </c>
      <c r="K148" s="222">
        <f t="shared" si="32"/>
        <v>0.08</v>
      </c>
      <c r="L148" s="222">
        <f t="shared" si="32"/>
        <v>0.08</v>
      </c>
      <c r="M148" s="222">
        <f t="shared" si="32"/>
        <v>0.08</v>
      </c>
      <c r="N148" s="222">
        <f t="shared" si="32"/>
        <v>0.08</v>
      </c>
      <c r="O148" s="222">
        <f t="shared" si="32"/>
        <v>0.08</v>
      </c>
      <c r="P148" s="222">
        <f t="shared" si="32"/>
        <v>0.08</v>
      </c>
      <c r="Q148" s="221">
        <f t="shared" si="33"/>
        <v>0.08</v>
      </c>
      <c r="R148" s="222">
        <f t="shared" si="34"/>
        <v>0.08</v>
      </c>
      <c r="S148" s="222">
        <f t="shared" si="34"/>
        <v>0.08</v>
      </c>
      <c r="T148" s="222">
        <f t="shared" si="34"/>
        <v>0.08</v>
      </c>
      <c r="U148" s="222">
        <f t="shared" si="34"/>
        <v>0.08</v>
      </c>
      <c r="V148" s="222">
        <f t="shared" si="34"/>
        <v>0.08</v>
      </c>
      <c r="W148" s="222">
        <f t="shared" si="34"/>
        <v>0.08</v>
      </c>
      <c r="X148" s="222">
        <f t="shared" si="34"/>
        <v>0.08</v>
      </c>
      <c r="Y148" s="222">
        <f t="shared" si="34"/>
        <v>0.08</v>
      </c>
      <c r="Z148" s="222">
        <f t="shared" si="34"/>
        <v>0.08</v>
      </c>
      <c r="AA148" s="221">
        <f t="shared" si="35"/>
        <v>0.08</v>
      </c>
      <c r="AB148" s="222">
        <f t="shared" si="36"/>
        <v>0.08</v>
      </c>
      <c r="AC148" s="222">
        <f t="shared" si="36"/>
        <v>0.08</v>
      </c>
      <c r="AD148" s="222">
        <f t="shared" si="36"/>
        <v>0.08</v>
      </c>
      <c r="AE148" s="222">
        <f t="shared" si="36"/>
        <v>0.08</v>
      </c>
      <c r="AF148" s="222">
        <f t="shared" si="36"/>
        <v>0.08</v>
      </c>
      <c r="AG148" s="222">
        <f t="shared" si="36"/>
        <v>0.08</v>
      </c>
      <c r="AH148" s="222">
        <f t="shared" si="36"/>
        <v>0.08</v>
      </c>
      <c r="AI148" s="222">
        <f t="shared" si="36"/>
        <v>0.08</v>
      </c>
      <c r="AJ148" s="222">
        <f t="shared" si="36"/>
        <v>0.08</v>
      </c>
      <c r="AK148" s="221">
        <f t="shared" si="37"/>
        <v>0.08</v>
      </c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</row>
    <row r="149" spans="1:54">
      <c r="A149" s="223" t="s">
        <v>480</v>
      </c>
      <c r="B149" s="221">
        <f t="shared" si="31"/>
        <v>0.08</v>
      </c>
      <c r="C149" s="222">
        <f t="shared" si="32"/>
        <v>8.1333333333333341E-2</v>
      </c>
      <c r="D149" s="222">
        <f t="shared" si="32"/>
        <v>8.2666666666666666E-2</v>
      </c>
      <c r="E149" s="222">
        <f t="shared" si="32"/>
        <v>8.4000000000000005E-2</v>
      </c>
      <c r="F149" s="222">
        <f t="shared" si="32"/>
        <v>8.533333333333333E-2</v>
      </c>
      <c r="G149" s="222">
        <f t="shared" si="32"/>
        <v>8.666666666666667E-2</v>
      </c>
      <c r="H149" s="222">
        <f t="shared" si="32"/>
        <v>8.7999999999999995E-2</v>
      </c>
      <c r="I149" s="222">
        <f t="shared" si="32"/>
        <v>8.9333333333333334E-2</v>
      </c>
      <c r="J149" s="222">
        <f t="shared" si="32"/>
        <v>9.0666666666666673E-2</v>
      </c>
      <c r="K149" s="222">
        <f t="shared" si="32"/>
        <v>9.1999999999999998E-2</v>
      </c>
      <c r="L149" s="222">
        <f t="shared" si="32"/>
        <v>9.3333333333333338E-2</v>
      </c>
      <c r="M149" s="222">
        <f t="shared" si="32"/>
        <v>9.4666666666666677E-2</v>
      </c>
      <c r="N149" s="222">
        <f t="shared" si="32"/>
        <v>9.6000000000000002E-2</v>
      </c>
      <c r="O149" s="222">
        <f t="shared" si="32"/>
        <v>9.7333333333333341E-2</v>
      </c>
      <c r="P149" s="222">
        <f t="shared" si="32"/>
        <v>9.8666666666666666E-2</v>
      </c>
      <c r="Q149" s="221">
        <f t="shared" si="33"/>
        <v>0.1</v>
      </c>
      <c r="R149" s="222">
        <f t="shared" si="34"/>
        <v>0.1</v>
      </c>
      <c r="S149" s="222">
        <f t="shared" si="34"/>
        <v>0.1</v>
      </c>
      <c r="T149" s="222">
        <f t="shared" si="34"/>
        <v>0.1</v>
      </c>
      <c r="U149" s="222">
        <f t="shared" si="34"/>
        <v>0.1</v>
      </c>
      <c r="V149" s="222">
        <f t="shared" si="34"/>
        <v>0.1</v>
      </c>
      <c r="W149" s="222">
        <f t="shared" si="34"/>
        <v>0.1</v>
      </c>
      <c r="X149" s="222">
        <f t="shared" si="34"/>
        <v>0.1</v>
      </c>
      <c r="Y149" s="222">
        <f t="shared" si="34"/>
        <v>0.1</v>
      </c>
      <c r="Z149" s="222">
        <f t="shared" si="34"/>
        <v>0.1</v>
      </c>
      <c r="AA149" s="221">
        <f t="shared" si="35"/>
        <v>0.1</v>
      </c>
      <c r="AB149" s="222">
        <f t="shared" si="36"/>
        <v>0.1</v>
      </c>
      <c r="AC149" s="222">
        <f t="shared" si="36"/>
        <v>0.1</v>
      </c>
      <c r="AD149" s="222">
        <f t="shared" si="36"/>
        <v>0.1</v>
      </c>
      <c r="AE149" s="222">
        <f t="shared" si="36"/>
        <v>0.1</v>
      </c>
      <c r="AF149" s="222">
        <f t="shared" si="36"/>
        <v>0.1</v>
      </c>
      <c r="AG149" s="222">
        <f t="shared" si="36"/>
        <v>0.1</v>
      </c>
      <c r="AH149" s="222">
        <f t="shared" si="36"/>
        <v>0.1</v>
      </c>
      <c r="AI149" s="222">
        <f t="shared" si="36"/>
        <v>0.1</v>
      </c>
      <c r="AJ149" s="222">
        <f t="shared" si="36"/>
        <v>0.1</v>
      </c>
      <c r="AK149" s="221">
        <f t="shared" si="37"/>
        <v>0.1</v>
      </c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83"/>
      <c r="AY149" s="183"/>
      <c r="AZ149" s="183"/>
      <c r="BA149" s="183"/>
      <c r="BB149" s="183"/>
    </row>
    <row r="150" spans="1:54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83"/>
      <c r="AY150" s="183"/>
      <c r="AZ150" s="183"/>
      <c r="BA150" s="183"/>
      <c r="BB150" s="183"/>
    </row>
    <row r="151" spans="1:54" ht="20.25">
      <c r="A151" s="225" t="s">
        <v>538</v>
      </c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</row>
    <row r="152" spans="1:54">
      <c r="A152" s="197" t="s">
        <v>448</v>
      </c>
      <c r="B152" s="219">
        <v>2015</v>
      </c>
      <c r="C152" s="197">
        <v>2016</v>
      </c>
      <c r="D152" s="197">
        <v>2017</v>
      </c>
      <c r="E152" s="197">
        <v>2018</v>
      </c>
      <c r="F152" s="197">
        <v>2019</v>
      </c>
      <c r="G152" s="197">
        <v>2020</v>
      </c>
      <c r="H152" s="197">
        <v>2021</v>
      </c>
      <c r="I152" s="197">
        <v>2022</v>
      </c>
      <c r="J152" s="197">
        <v>2023</v>
      </c>
      <c r="K152" s="197">
        <v>2024</v>
      </c>
      <c r="L152" s="197">
        <v>2025</v>
      </c>
      <c r="M152" s="197">
        <v>2026</v>
      </c>
      <c r="N152" s="197">
        <v>2027</v>
      </c>
      <c r="O152" s="197">
        <v>2028</v>
      </c>
      <c r="P152" s="197">
        <v>2029</v>
      </c>
      <c r="Q152" s="219">
        <v>2030</v>
      </c>
      <c r="R152" s="197">
        <v>2031</v>
      </c>
      <c r="S152" s="197">
        <v>2032</v>
      </c>
      <c r="T152" s="197">
        <v>2033</v>
      </c>
      <c r="U152" s="197">
        <v>2034</v>
      </c>
      <c r="V152" s="197">
        <v>2035</v>
      </c>
      <c r="W152" s="197">
        <v>2036</v>
      </c>
      <c r="X152" s="197">
        <v>2037</v>
      </c>
      <c r="Y152" s="197">
        <v>2038</v>
      </c>
      <c r="Z152" s="197">
        <v>2039</v>
      </c>
      <c r="AA152" s="219">
        <v>2040</v>
      </c>
      <c r="AB152" s="197">
        <v>2041</v>
      </c>
      <c r="AC152" s="197">
        <v>2042</v>
      </c>
      <c r="AD152" s="197">
        <v>2043</v>
      </c>
      <c r="AE152" s="197">
        <v>2044</v>
      </c>
      <c r="AF152" s="197">
        <v>2045</v>
      </c>
      <c r="AG152" s="197">
        <v>2046</v>
      </c>
      <c r="AH152" s="197">
        <v>2047</v>
      </c>
      <c r="AI152" s="197">
        <v>2048</v>
      </c>
      <c r="AJ152" s="197">
        <v>2049</v>
      </c>
      <c r="AK152" s="219">
        <v>2050</v>
      </c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</row>
    <row r="153" spans="1:54">
      <c r="A153" s="183" t="s">
        <v>536</v>
      </c>
      <c r="B153" s="220">
        <f>B12</f>
        <v>3374500000000000</v>
      </c>
      <c r="C153" s="183">
        <f>$B153+(($Q153-$B153)/($Q$140-$B$140))*(C$140-$B$140)</f>
        <v>3441990000000000</v>
      </c>
      <c r="D153" s="183">
        <f t="shared" ref="D153:P153" si="38">$B153+(($Q153-$B153)/($Q$140-$B$140))*(D$140-$B$140)</f>
        <v>3509480000000000</v>
      </c>
      <c r="E153" s="183">
        <f t="shared" si="38"/>
        <v>3576970000000000</v>
      </c>
      <c r="F153" s="183">
        <f t="shared" si="38"/>
        <v>3644460000000000</v>
      </c>
      <c r="G153" s="183">
        <f t="shared" si="38"/>
        <v>3711950000000000</v>
      </c>
      <c r="H153" s="183">
        <f t="shared" si="38"/>
        <v>3779440000000000</v>
      </c>
      <c r="I153" s="183">
        <f t="shared" si="38"/>
        <v>3846930000000000</v>
      </c>
      <c r="J153" s="183">
        <f t="shared" si="38"/>
        <v>3914420000000000</v>
      </c>
      <c r="K153" s="183">
        <f t="shared" si="38"/>
        <v>3981910000000000</v>
      </c>
      <c r="L153" s="183">
        <f t="shared" si="38"/>
        <v>4049400000000000</v>
      </c>
      <c r="M153" s="183">
        <f t="shared" si="38"/>
        <v>4116890000000000</v>
      </c>
      <c r="N153" s="183">
        <f t="shared" si="38"/>
        <v>4184380000000000</v>
      </c>
      <c r="O153" s="183">
        <f t="shared" si="38"/>
        <v>4251870000000000</v>
      </c>
      <c r="P153" s="183">
        <f t="shared" si="38"/>
        <v>4319360000000000</v>
      </c>
      <c r="Q153" s="220">
        <f>C12</f>
        <v>4386850000000000</v>
      </c>
      <c r="R153" s="183">
        <f>$Q153+(($AA153-$Q153)/($AA$140-$Q$140))*(R$140-$Q$140)</f>
        <v>4482130000000000</v>
      </c>
      <c r="S153" s="183">
        <f t="shared" ref="S153:Z153" si="39">$Q153+(($AA153-$Q153)/($AA$140-$Q$140))*(S$140-$Q$140)</f>
        <v>4577410000000000</v>
      </c>
      <c r="T153" s="212">
        <f t="shared" si="39"/>
        <v>4672690000000000</v>
      </c>
      <c r="U153" s="212">
        <f t="shared" si="39"/>
        <v>4767970000000000</v>
      </c>
      <c r="V153" s="212">
        <f t="shared" si="39"/>
        <v>4863250000000000</v>
      </c>
      <c r="W153" s="212">
        <f t="shared" si="39"/>
        <v>4958530000000000</v>
      </c>
      <c r="X153" s="212">
        <f t="shared" si="39"/>
        <v>5053810000000000</v>
      </c>
      <c r="Y153" s="212">
        <f t="shared" si="39"/>
        <v>5149090000000000</v>
      </c>
      <c r="Z153" s="212">
        <f t="shared" si="39"/>
        <v>5244370000000000</v>
      </c>
      <c r="AA153" s="220">
        <f>D12</f>
        <v>5339650000000000</v>
      </c>
      <c r="AB153" s="212">
        <f>$AA153+(($AK153-$AA153)/($AK$140-$AA$140))*(AB$140-$AA$140)</f>
        <v>5415080000000000</v>
      </c>
      <c r="AC153" s="212">
        <f t="shared" ref="AC153:AJ153" si="40">$AA153+(($AK153-$AA153)/($AK$140-$AA$140))*(AC$140-$AA$140)</f>
        <v>5490510000000000</v>
      </c>
      <c r="AD153" s="212">
        <f t="shared" si="40"/>
        <v>5565940000000000</v>
      </c>
      <c r="AE153" s="212">
        <f t="shared" si="40"/>
        <v>5641370000000000</v>
      </c>
      <c r="AF153" s="212">
        <f t="shared" si="40"/>
        <v>5716800000000000</v>
      </c>
      <c r="AG153" s="212">
        <f t="shared" si="40"/>
        <v>5792230000000000</v>
      </c>
      <c r="AH153" s="212">
        <f t="shared" si="40"/>
        <v>5867660000000000</v>
      </c>
      <c r="AI153" s="212">
        <f t="shared" si="40"/>
        <v>5943090000000000</v>
      </c>
      <c r="AJ153" s="212">
        <f t="shared" si="40"/>
        <v>6018520000000000</v>
      </c>
      <c r="AK153" s="220">
        <f>E12</f>
        <v>6093950000000000</v>
      </c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</row>
    <row r="154" spans="1:54">
      <c r="A154" s="183" t="s">
        <v>46</v>
      </c>
      <c r="B154" s="221">
        <f t="shared" ref="B154:B161" si="41">B41*$B$124</f>
        <v>0.21</v>
      </c>
      <c r="C154" s="222">
        <f t="shared" ref="C154:P161" si="42">$B154+(($Q154-$B154)/($Q$140-$B$140))*(C$140-$B$140)</f>
        <v>0.20966666666666667</v>
      </c>
      <c r="D154" s="222">
        <f t="shared" si="42"/>
        <v>0.20933333333333332</v>
      </c>
      <c r="E154" s="222">
        <f t="shared" si="42"/>
        <v>0.20899999999999999</v>
      </c>
      <c r="F154" s="222">
        <f t="shared" si="42"/>
        <v>0.20866666666666667</v>
      </c>
      <c r="G154" s="222">
        <f t="shared" si="42"/>
        <v>0.20833333333333334</v>
      </c>
      <c r="H154" s="222">
        <f t="shared" si="42"/>
        <v>0.20799999999999999</v>
      </c>
      <c r="I154" s="222">
        <f t="shared" si="42"/>
        <v>0.20766666666666667</v>
      </c>
      <c r="J154" s="222">
        <f t="shared" si="42"/>
        <v>0.20733333333333334</v>
      </c>
      <c r="K154" s="222">
        <f t="shared" si="42"/>
        <v>0.20700000000000002</v>
      </c>
      <c r="L154" s="222">
        <f t="shared" si="42"/>
        <v>0.20666666666666667</v>
      </c>
      <c r="M154" s="222">
        <f t="shared" si="42"/>
        <v>0.20633333333333334</v>
      </c>
      <c r="N154" s="222">
        <f t="shared" si="42"/>
        <v>0.20600000000000002</v>
      </c>
      <c r="O154" s="222">
        <f t="shared" si="42"/>
        <v>0.20566666666666669</v>
      </c>
      <c r="P154" s="222">
        <f t="shared" si="42"/>
        <v>0.20533333333333334</v>
      </c>
      <c r="Q154" s="221">
        <f t="shared" ref="Q154:Q161" si="43">C41*$B$124</f>
        <v>0.20500000000000002</v>
      </c>
      <c r="R154" s="222">
        <f t="shared" ref="R154:Z161" si="44">$Q154+(($AA154-$Q154)/($AA$140-$Q$140))*(R$140-$Q$140)</f>
        <v>0.20550000000000002</v>
      </c>
      <c r="S154" s="222">
        <f t="shared" si="44"/>
        <v>0.20600000000000002</v>
      </c>
      <c r="T154" s="222">
        <f t="shared" si="44"/>
        <v>0.20650000000000002</v>
      </c>
      <c r="U154" s="222">
        <f t="shared" si="44"/>
        <v>0.20700000000000002</v>
      </c>
      <c r="V154" s="222">
        <f t="shared" si="44"/>
        <v>0.20750000000000002</v>
      </c>
      <c r="W154" s="222">
        <f t="shared" si="44"/>
        <v>0.20799999999999999</v>
      </c>
      <c r="X154" s="222">
        <f t="shared" si="44"/>
        <v>0.20849999999999999</v>
      </c>
      <c r="Y154" s="222">
        <f t="shared" si="44"/>
        <v>0.20899999999999999</v>
      </c>
      <c r="Z154" s="222">
        <f t="shared" si="44"/>
        <v>0.20949999999999999</v>
      </c>
      <c r="AA154" s="221">
        <f t="shared" ref="AA154:AA161" si="45">D41*$B$124</f>
        <v>0.21</v>
      </c>
      <c r="AB154" s="222">
        <f t="shared" ref="AB154:AJ161" si="46">$AA154+(($AK154-$AA154)/($AK$140-$AA$140))*(AB$140-$AA$140)</f>
        <v>0.21</v>
      </c>
      <c r="AC154" s="222">
        <f t="shared" si="46"/>
        <v>0.21</v>
      </c>
      <c r="AD154" s="222">
        <f t="shared" si="46"/>
        <v>0.21</v>
      </c>
      <c r="AE154" s="222">
        <f t="shared" si="46"/>
        <v>0.21</v>
      </c>
      <c r="AF154" s="222">
        <f t="shared" si="46"/>
        <v>0.21</v>
      </c>
      <c r="AG154" s="222">
        <f t="shared" si="46"/>
        <v>0.21</v>
      </c>
      <c r="AH154" s="222">
        <f t="shared" si="46"/>
        <v>0.21</v>
      </c>
      <c r="AI154" s="222">
        <f t="shared" si="46"/>
        <v>0.21</v>
      </c>
      <c r="AJ154" s="222">
        <f t="shared" si="46"/>
        <v>0.21</v>
      </c>
      <c r="AK154" s="221">
        <f t="shared" ref="AK154:AK161" si="47">D41*$B$124</f>
        <v>0.21</v>
      </c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83"/>
      <c r="AY154" s="183"/>
      <c r="AZ154" s="183"/>
      <c r="BA154" s="183"/>
      <c r="BB154" s="183"/>
    </row>
    <row r="155" spans="1:54">
      <c r="A155" s="183" t="s">
        <v>408</v>
      </c>
      <c r="B155" s="221">
        <f t="shared" si="41"/>
        <v>0.15</v>
      </c>
      <c r="C155" s="222">
        <f t="shared" si="42"/>
        <v>0.14899999999999999</v>
      </c>
      <c r="D155" s="222">
        <f t="shared" si="42"/>
        <v>0.14799999999999999</v>
      </c>
      <c r="E155" s="222">
        <f t="shared" si="42"/>
        <v>0.14699999999999999</v>
      </c>
      <c r="F155" s="222">
        <f t="shared" si="42"/>
        <v>0.14599999999999999</v>
      </c>
      <c r="G155" s="222">
        <f t="shared" si="42"/>
        <v>0.14499999999999999</v>
      </c>
      <c r="H155" s="222">
        <f t="shared" si="42"/>
        <v>0.14399999999999999</v>
      </c>
      <c r="I155" s="222">
        <f t="shared" si="42"/>
        <v>0.14300000000000002</v>
      </c>
      <c r="J155" s="222">
        <f t="shared" si="42"/>
        <v>0.14200000000000002</v>
      </c>
      <c r="K155" s="222">
        <f t="shared" si="42"/>
        <v>0.14100000000000001</v>
      </c>
      <c r="L155" s="222">
        <f t="shared" si="42"/>
        <v>0.14000000000000001</v>
      </c>
      <c r="M155" s="222">
        <f t="shared" si="42"/>
        <v>0.13900000000000001</v>
      </c>
      <c r="N155" s="222">
        <f t="shared" si="42"/>
        <v>0.13800000000000001</v>
      </c>
      <c r="O155" s="222">
        <f t="shared" si="42"/>
        <v>0.13700000000000001</v>
      </c>
      <c r="P155" s="222">
        <f t="shared" si="42"/>
        <v>0.13600000000000001</v>
      </c>
      <c r="Q155" s="221">
        <f t="shared" si="43"/>
        <v>0.13500000000000001</v>
      </c>
      <c r="R155" s="222">
        <f t="shared" si="44"/>
        <v>0.13500000000000001</v>
      </c>
      <c r="S155" s="222">
        <f t="shared" si="44"/>
        <v>0.13500000000000001</v>
      </c>
      <c r="T155" s="222">
        <f t="shared" si="44"/>
        <v>0.13500000000000001</v>
      </c>
      <c r="U155" s="222">
        <f t="shared" si="44"/>
        <v>0.13500000000000001</v>
      </c>
      <c r="V155" s="222">
        <f t="shared" si="44"/>
        <v>0.13500000000000001</v>
      </c>
      <c r="W155" s="222">
        <f t="shared" si="44"/>
        <v>0.13500000000000001</v>
      </c>
      <c r="X155" s="222">
        <f t="shared" si="44"/>
        <v>0.13500000000000001</v>
      </c>
      <c r="Y155" s="222">
        <f t="shared" si="44"/>
        <v>0.13500000000000001</v>
      </c>
      <c r="Z155" s="222">
        <f t="shared" si="44"/>
        <v>0.13500000000000001</v>
      </c>
      <c r="AA155" s="221">
        <f t="shared" si="45"/>
        <v>0.13500000000000001</v>
      </c>
      <c r="AB155" s="222">
        <f t="shared" si="46"/>
        <v>0.13500000000000001</v>
      </c>
      <c r="AC155" s="222">
        <f t="shared" si="46"/>
        <v>0.13500000000000001</v>
      </c>
      <c r="AD155" s="222">
        <f t="shared" si="46"/>
        <v>0.13500000000000001</v>
      </c>
      <c r="AE155" s="222">
        <f t="shared" si="46"/>
        <v>0.13500000000000001</v>
      </c>
      <c r="AF155" s="222">
        <f t="shared" si="46"/>
        <v>0.13500000000000001</v>
      </c>
      <c r="AG155" s="222">
        <f t="shared" si="46"/>
        <v>0.13500000000000001</v>
      </c>
      <c r="AH155" s="222">
        <f t="shared" si="46"/>
        <v>0.13500000000000001</v>
      </c>
      <c r="AI155" s="222">
        <f t="shared" si="46"/>
        <v>0.13500000000000001</v>
      </c>
      <c r="AJ155" s="222">
        <f t="shared" si="46"/>
        <v>0.13500000000000001</v>
      </c>
      <c r="AK155" s="221">
        <f t="shared" si="47"/>
        <v>0.13500000000000001</v>
      </c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</row>
    <row r="156" spans="1:54">
      <c r="A156" s="183" t="s">
        <v>453</v>
      </c>
      <c r="B156" s="221">
        <f t="shared" si="41"/>
        <v>0.12</v>
      </c>
      <c r="C156" s="222">
        <f t="shared" si="42"/>
        <v>0.11966666666666666</v>
      </c>
      <c r="D156" s="222">
        <f t="shared" si="42"/>
        <v>0.11933333333333333</v>
      </c>
      <c r="E156" s="222">
        <f t="shared" si="42"/>
        <v>0.11899999999999999</v>
      </c>
      <c r="F156" s="222">
        <f t="shared" si="42"/>
        <v>0.11866666666666667</v>
      </c>
      <c r="G156" s="222">
        <f t="shared" si="42"/>
        <v>0.11833333333333333</v>
      </c>
      <c r="H156" s="222">
        <f t="shared" si="42"/>
        <v>0.11799999999999999</v>
      </c>
      <c r="I156" s="222">
        <f t="shared" si="42"/>
        <v>0.11766666666666667</v>
      </c>
      <c r="J156" s="222">
        <f t="shared" si="42"/>
        <v>0.11733333333333333</v>
      </c>
      <c r="K156" s="222">
        <f t="shared" si="42"/>
        <v>0.11700000000000001</v>
      </c>
      <c r="L156" s="222">
        <f t="shared" si="42"/>
        <v>0.11666666666666667</v>
      </c>
      <c r="M156" s="222">
        <f t="shared" si="42"/>
        <v>0.11633333333333333</v>
      </c>
      <c r="N156" s="222">
        <f t="shared" si="42"/>
        <v>0.11600000000000001</v>
      </c>
      <c r="O156" s="222">
        <f t="shared" si="42"/>
        <v>0.11566666666666667</v>
      </c>
      <c r="P156" s="222">
        <f t="shared" si="42"/>
        <v>0.11533333333333334</v>
      </c>
      <c r="Q156" s="221">
        <f t="shared" si="43"/>
        <v>0.115</v>
      </c>
      <c r="R156" s="222">
        <f t="shared" si="44"/>
        <v>0.11600000000000001</v>
      </c>
      <c r="S156" s="222">
        <f t="shared" si="44"/>
        <v>0.11700000000000001</v>
      </c>
      <c r="T156" s="222">
        <f t="shared" si="44"/>
        <v>0.11800000000000001</v>
      </c>
      <c r="U156" s="222">
        <f t="shared" si="44"/>
        <v>0.11900000000000001</v>
      </c>
      <c r="V156" s="222">
        <f t="shared" si="44"/>
        <v>0.12</v>
      </c>
      <c r="W156" s="222">
        <f t="shared" si="44"/>
        <v>0.121</v>
      </c>
      <c r="X156" s="222">
        <f t="shared" si="44"/>
        <v>0.122</v>
      </c>
      <c r="Y156" s="222">
        <f t="shared" si="44"/>
        <v>0.123</v>
      </c>
      <c r="Z156" s="222">
        <f t="shared" si="44"/>
        <v>0.124</v>
      </c>
      <c r="AA156" s="221">
        <f t="shared" si="45"/>
        <v>0.125</v>
      </c>
      <c r="AB156" s="222">
        <f t="shared" si="46"/>
        <v>0.125</v>
      </c>
      <c r="AC156" s="222">
        <f t="shared" si="46"/>
        <v>0.125</v>
      </c>
      <c r="AD156" s="222">
        <f t="shared" si="46"/>
        <v>0.125</v>
      </c>
      <c r="AE156" s="222">
        <f t="shared" si="46"/>
        <v>0.125</v>
      </c>
      <c r="AF156" s="222">
        <f t="shared" si="46"/>
        <v>0.125</v>
      </c>
      <c r="AG156" s="222">
        <f t="shared" si="46"/>
        <v>0.125</v>
      </c>
      <c r="AH156" s="222">
        <f t="shared" si="46"/>
        <v>0.125</v>
      </c>
      <c r="AI156" s="222">
        <f t="shared" si="46"/>
        <v>0.125</v>
      </c>
      <c r="AJ156" s="222">
        <f t="shared" si="46"/>
        <v>0.125</v>
      </c>
      <c r="AK156" s="221">
        <f t="shared" si="47"/>
        <v>0.125</v>
      </c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83"/>
      <c r="AY156" s="183"/>
      <c r="AZ156" s="183"/>
      <c r="BA156" s="183"/>
      <c r="BB156" s="183"/>
    </row>
    <row r="157" spans="1:54">
      <c r="A157" s="183" t="s">
        <v>476</v>
      </c>
      <c r="B157" s="221">
        <f t="shared" si="41"/>
        <v>0.19</v>
      </c>
      <c r="C157" s="222">
        <f t="shared" si="42"/>
        <v>0.19066666666666668</v>
      </c>
      <c r="D157" s="222">
        <f t="shared" si="42"/>
        <v>0.19133333333333333</v>
      </c>
      <c r="E157" s="222">
        <f t="shared" si="42"/>
        <v>0.192</v>
      </c>
      <c r="F157" s="222">
        <f t="shared" si="42"/>
        <v>0.19266666666666668</v>
      </c>
      <c r="G157" s="222">
        <f t="shared" si="42"/>
        <v>0.19333333333333333</v>
      </c>
      <c r="H157" s="222">
        <f t="shared" si="42"/>
        <v>0.19400000000000001</v>
      </c>
      <c r="I157" s="222">
        <f t="shared" si="42"/>
        <v>0.19466666666666668</v>
      </c>
      <c r="J157" s="222">
        <f t="shared" si="42"/>
        <v>0.19533333333333333</v>
      </c>
      <c r="K157" s="222">
        <f t="shared" si="42"/>
        <v>0.19600000000000001</v>
      </c>
      <c r="L157" s="222">
        <f t="shared" si="42"/>
        <v>0.19666666666666668</v>
      </c>
      <c r="M157" s="222">
        <f t="shared" si="42"/>
        <v>0.19733333333333333</v>
      </c>
      <c r="N157" s="222">
        <f t="shared" si="42"/>
        <v>0.19800000000000001</v>
      </c>
      <c r="O157" s="222">
        <f t="shared" si="42"/>
        <v>0.19866666666666669</v>
      </c>
      <c r="P157" s="222">
        <f t="shared" si="42"/>
        <v>0.19933333333333333</v>
      </c>
      <c r="Q157" s="221">
        <f t="shared" si="43"/>
        <v>0.2</v>
      </c>
      <c r="R157" s="222">
        <f t="shared" si="44"/>
        <v>0.19900000000000001</v>
      </c>
      <c r="S157" s="222">
        <f t="shared" si="44"/>
        <v>0.19800000000000001</v>
      </c>
      <c r="T157" s="222">
        <f t="shared" si="44"/>
        <v>0.19700000000000001</v>
      </c>
      <c r="U157" s="222">
        <f t="shared" si="44"/>
        <v>0.19600000000000001</v>
      </c>
      <c r="V157" s="222">
        <f t="shared" si="44"/>
        <v>0.19500000000000001</v>
      </c>
      <c r="W157" s="222">
        <f t="shared" si="44"/>
        <v>0.19400000000000001</v>
      </c>
      <c r="X157" s="222">
        <f t="shared" si="44"/>
        <v>0.193</v>
      </c>
      <c r="Y157" s="222">
        <f t="shared" si="44"/>
        <v>0.192</v>
      </c>
      <c r="Z157" s="222">
        <f t="shared" si="44"/>
        <v>0.191</v>
      </c>
      <c r="AA157" s="221">
        <f t="shared" si="45"/>
        <v>0.19</v>
      </c>
      <c r="AB157" s="222">
        <f t="shared" si="46"/>
        <v>0.19</v>
      </c>
      <c r="AC157" s="222">
        <f t="shared" si="46"/>
        <v>0.19</v>
      </c>
      <c r="AD157" s="222">
        <f t="shared" si="46"/>
        <v>0.19</v>
      </c>
      <c r="AE157" s="222">
        <f t="shared" si="46"/>
        <v>0.19</v>
      </c>
      <c r="AF157" s="222">
        <f t="shared" si="46"/>
        <v>0.19</v>
      </c>
      <c r="AG157" s="222">
        <f t="shared" si="46"/>
        <v>0.19</v>
      </c>
      <c r="AH157" s="222">
        <f t="shared" si="46"/>
        <v>0.19</v>
      </c>
      <c r="AI157" s="222">
        <f t="shared" si="46"/>
        <v>0.19</v>
      </c>
      <c r="AJ157" s="222">
        <f t="shared" si="46"/>
        <v>0.19</v>
      </c>
      <c r="AK157" s="221">
        <f t="shared" si="47"/>
        <v>0.19</v>
      </c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83"/>
      <c r="AY157" s="183"/>
      <c r="AZ157" s="183"/>
      <c r="BA157" s="183"/>
      <c r="BB157" s="183"/>
    </row>
    <row r="158" spans="1:54">
      <c r="A158" s="183" t="s">
        <v>477</v>
      </c>
      <c r="B158" s="221">
        <f t="shared" si="41"/>
        <v>0.12</v>
      </c>
      <c r="C158" s="222">
        <f t="shared" si="42"/>
        <v>0.11966666666666666</v>
      </c>
      <c r="D158" s="222">
        <f t="shared" si="42"/>
        <v>0.11933333333333333</v>
      </c>
      <c r="E158" s="222">
        <f t="shared" si="42"/>
        <v>0.11899999999999999</v>
      </c>
      <c r="F158" s="222">
        <f t="shared" si="42"/>
        <v>0.11866666666666667</v>
      </c>
      <c r="G158" s="222">
        <f t="shared" si="42"/>
        <v>0.11833333333333333</v>
      </c>
      <c r="H158" s="222">
        <f t="shared" si="42"/>
        <v>0.11799999999999999</v>
      </c>
      <c r="I158" s="222">
        <f t="shared" si="42"/>
        <v>0.11766666666666667</v>
      </c>
      <c r="J158" s="222">
        <f t="shared" si="42"/>
        <v>0.11733333333333333</v>
      </c>
      <c r="K158" s="222">
        <f t="shared" si="42"/>
        <v>0.11700000000000001</v>
      </c>
      <c r="L158" s="222">
        <f t="shared" si="42"/>
        <v>0.11666666666666667</v>
      </c>
      <c r="M158" s="222">
        <f t="shared" si="42"/>
        <v>0.11633333333333333</v>
      </c>
      <c r="N158" s="222">
        <f t="shared" si="42"/>
        <v>0.11600000000000001</v>
      </c>
      <c r="O158" s="222">
        <f t="shared" si="42"/>
        <v>0.11566666666666667</v>
      </c>
      <c r="P158" s="222">
        <f t="shared" si="42"/>
        <v>0.11533333333333334</v>
      </c>
      <c r="Q158" s="221">
        <f t="shared" si="43"/>
        <v>0.115</v>
      </c>
      <c r="R158" s="222">
        <f t="shared" si="44"/>
        <v>0.115</v>
      </c>
      <c r="S158" s="222">
        <f t="shared" si="44"/>
        <v>0.115</v>
      </c>
      <c r="T158" s="222">
        <f t="shared" si="44"/>
        <v>0.115</v>
      </c>
      <c r="U158" s="222">
        <f t="shared" si="44"/>
        <v>0.115</v>
      </c>
      <c r="V158" s="222">
        <f t="shared" si="44"/>
        <v>0.115</v>
      </c>
      <c r="W158" s="222">
        <f t="shared" si="44"/>
        <v>0.115</v>
      </c>
      <c r="X158" s="222">
        <f t="shared" si="44"/>
        <v>0.115</v>
      </c>
      <c r="Y158" s="222">
        <f t="shared" si="44"/>
        <v>0.115</v>
      </c>
      <c r="Z158" s="222">
        <f t="shared" si="44"/>
        <v>0.115</v>
      </c>
      <c r="AA158" s="221">
        <f t="shared" si="45"/>
        <v>0.115</v>
      </c>
      <c r="AB158" s="222">
        <f t="shared" si="46"/>
        <v>0.115</v>
      </c>
      <c r="AC158" s="222">
        <f t="shared" si="46"/>
        <v>0.115</v>
      </c>
      <c r="AD158" s="222">
        <f t="shared" si="46"/>
        <v>0.115</v>
      </c>
      <c r="AE158" s="222">
        <f t="shared" si="46"/>
        <v>0.115</v>
      </c>
      <c r="AF158" s="222">
        <f t="shared" si="46"/>
        <v>0.115</v>
      </c>
      <c r="AG158" s="222">
        <f t="shared" si="46"/>
        <v>0.115</v>
      </c>
      <c r="AH158" s="222">
        <f t="shared" si="46"/>
        <v>0.115</v>
      </c>
      <c r="AI158" s="222">
        <f t="shared" si="46"/>
        <v>0.115</v>
      </c>
      <c r="AJ158" s="222">
        <f t="shared" si="46"/>
        <v>0.115</v>
      </c>
      <c r="AK158" s="221">
        <f t="shared" si="47"/>
        <v>0.115</v>
      </c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83"/>
      <c r="AY158" s="183"/>
      <c r="AZ158" s="183"/>
      <c r="BA158" s="183"/>
      <c r="BB158" s="183"/>
    </row>
    <row r="159" spans="1:54">
      <c r="A159" s="183" t="s">
        <v>478</v>
      </c>
      <c r="B159" s="221">
        <f t="shared" si="41"/>
        <v>0.05</v>
      </c>
      <c r="C159" s="222">
        <f t="shared" si="42"/>
        <v>0.05</v>
      </c>
      <c r="D159" s="222">
        <f t="shared" si="42"/>
        <v>0.05</v>
      </c>
      <c r="E159" s="222">
        <f t="shared" si="42"/>
        <v>0.05</v>
      </c>
      <c r="F159" s="222">
        <f t="shared" si="42"/>
        <v>0.05</v>
      </c>
      <c r="G159" s="222">
        <f t="shared" si="42"/>
        <v>0.05</v>
      </c>
      <c r="H159" s="222">
        <f t="shared" si="42"/>
        <v>0.05</v>
      </c>
      <c r="I159" s="222">
        <f t="shared" si="42"/>
        <v>0.05</v>
      </c>
      <c r="J159" s="222">
        <f t="shared" si="42"/>
        <v>0.05</v>
      </c>
      <c r="K159" s="222">
        <f t="shared" si="42"/>
        <v>0.05</v>
      </c>
      <c r="L159" s="222">
        <f t="shared" si="42"/>
        <v>0.05</v>
      </c>
      <c r="M159" s="222">
        <f t="shared" si="42"/>
        <v>0.05</v>
      </c>
      <c r="N159" s="222">
        <f t="shared" si="42"/>
        <v>0.05</v>
      </c>
      <c r="O159" s="222">
        <f t="shared" si="42"/>
        <v>0.05</v>
      </c>
      <c r="P159" s="222">
        <f t="shared" si="42"/>
        <v>0.05</v>
      </c>
      <c r="Q159" s="221">
        <f t="shared" si="43"/>
        <v>0.05</v>
      </c>
      <c r="R159" s="222">
        <f t="shared" si="44"/>
        <v>4.9500000000000002E-2</v>
      </c>
      <c r="S159" s="222">
        <f t="shared" si="44"/>
        <v>4.9000000000000002E-2</v>
      </c>
      <c r="T159" s="222">
        <f t="shared" si="44"/>
        <v>4.8500000000000001E-2</v>
      </c>
      <c r="U159" s="222">
        <f t="shared" si="44"/>
        <v>4.8000000000000001E-2</v>
      </c>
      <c r="V159" s="222">
        <f t="shared" si="44"/>
        <v>4.7500000000000001E-2</v>
      </c>
      <c r="W159" s="222">
        <f t="shared" si="44"/>
        <v>4.7E-2</v>
      </c>
      <c r="X159" s="222">
        <f t="shared" si="44"/>
        <v>4.65E-2</v>
      </c>
      <c r="Y159" s="222">
        <f t="shared" si="44"/>
        <v>4.5999999999999999E-2</v>
      </c>
      <c r="Z159" s="222">
        <f t="shared" si="44"/>
        <v>4.5499999999999999E-2</v>
      </c>
      <c r="AA159" s="221">
        <f t="shared" si="45"/>
        <v>4.4999999999999998E-2</v>
      </c>
      <c r="AB159" s="222">
        <f t="shared" si="46"/>
        <v>4.4999999999999998E-2</v>
      </c>
      <c r="AC159" s="222">
        <f t="shared" si="46"/>
        <v>4.4999999999999998E-2</v>
      </c>
      <c r="AD159" s="222">
        <f t="shared" si="46"/>
        <v>4.4999999999999998E-2</v>
      </c>
      <c r="AE159" s="222">
        <f t="shared" si="46"/>
        <v>4.4999999999999998E-2</v>
      </c>
      <c r="AF159" s="222">
        <f t="shared" si="46"/>
        <v>4.4999999999999998E-2</v>
      </c>
      <c r="AG159" s="222">
        <f t="shared" si="46"/>
        <v>4.4999999999999998E-2</v>
      </c>
      <c r="AH159" s="222">
        <f t="shared" si="46"/>
        <v>4.4999999999999998E-2</v>
      </c>
      <c r="AI159" s="222">
        <f t="shared" si="46"/>
        <v>4.4999999999999998E-2</v>
      </c>
      <c r="AJ159" s="222">
        <f t="shared" si="46"/>
        <v>4.4999999999999998E-2</v>
      </c>
      <c r="AK159" s="221">
        <f t="shared" si="47"/>
        <v>4.4999999999999998E-2</v>
      </c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</row>
    <row r="160" spans="1:54">
      <c r="A160" s="223" t="s">
        <v>479</v>
      </c>
      <c r="B160" s="221">
        <f t="shared" si="41"/>
        <v>0.08</v>
      </c>
      <c r="C160" s="222">
        <f t="shared" si="42"/>
        <v>0.08</v>
      </c>
      <c r="D160" s="222">
        <f t="shared" si="42"/>
        <v>0.08</v>
      </c>
      <c r="E160" s="222">
        <f t="shared" si="42"/>
        <v>0.08</v>
      </c>
      <c r="F160" s="222">
        <f t="shared" si="42"/>
        <v>0.08</v>
      </c>
      <c r="G160" s="222">
        <f t="shared" si="42"/>
        <v>0.08</v>
      </c>
      <c r="H160" s="222">
        <f t="shared" si="42"/>
        <v>0.08</v>
      </c>
      <c r="I160" s="222">
        <f t="shared" si="42"/>
        <v>0.08</v>
      </c>
      <c r="J160" s="222">
        <f t="shared" si="42"/>
        <v>0.08</v>
      </c>
      <c r="K160" s="222">
        <f t="shared" si="42"/>
        <v>0.08</v>
      </c>
      <c r="L160" s="222">
        <f t="shared" si="42"/>
        <v>0.08</v>
      </c>
      <c r="M160" s="222">
        <f t="shared" si="42"/>
        <v>0.08</v>
      </c>
      <c r="N160" s="222">
        <f t="shared" si="42"/>
        <v>0.08</v>
      </c>
      <c r="O160" s="222">
        <f t="shared" si="42"/>
        <v>0.08</v>
      </c>
      <c r="P160" s="222">
        <f t="shared" si="42"/>
        <v>0.08</v>
      </c>
      <c r="Q160" s="221">
        <f t="shared" si="43"/>
        <v>0.08</v>
      </c>
      <c r="R160" s="222">
        <f t="shared" si="44"/>
        <v>0.08</v>
      </c>
      <c r="S160" s="222">
        <f t="shared" si="44"/>
        <v>0.08</v>
      </c>
      <c r="T160" s="222">
        <f t="shared" si="44"/>
        <v>0.08</v>
      </c>
      <c r="U160" s="222">
        <f t="shared" si="44"/>
        <v>0.08</v>
      </c>
      <c r="V160" s="222">
        <f t="shared" si="44"/>
        <v>0.08</v>
      </c>
      <c r="W160" s="222">
        <f t="shared" si="44"/>
        <v>0.08</v>
      </c>
      <c r="X160" s="222">
        <f t="shared" si="44"/>
        <v>0.08</v>
      </c>
      <c r="Y160" s="222">
        <f t="shared" si="44"/>
        <v>0.08</v>
      </c>
      <c r="Z160" s="222">
        <f t="shared" si="44"/>
        <v>0.08</v>
      </c>
      <c r="AA160" s="221">
        <f t="shared" si="45"/>
        <v>0.08</v>
      </c>
      <c r="AB160" s="222">
        <f t="shared" si="46"/>
        <v>0.08</v>
      </c>
      <c r="AC160" s="222">
        <f t="shared" si="46"/>
        <v>0.08</v>
      </c>
      <c r="AD160" s="222">
        <f t="shared" si="46"/>
        <v>0.08</v>
      </c>
      <c r="AE160" s="222">
        <f t="shared" si="46"/>
        <v>0.08</v>
      </c>
      <c r="AF160" s="222">
        <f t="shared" si="46"/>
        <v>0.08</v>
      </c>
      <c r="AG160" s="222">
        <f t="shared" si="46"/>
        <v>0.08</v>
      </c>
      <c r="AH160" s="222">
        <f t="shared" si="46"/>
        <v>0.08</v>
      </c>
      <c r="AI160" s="222">
        <f t="shared" si="46"/>
        <v>0.08</v>
      </c>
      <c r="AJ160" s="222">
        <f t="shared" si="46"/>
        <v>0.08</v>
      </c>
      <c r="AK160" s="221">
        <f t="shared" si="47"/>
        <v>0.08</v>
      </c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83"/>
      <c r="AY160" s="183"/>
      <c r="AZ160" s="183"/>
      <c r="BA160" s="183"/>
      <c r="BB160" s="183"/>
    </row>
    <row r="161" spans="1:54">
      <c r="A161" s="223" t="s">
        <v>480</v>
      </c>
      <c r="B161" s="221">
        <f t="shared" si="41"/>
        <v>0.08</v>
      </c>
      <c r="C161" s="222">
        <f t="shared" si="42"/>
        <v>8.1333333333333341E-2</v>
      </c>
      <c r="D161" s="222">
        <f t="shared" si="42"/>
        <v>8.2666666666666666E-2</v>
      </c>
      <c r="E161" s="222">
        <f t="shared" si="42"/>
        <v>8.4000000000000005E-2</v>
      </c>
      <c r="F161" s="222">
        <f t="shared" si="42"/>
        <v>8.533333333333333E-2</v>
      </c>
      <c r="G161" s="222">
        <f t="shared" si="42"/>
        <v>8.666666666666667E-2</v>
      </c>
      <c r="H161" s="222">
        <f t="shared" si="42"/>
        <v>8.7999999999999995E-2</v>
      </c>
      <c r="I161" s="222">
        <f t="shared" si="42"/>
        <v>8.9333333333333334E-2</v>
      </c>
      <c r="J161" s="222">
        <f t="shared" si="42"/>
        <v>9.0666666666666673E-2</v>
      </c>
      <c r="K161" s="222">
        <f t="shared" si="42"/>
        <v>9.1999999999999998E-2</v>
      </c>
      <c r="L161" s="222">
        <f t="shared" si="42"/>
        <v>9.3333333333333338E-2</v>
      </c>
      <c r="M161" s="222">
        <f t="shared" si="42"/>
        <v>9.4666666666666677E-2</v>
      </c>
      <c r="N161" s="222">
        <f t="shared" si="42"/>
        <v>9.6000000000000002E-2</v>
      </c>
      <c r="O161" s="222">
        <f t="shared" si="42"/>
        <v>9.7333333333333341E-2</v>
      </c>
      <c r="P161" s="222">
        <f t="shared" si="42"/>
        <v>9.8666666666666666E-2</v>
      </c>
      <c r="Q161" s="221">
        <f t="shared" si="43"/>
        <v>0.1</v>
      </c>
      <c r="R161" s="222">
        <f t="shared" si="44"/>
        <v>0.1</v>
      </c>
      <c r="S161" s="222">
        <f t="shared" si="44"/>
        <v>0.1</v>
      </c>
      <c r="T161" s="222">
        <f t="shared" si="44"/>
        <v>0.1</v>
      </c>
      <c r="U161" s="222">
        <f t="shared" si="44"/>
        <v>0.1</v>
      </c>
      <c r="V161" s="222">
        <f t="shared" si="44"/>
        <v>0.1</v>
      </c>
      <c r="W161" s="222">
        <f t="shared" si="44"/>
        <v>0.1</v>
      </c>
      <c r="X161" s="222">
        <f t="shared" si="44"/>
        <v>0.1</v>
      </c>
      <c r="Y161" s="222">
        <f t="shared" si="44"/>
        <v>0.1</v>
      </c>
      <c r="Z161" s="222">
        <f t="shared" si="44"/>
        <v>0.1</v>
      </c>
      <c r="AA161" s="221">
        <f t="shared" si="45"/>
        <v>0.1</v>
      </c>
      <c r="AB161" s="222">
        <f t="shared" si="46"/>
        <v>0.1</v>
      </c>
      <c r="AC161" s="222">
        <f t="shared" si="46"/>
        <v>0.1</v>
      </c>
      <c r="AD161" s="222">
        <f t="shared" si="46"/>
        <v>0.1</v>
      </c>
      <c r="AE161" s="222">
        <f t="shared" si="46"/>
        <v>0.1</v>
      </c>
      <c r="AF161" s="222">
        <f t="shared" si="46"/>
        <v>0.1</v>
      </c>
      <c r="AG161" s="222">
        <f t="shared" si="46"/>
        <v>0.1</v>
      </c>
      <c r="AH161" s="222">
        <f t="shared" si="46"/>
        <v>0.1</v>
      </c>
      <c r="AI161" s="222">
        <f t="shared" si="46"/>
        <v>0.1</v>
      </c>
      <c r="AJ161" s="222">
        <f t="shared" si="46"/>
        <v>0.1</v>
      </c>
      <c r="AK161" s="221">
        <f t="shared" si="47"/>
        <v>0.1</v>
      </c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</row>
    <row r="162" spans="1:54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</row>
    <row r="163" spans="1:54" ht="22.5">
      <c r="A163" s="224" t="s">
        <v>459</v>
      </c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</row>
    <row r="164" spans="1:54">
      <c r="A164" s="226" t="s">
        <v>46</v>
      </c>
      <c r="B164" s="227" t="str">
        <f>A129</f>
        <v>Electricity</v>
      </c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83"/>
      <c r="AY164" s="183"/>
      <c r="AZ164" s="183"/>
      <c r="BA164" s="183"/>
      <c r="BB164" s="183"/>
    </row>
    <row r="165" spans="1:54" ht="42.75">
      <c r="A165" s="226" t="s">
        <v>460</v>
      </c>
      <c r="B165" s="227" t="str">
        <f>A130</f>
        <v>Coal and coal products</v>
      </c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83"/>
      <c r="AY165" s="183"/>
      <c r="AZ165" s="183"/>
      <c r="BA165" s="183"/>
      <c r="BB165" s="183"/>
    </row>
    <row r="166" spans="1:54">
      <c r="A166" s="226" t="s">
        <v>453</v>
      </c>
      <c r="B166" s="227" t="str">
        <f>A131</f>
        <v>Natural gas</v>
      </c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83"/>
      <c r="AY166" s="183"/>
      <c r="AZ166" s="183"/>
      <c r="BA166" s="183"/>
      <c r="BB166" s="183"/>
    </row>
    <row r="167" spans="1:54" ht="29.25">
      <c r="A167" s="226" t="s">
        <v>124</v>
      </c>
      <c r="B167" s="227" t="str">
        <f>A132</f>
        <v>Sugacane products</v>
      </c>
      <c r="C167" s="183" t="str">
        <f>A133</f>
        <v>Firewood and Charcoal</v>
      </c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83"/>
      <c r="AY167" s="183"/>
      <c r="AZ167" s="183"/>
      <c r="BA167" s="183"/>
      <c r="BB167" s="183"/>
    </row>
    <row r="168" spans="1:54" ht="28.5">
      <c r="A168" s="226" t="s">
        <v>461</v>
      </c>
      <c r="B168" s="227" t="str">
        <f>A134</f>
        <v>Petroleum products</v>
      </c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83"/>
      <c r="AY168" s="183"/>
      <c r="AZ168" s="183"/>
      <c r="BA168" s="183"/>
      <c r="BB168" s="183"/>
    </row>
    <row r="169" spans="1:54">
      <c r="A169" s="226" t="s">
        <v>259</v>
      </c>
      <c r="B169" s="227" t="s">
        <v>539</v>
      </c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</row>
    <row r="170" spans="1:54">
      <c r="A170" s="226" t="s">
        <v>462</v>
      </c>
      <c r="B170" s="227" t="s">
        <v>539</v>
      </c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</row>
    <row r="171" spans="1:54" ht="57">
      <c r="A171" s="226" t="s">
        <v>463</v>
      </c>
      <c r="B171" s="227" t="str">
        <f>A135</f>
        <v>Other petroleum sector/products</v>
      </c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183"/>
    </row>
    <row r="172" spans="1:54" ht="57">
      <c r="A172" s="226" t="s">
        <v>261</v>
      </c>
      <c r="B172" s="227" t="str">
        <f>A136</f>
        <v>Other primary energy sources</v>
      </c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</row>
    <row r="173" spans="1:54">
      <c r="A173" s="226" t="s">
        <v>464</v>
      </c>
      <c r="B173" s="227" t="s">
        <v>539</v>
      </c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83"/>
      <c r="AY173" s="183"/>
      <c r="AZ173" s="183"/>
      <c r="BA173" s="183"/>
      <c r="BB173" s="183"/>
    </row>
    <row r="174" spans="1:54">
      <c r="A174" s="227"/>
      <c r="B174" s="227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</row>
    <row r="175" spans="1:54" ht="20.25">
      <c r="A175" s="225" t="s">
        <v>540</v>
      </c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</row>
    <row r="176" spans="1:54">
      <c r="A176" s="197" t="s">
        <v>448</v>
      </c>
      <c r="B176" s="219">
        <v>2015</v>
      </c>
      <c r="C176" s="197">
        <v>2016</v>
      </c>
      <c r="D176" s="197">
        <v>2017</v>
      </c>
      <c r="E176" s="197">
        <v>2018</v>
      </c>
      <c r="F176" s="197">
        <v>2019</v>
      </c>
      <c r="G176" s="197">
        <v>2020</v>
      </c>
      <c r="H176" s="197">
        <v>2021</v>
      </c>
      <c r="I176" s="197">
        <v>2022</v>
      </c>
      <c r="J176" s="197">
        <v>2023</v>
      </c>
      <c r="K176" s="197">
        <v>2024</v>
      </c>
      <c r="L176" s="197">
        <v>2025</v>
      </c>
      <c r="M176" s="197">
        <v>2026</v>
      </c>
      <c r="N176" s="197">
        <v>2027</v>
      </c>
      <c r="O176" s="197">
        <v>2028</v>
      </c>
      <c r="P176" s="197">
        <v>2029</v>
      </c>
      <c r="Q176" s="219">
        <v>2030</v>
      </c>
      <c r="R176" s="197">
        <v>2031</v>
      </c>
      <c r="S176" s="197">
        <v>2032</v>
      </c>
      <c r="T176" s="197">
        <v>2033</v>
      </c>
      <c r="U176" s="197">
        <v>2034</v>
      </c>
      <c r="V176" s="197">
        <v>2035</v>
      </c>
      <c r="W176" s="197">
        <v>2036</v>
      </c>
      <c r="X176" s="197">
        <v>2037</v>
      </c>
      <c r="Y176" s="197">
        <v>2038</v>
      </c>
      <c r="Z176" s="197">
        <v>2039</v>
      </c>
      <c r="AA176" s="219">
        <v>2040</v>
      </c>
      <c r="AB176" s="197">
        <v>2041</v>
      </c>
      <c r="AC176" s="197">
        <v>2042</v>
      </c>
      <c r="AD176" s="197">
        <v>2043</v>
      </c>
      <c r="AE176" s="197">
        <v>2044</v>
      </c>
      <c r="AF176" s="197">
        <v>2045</v>
      </c>
      <c r="AG176" s="197">
        <v>2046</v>
      </c>
      <c r="AH176" s="197">
        <v>2047</v>
      </c>
      <c r="AI176" s="197">
        <v>2048</v>
      </c>
      <c r="AJ176" s="197">
        <v>2049</v>
      </c>
      <c r="AK176" s="219">
        <v>2050</v>
      </c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</row>
    <row r="177" spans="1:54">
      <c r="A177" s="183" t="str">
        <f>A164</f>
        <v>Electricity</v>
      </c>
      <c r="B177" s="220">
        <f>B$128*B129</f>
        <v>708645000000000</v>
      </c>
      <c r="C177" s="212">
        <f t="shared" ref="C177:AK179" si="48">C$128*C129</f>
        <v>715870400000000</v>
      </c>
      <c r="D177" s="212">
        <f t="shared" si="48"/>
        <v>723095800000000</v>
      </c>
      <c r="E177" s="212">
        <f t="shared" si="48"/>
        <v>730321200000000</v>
      </c>
      <c r="F177" s="212">
        <f t="shared" si="48"/>
        <v>737546600000000</v>
      </c>
      <c r="G177" s="212">
        <f t="shared" si="48"/>
        <v>744772000000000</v>
      </c>
      <c r="H177" s="212">
        <f t="shared" si="48"/>
        <v>751997400000000</v>
      </c>
      <c r="I177" s="212">
        <f t="shared" si="48"/>
        <v>759222799999999.87</v>
      </c>
      <c r="J177" s="212">
        <f t="shared" si="48"/>
        <v>766448200000000</v>
      </c>
      <c r="K177" s="212">
        <f t="shared" si="48"/>
        <v>773673600000000</v>
      </c>
      <c r="L177" s="212">
        <f t="shared" si="48"/>
        <v>780898999999999.87</v>
      </c>
      <c r="M177" s="212">
        <f t="shared" si="48"/>
        <v>788124400000000</v>
      </c>
      <c r="N177" s="212">
        <f t="shared" si="48"/>
        <v>795349800000000</v>
      </c>
      <c r="O177" s="212">
        <f t="shared" si="48"/>
        <v>802575199999999.87</v>
      </c>
      <c r="P177" s="212">
        <f t="shared" si="48"/>
        <v>809800600000000</v>
      </c>
      <c r="Q177" s="220">
        <f t="shared" si="48"/>
        <v>817026000000000</v>
      </c>
      <c r="R177" s="212">
        <f t="shared" si="48"/>
        <v>825363000000000</v>
      </c>
      <c r="S177" s="212">
        <f t="shared" si="48"/>
        <v>833700000000000</v>
      </c>
      <c r="T177" s="212">
        <f t="shared" si="48"/>
        <v>842037000000000</v>
      </c>
      <c r="U177" s="212">
        <f t="shared" si="48"/>
        <v>850374000000000</v>
      </c>
      <c r="V177" s="212">
        <f t="shared" si="48"/>
        <v>858711000000000</v>
      </c>
      <c r="W177" s="212">
        <f t="shared" si="48"/>
        <v>867048000000000</v>
      </c>
      <c r="X177" s="212">
        <f t="shared" si="48"/>
        <v>875385000000000</v>
      </c>
      <c r="Y177" s="212">
        <f t="shared" si="48"/>
        <v>883722000000000</v>
      </c>
      <c r="Z177" s="212">
        <f t="shared" si="48"/>
        <v>892059000000000</v>
      </c>
      <c r="AA177" s="220">
        <f t="shared" si="48"/>
        <v>900396000000000</v>
      </c>
      <c r="AB177" s="212">
        <f t="shared" si="48"/>
        <v>913060300000000</v>
      </c>
      <c r="AC177" s="212">
        <f t="shared" si="48"/>
        <v>925804000000000</v>
      </c>
      <c r="AD177" s="212">
        <f t="shared" si="48"/>
        <v>938627100000000</v>
      </c>
      <c r="AE177" s="212">
        <f t="shared" si="48"/>
        <v>951529600000000</v>
      </c>
      <c r="AF177" s="212">
        <f t="shared" si="48"/>
        <v>964511500000000</v>
      </c>
      <c r="AG177" s="212">
        <f t="shared" si="48"/>
        <v>977572800000000</v>
      </c>
      <c r="AH177" s="212">
        <f t="shared" si="48"/>
        <v>990713500000000</v>
      </c>
      <c r="AI177" s="212">
        <f t="shared" si="48"/>
        <v>1003933600000000</v>
      </c>
      <c r="AJ177" s="212">
        <f t="shared" si="48"/>
        <v>1017233100000000</v>
      </c>
      <c r="AK177" s="220">
        <f t="shared" si="48"/>
        <v>1030612000000000</v>
      </c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</row>
    <row r="178" spans="1:54">
      <c r="A178" s="183" t="str">
        <f t="shared" ref="A178:A186" si="49">A165</f>
        <v>Hard coal</v>
      </c>
      <c r="B178" s="220">
        <f>B$128*B130</f>
        <v>506175000000000</v>
      </c>
      <c r="C178" s="212">
        <f t="shared" si="48"/>
        <v>506790791111111.12</v>
      </c>
      <c r="D178" s="212">
        <f t="shared" si="48"/>
        <v>507314831111111.06</v>
      </c>
      <c r="E178" s="212">
        <f t="shared" si="48"/>
        <v>507747119999999.94</v>
      </c>
      <c r="F178" s="212">
        <f t="shared" si="48"/>
        <v>508087657777777.75</v>
      </c>
      <c r="G178" s="212">
        <f t="shared" si="48"/>
        <v>508336444444444.5</v>
      </c>
      <c r="H178" s="212">
        <f t="shared" si="48"/>
        <v>508493479999999.94</v>
      </c>
      <c r="I178" s="212">
        <f t="shared" si="48"/>
        <v>508558764444444.37</v>
      </c>
      <c r="J178" s="212">
        <f t="shared" si="48"/>
        <v>508532297777777.81</v>
      </c>
      <c r="K178" s="212">
        <f t="shared" si="48"/>
        <v>508414080000000.06</v>
      </c>
      <c r="L178" s="212">
        <f t="shared" si="48"/>
        <v>508204111111111.06</v>
      </c>
      <c r="M178" s="212">
        <f t="shared" si="48"/>
        <v>507902391111111.12</v>
      </c>
      <c r="N178" s="212">
        <f t="shared" si="48"/>
        <v>507508920000000</v>
      </c>
      <c r="O178" s="212">
        <f t="shared" si="48"/>
        <v>507023697777777.69</v>
      </c>
      <c r="P178" s="212">
        <f t="shared" si="48"/>
        <v>506446724444444.44</v>
      </c>
      <c r="Q178" s="220">
        <f t="shared" si="48"/>
        <v>505778000000000</v>
      </c>
      <c r="R178" s="212">
        <f t="shared" si="48"/>
        <v>510939000000000</v>
      </c>
      <c r="S178" s="212">
        <f t="shared" si="48"/>
        <v>516100000000000</v>
      </c>
      <c r="T178" s="212">
        <f t="shared" si="48"/>
        <v>521261000000000</v>
      </c>
      <c r="U178" s="212">
        <f t="shared" si="48"/>
        <v>526422000000000</v>
      </c>
      <c r="V178" s="212">
        <f t="shared" si="48"/>
        <v>531583000000000</v>
      </c>
      <c r="W178" s="212">
        <f t="shared" si="48"/>
        <v>536744000000000</v>
      </c>
      <c r="X178" s="212">
        <f t="shared" si="48"/>
        <v>541905000000000</v>
      </c>
      <c r="Y178" s="212">
        <f t="shared" si="48"/>
        <v>547066000000000</v>
      </c>
      <c r="Z178" s="212">
        <f t="shared" si="48"/>
        <v>552227000000000</v>
      </c>
      <c r="AA178" s="220">
        <f t="shared" si="48"/>
        <v>557388000000000</v>
      </c>
      <c r="AB178" s="212">
        <f t="shared" si="48"/>
        <v>562549000000000</v>
      </c>
      <c r="AC178" s="212">
        <f t="shared" si="48"/>
        <v>567710000000000</v>
      </c>
      <c r="AD178" s="212">
        <f t="shared" si="48"/>
        <v>572871000000000</v>
      </c>
      <c r="AE178" s="212">
        <f t="shared" si="48"/>
        <v>578032000000000</v>
      </c>
      <c r="AF178" s="212">
        <f t="shared" si="48"/>
        <v>583193000000000</v>
      </c>
      <c r="AG178" s="212">
        <f t="shared" si="48"/>
        <v>588354000000000</v>
      </c>
      <c r="AH178" s="212">
        <f t="shared" si="48"/>
        <v>593515000000000</v>
      </c>
      <c r="AI178" s="212">
        <f t="shared" si="48"/>
        <v>598676000000000</v>
      </c>
      <c r="AJ178" s="212">
        <f t="shared" si="48"/>
        <v>603837000000000</v>
      </c>
      <c r="AK178" s="220">
        <f t="shared" si="48"/>
        <v>608998000000000</v>
      </c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83"/>
      <c r="AY178" s="183"/>
      <c r="AZ178" s="183"/>
      <c r="BA178" s="183"/>
      <c r="BB178" s="183"/>
    </row>
    <row r="179" spans="1:54">
      <c r="A179" s="183" t="str">
        <f t="shared" si="49"/>
        <v>Natural gas</v>
      </c>
      <c r="B179" s="220">
        <f>B$128*B131</f>
        <v>404940000000000</v>
      </c>
      <c r="C179" s="212">
        <f t="shared" si="48"/>
        <v>409068799999999.94</v>
      </c>
      <c r="D179" s="212">
        <f t="shared" si="48"/>
        <v>413197600000000</v>
      </c>
      <c r="E179" s="212">
        <f t="shared" si="48"/>
        <v>417326400000000</v>
      </c>
      <c r="F179" s="212">
        <f t="shared" si="48"/>
        <v>421455199999999.94</v>
      </c>
      <c r="G179" s="212">
        <f t="shared" si="48"/>
        <v>425584000000000</v>
      </c>
      <c r="H179" s="212">
        <f t="shared" si="48"/>
        <v>429712800000000</v>
      </c>
      <c r="I179" s="212">
        <f t="shared" si="48"/>
        <v>433841599999999.94</v>
      </c>
      <c r="J179" s="212">
        <f t="shared" si="48"/>
        <v>437970400000000</v>
      </c>
      <c r="K179" s="212">
        <f t="shared" si="48"/>
        <v>442099200000000</v>
      </c>
      <c r="L179" s="212">
        <f t="shared" si="48"/>
        <v>446227999999999.94</v>
      </c>
      <c r="M179" s="212">
        <f t="shared" si="48"/>
        <v>450356800000000</v>
      </c>
      <c r="N179" s="212">
        <f t="shared" si="48"/>
        <v>454485600000000</v>
      </c>
      <c r="O179" s="212">
        <f t="shared" si="48"/>
        <v>458614399999999.94</v>
      </c>
      <c r="P179" s="212">
        <f t="shared" si="48"/>
        <v>462743200000000</v>
      </c>
      <c r="Q179" s="220">
        <f t="shared" si="48"/>
        <v>466872000000000</v>
      </c>
      <c r="R179" s="212">
        <f t="shared" si="48"/>
        <v>471636000000000</v>
      </c>
      <c r="S179" s="212">
        <f t="shared" si="48"/>
        <v>476400000000000</v>
      </c>
      <c r="T179" s="212">
        <f t="shared" si="48"/>
        <v>481164000000000</v>
      </c>
      <c r="U179" s="212">
        <f t="shared" si="48"/>
        <v>485928000000000</v>
      </c>
      <c r="V179" s="212">
        <f t="shared" si="48"/>
        <v>490692000000000</v>
      </c>
      <c r="W179" s="212">
        <f t="shared" si="48"/>
        <v>495456000000000</v>
      </c>
      <c r="X179" s="212">
        <f t="shared" si="48"/>
        <v>500220000000000</v>
      </c>
      <c r="Y179" s="212">
        <f t="shared" si="48"/>
        <v>504984000000000</v>
      </c>
      <c r="Z179" s="212">
        <f t="shared" si="48"/>
        <v>509748000000000</v>
      </c>
      <c r="AA179" s="220">
        <f t="shared" si="48"/>
        <v>514512000000000</v>
      </c>
      <c r="AB179" s="212">
        <f t="shared" si="48"/>
        <v>519276000000000</v>
      </c>
      <c r="AC179" s="212">
        <f t="shared" si="48"/>
        <v>524040000000000</v>
      </c>
      <c r="AD179" s="212">
        <f t="shared" si="48"/>
        <v>528804000000000</v>
      </c>
      <c r="AE179" s="212">
        <f t="shared" si="48"/>
        <v>533568000000000</v>
      </c>
      <c r="AF179" s="212">
        <f t="shared" si="48"/>
        <v>538332000000000</v>
      </c>
      <c r="AG179" s="212">
        <f t="shared" si="48"/>
        <v>543096000000000</v>
      </c>
      <c r="AH179" s="212">
        <f t="shared" si="48"/>
        <v>547860000000000</v>
      </c>
      <c r="AI179" s="212">
        <f t="shared" si="48"/>
        <v>552624000000000</v>
      </c>
      <c r="AJ179" s="212">
        <f t="shared" si="48"/>
        <v>557388000000000</v>
      </c>
      <c r="AK179" s="220">
        <f t="shared" si="48"/>
        <v>562152000000000</v>
      </c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</row>
    <row r="180" spans="1:54">
      <c r="A180" s="183" t="str">
        <f t="shared" si="49"/>
        <v>Biomass</v>
      </c>
      <c r="B180" s="220">
        <f>B$128*B132+B$128*B133</f>
        <v>1046095000000000</v>
      </c>
      <c r="C180" s="212">
        <f t="shared" ref="C180:AK180" si="50">C$128*C132+C$128*C133</f>
        <v>1056761066666666.5</v>
      </c>
      <c r="D180" s="212">
        <f t="shared" si="50"/>
        <v>1067427133333333.4</v>
      </c>
      <c r="E180" s="212">
        <f t="shared" si="50"/>
        <v>1078093200000000</v>
      </c>
      <c r="F180" s="212">
        <f t="shared" si="50"/>
        <v>1088759266666666.6</v>
      </c>
      <c r="G180" s="212">
        <f t="shared" si="50"/>
        <v>1099425333333333.2</v>
      </c>
      <c r="H180" s="212">
        <f t="shared" si="50"/>
        <v>1110091400000000</v>
      </c>
      <c r="I180" s="212">
        <f t="shared" si="50"/>
        <v>1120757466666666.7</v>
      </c>
      <c r="J180" s="212">
        <f t="shared" si="50"/>
        <v>1131423533333333.5</v>
      </c>
      <c r="K180" s="212">
        <f t="shared" si="50"/>
        <v>1142089600000000</v>
      </c>
      <c r="L180" s="212">
        <f t="shared" si="50"/>
        <v>1152755666666666.5</v>
      </c>
      <c r="M180" s="212">
        <f t="shared" si="50"/>
        <v>1163421733333333.5</v>
      </c>
      <c r="N180" s="212">
        <f t="shared" si="50"/>
        <v>1174087800000000</v>
      </c>
      <c r="O180" s="212">
        <f t="shared" si="50"/>
        <v>1184753866666666.5</v>
      </c>
      <c r="P180" s="212">
        <f t="shared" si="50"/>
        <v>1195419933333333.2</v>
      </c>
      <c r="Q180" s="220">
        <f t="shared" si="50"/>
        <v>1206086000000000</v>
      </c>
      <c r="R180" s="212">
        <f t="shared" si="50"/>
        <v>1222323300000000</v>
      </c>
      <c r="S180" s="212">
        <f t="shared" si="50"/>
        <v>1238640000000000</v>
      </c>
      <c r="T180" s="212">
        <f t="shared" si="50"/>
        <v>1255036100000000</v>
      </c>
      <c r="U180" s="212">
        <f t="shared" si="50"/>
        <v>1271511600000000</v>
      </c>
      <c r="V180" s="212">
        <f t="shared" si="50"/>
        <v>1288066500000000</v>
      </c>
      <c r="W180" s="212">
        <f t="shared" si="50"/>
        <v>1304700800000000</v>
      </c>
      <c r="X180" s="212">
        <f t="shared" si="50"/>
        <v>1321414500000000</v>
      </c>
      <c r="Y180" s="212">
        <f t="shared" si="50"/>
        <v>1338207600000000</v>
      </c>
      <c r="Z180" s="212">
        <f t="shared" si="50"/>
        <v>1355080100000000</v>
      </c>
      <c r="AA180" s="220">
        <f t="shared" si="50"/>
        <v>1372032000000000</v>
      </c>
      <c r="AB180" s="212">
        <f t="shared" si="50"/>
        <v>1371754100000000</v>
      </c>
      <c r="AC180" s="212">
        <f t="shared" si="50"/>
        <v>1371238000000000</v>
      </c>
      <c r="AD180" s="212">
        <f t="shared" si="50"/>
        <v>1370483700000000</v>
      </c>
      <c r="AE180" s="212">
        <f t="shared" si="50"/>
        <v>1369491200000000</v>
      </c>
      <c r="AF180" s="212">
        <f t="shared" si="50"/>
        <v>1368260500000000</v>
      </c>
      <c r="AG180" s="212">
        <f t="shared" si="50"/>
        <v>1366791600000000</v>
      </c>
      <c r="AH180" s="212">
        <f t="shared" si="50"/>
        <v>1365084500000000</v>
      </c>
      <c r="AI180" s="212">
        <f t="shared" si="50"/>
        <v>1363139200000000</v>
      </c>
      <c r="AJ180" s="212">
        <f t="shared" si="50"/>
        <v>1360955700000000</v>
      </c>
      <c r="AK180" s="220">
        <f t="shared" si="50"/>
        <v>1358534000000000</v>
      </c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83"/>
      <c r="AY180" s="183"/>
      <c r="AZ180" s="183"/>
      <c r="BA180" s="183"/>
      <c r="BB180" s="183"/>
    </row>
    <row r="181" spans="1:54">
      <c r="A181" s="183" t="str">
        <f t="shared" si="49"/>
        <v>Petroleum diesel</v>
      </c>
      <c r="B181" s="220">
        <f>B$128*B134</f>
        <v>168725000000000</v>
      </c>
      <c r="C181" s="212">
        <f t="shared" ref="C181:AK181" si="51">C$128*C134</f>
        <v>170445333333333.34</v>
      </c>
      <c r="D181" s="212">
        <f t="shared" si="51"/>
        <v>172165666666666.69</v>
      </c>
      <c r="E181" s="212">
        <f t="shared" si="51"/>
        <v>173886000000000</v>
      </c>
      <c r="F181" s="212">
        <f t="shared" si="51"/>
        <v>175606333333333.34</v>
      </c>
      <c r="G181" s="212">
        <f t="shared" si="51"/>
        <v>177326666666666.69</v>
      </c>
      <c r="H181" s="212">
        <f t="shared" si="51"/>
        <v>179047000000000</v>
      </c>
      <c r="I181" s="212">
        <f t="shared" si="51"/>
        <v>180767333333333.34</v>
      </c>
      <c r="J181" s="212">
        <f t="shared" si="51"/>
        <v>182487666666666.69</v>
      </c>
      <c r="K181" s="212">
        <f t="shared" si="51"/>
        <v>184208000000000</v>
      </c>
      <c r="L181" s="212">
        <f t="shared" si="51"/>
        <v>185928333333333.34</v>
      </c>
      <c r="M181" s="212">
        <f t="shared" si="51"/>
        <v>187648666666666.69</v>
      </c>
      <c r="N181" s="212">
        <f t="shared" si="51"/>
        <v>189369000000000</v>
      </c>
      <c r="O181" s="212">
        <f t="shared" si="51"/>
        <v>191089333333333.34</v>
      </c>
      <c r="P181" s="212">
        <f t="shared" si="51"/>
        <v>192809666666666.69</v>
      </c>
      <c r="Q181" s="220">
        <f t="shared" si="51"/>
        <v>194530000000000</v>
      </c>
      <c r="R181" s="212">
        <f t="shared" si="51"/>
        <v>192584700000000</v>
      </c>
      <c r="S181" s="212">
        <f t="shared" si="51"/>
        <v>190560000000000</v>
      </c>
      <c r="T181" s="212">
        <f t="shared" si="51"/>
        <v>188455900000000</v>
      </c>
      <c r="U181" s="212">
        <f t="shared" si="51"/>
        <v>186272400000000</v>
      </c>
      <c r="V181" s="212">
        <f t="shared" si="51"/>
        <v>184009500000000</v>
      </c>
      <c r="W181" s="212">
        <f t="shared" si="51"/>
        <v>181667200000000</v>
      </c>
      <c r="X181" s="212">
        <f t="shared" si="51"/>
        <v>179245500000000</v>
      </c>
      <c r="Y181" s="212">
        <f t="shared" si="51"/>
        <v>176744400000000</v>
      </c>
      <c r="Z181" s="212">
        <f t="shared" si="51"/>
        <v>174163900000000</v>
      </c>
      <c r="AA181" s="220">
        <f t="shared" si="51"/>
        <v>171504000000000</v>
      </c>
      <c r="AB181" s="212">
        <f t="shared" si="51"/>
        <v>177419300000000</v>
      </c>
      <c r="AC181" s="212">
        <f t="shared" si="51"/>
        <v>183414000000000</v>
      </c>
      <c r="AD181" s="212">
        <f t="shared" si="51"/>
        <v>189488100000000</v>
      </c>
      <c r="AE181" s="212">
        <f t="shared" si="51"/>
        <v>195641600000000.03</v>
      </c>
      <c r="AF181" s="212">
        <f t="shared" si="51"/>
        <v>201874500000000</v>
      </c>
      <c r="AG181" s="212">
        <f t="shared" si="51"/>
        <v>208186800000000</v>
      </c>
      <c r="AH181" s="212">
        <f t="shared" si="51"/>
        <v>214578500000000</v>
      </c>
      <c r="AI181" s="212">
        <f t="shared" si="51"/>
        <v>221049600000000</v>
      </c>
      <c r="AJ181" s="212">
        <f t="shared" si="51"/>
        <v>227600100000000</v>
      </c>
      <c r="AK181" s="220">
        <f t="shared" si="51"/>
        <v>234230000000000</v>
      </c>
      <c r="AL181" s="183"/>
      <c r="AM181" s="183"/>
      <c r="AN181" s="183"/>
      <c r="AO181" s="183"/>
      <c r="AP181" s="183"/>
      <c r="AQ181" s="183"/>
      <c r="AR181" s="183"/>
      <c r="AS181" s="183"/>
      <c r="AT181" s="183"/>
      <c r="AU181" s="183"/>
      <c r="AV181" s="183"/>
      <c r="AW181" s="183"/>
      <c r="AX181" s="183"/>
      <c r="AY181" s="183"/>
      <c r="AZ181" s="183"/>
      <c r="BA181" s="183"/>
      <c r="BB181" s="183"/>
    </row>
    <row r="182" spans="1:54">
      <c r="A182" s="183" t="str">
        <f t="shared" si="49"/>
        <v>Heat</v>
      </c>
      <c r="B182" s="220">
        <v>0</v>
      </c>
      <c r="C182" s="212">
        <v>0</v>
      </c>
      <c r="D182" s="212">
        <v>0</v>
      </c>
      <c r="E182" s="212">
        <v>0</v>
      </c>
      <c r="F182" s="212">
        <v>0</v>
      </c>
      <c r="G182" s="212">
        <v>0</v>
      </c>
      <c r="H182" s="212">
        <v>0</v>
      </c>
      <c r="I182" s="212">
        <v>0</v>
      </c>
      <c r="J182" s="212">
        <v>0</v>
      </c>
      <c r="K182" s="212">
        <v>0</v>
      </c>
      <c r="L182" s="212">
        <v>0</v>
      </c>
      <c r="M182" s="212">
        <v>0</v>
      </c>
      <c r="N182" s="212">
        <v>0</v>
      </c>
      <c r="O182" s="212">
        <v>0</v>
      </c>
      <c r="P182" s="212">
        <v>0</v>
      </c>
      <c r="Q182" s="220">
        <v>0</v>
      </c>
      <c r="R182" s="212">
        <v>0</v>
      </c>
      <c r="S182" s="212">
        <v>0</v>
      </c>
      <c r="T182" s="212">
        <v>0</v>
      </c>
      <c r="U182" s="212">
        <v>0</v>
      </c>
      <c r="V182" s="212">
        <v>0</v>
      </c>
      <c r="W182" s="212">
        <v>0</v>
      </c>
      <c r="X182" s="212">
        <v>0</v>
      </c>
      <c r="Y182" s="212">
        <v>0</v>
      </c>
      <c r="Z182" s="212">
        <v>0</v>
      </c>
      <c r="AA182" s="220">
        <v>0</v>
      </c>
      <c r="AB182" s="212">
        <v>0</v>
      </c>
      <c r="AC182" s="212">
        <v>0</v>
      </c>
      <c r="AD182" s="212">
        <v>0</v>
      </c>
      <c r="AE182" s="212">
        <v>0</v>
      </c>
      <c r="AF182" s="212">
        <v>0</v>
      </c>
      <c r="AG182" s="212">
        <v>0</v>
      </c>
      <c r="AH182" s="212">
        <v>0</v>
      </c>
      <c r="AI182" s="212">
        <v>0</v>
      </c>
      <c r="AJ182" s="212">
        <v>0</v>
      </c>
      <c r="AK182" s="220">
        <v>0</v>
      </c>
      <c r="AL182" s="183"/>
      <c r="AM182" s="183"/>
      <c r="AN182" s="183"/>
      <c r="AO182" s="183"/>
      <c r="AP182" s="183"/>
      <c r="AQ182" s="183"/>
      <c r="AR182" s="183"/>
      <c r="AS182" s="183"/>
      <c r="AT182" s="183"/>
      <c r="AU182" s="183"/>
      <c r="AV182" s="183"/>
      <c r="AW182" s="183"/>
      <c r="AX182" s="183"/>
      <c r="AY182" s="183"/>
      <c r="AZ182" s="183"/>
      <c r="BA182" s="183"/>
      <c r="BB182" s="183"/>
    </row>
    <row r="183" spans="1:54">
      <c r="A183" s="183" t="str">
        <f t="shared" si="49"/>
        <v>Crude oil</v>
      </c>
      <c r="B183" s="220">
        <v>0</v>
      </c>
      <c r="C183" s="212">
        <v>0</v>
      </c>
      <c r="D183" s="212">
        <v>0</v>
      </c>
      <c r="E183" s="212">
        <v>0</v>
      </c>
      <c r="F183" s="212">
        <v>0</v>
      </c>
      <c r="G183" s="212">
        <v>0</v>
      </c>
      <c r="H183" s="212">
        <v>0</v>
      </c>
      <c r="I183" s="212">
        <v>0</v>
      </c>
      <c r="J183" s="212">
        <v>0</v>
      </c>
      <c r="K183" s="212">
        <v>0</v>
      </c>
      <c r="L183" s="212">
        <v>0</v>
      </c>
      <c r="M183" s="212">
        <v>0</v>
      </c>
      <c r="N183" s="212">
        <v>0</v>
      </c>
      <c r="O183" s="212">
        <v>0</v>
      </c>
      <c r="P183" s="212">
        <v>0</v>
      </c>
      <c r="Q183" s="220">
        <v>0</v>
      </c>
      <c r="R183" s="212">
        <v>0</v>
      </c>
      <c r="S183" s="212">
        <v>0</v>
      </c>
      <c r="T183" s="212">
        <v>0</v>
      </c>
      <c r="U183" s="212">
        <v>0</v>
      </c>
      <c r="V183" s="212">
        <v>0</v>
      </c>
      <c r="W183" s="212">
        <v>0</v>
      </c>
      <c r="X183" s="212">
        <v>0</v>
      </c>
      <c r="Y183" s="212">
        <v>0</v>
      </c>
      <c r="Z183" s="212">
        <v>0</v>
      </c>
      <c r="AA183" s="220">
        <v>0</v>
      </c>
      <c r="AB183" s="212">
        <v>0</v>
      </c>
      <c r="AC183" s="212">
        <v>0</v>
      </c>
      <c r="AD183" s="212">
        <v>0</v>
      </c>
      <c r="AE183" s="212">
        <v>0</v>
      </c>
      <c r="AF183" s="212">
        <v>0</v>
      </c>
      <c r="AG183" s="212">
        <v>0</v>
      </c>
      <c r="AH183" s="212">
        <v>0</v>
      </c>
      <c r="AI183" s="212">
        <v>0</v>
      </c>
      <c r="AJ183" s="212">
        <v>0</v>
      </c>
      <c r="AK183" s="220">
        <v>0</v>
      </c>
      <c r="AL183" s="183"/>
      <c r="AM183" s="183"/>
      <c r="AN183" s="183"/>
      <c r="AO183" s="183"/>
      <c r="AP183" s="183"/>
      <c r="AQ183" s="183"/>
      <c r="AR183" s="183"/>
      <c r="AS183" s="183"/>
      <c r="AT183" s="183"/>
      <c r="AU183" s="183"/>
      <c r="AV183" s="183"/>
      <c r="AW183" s="183"/>
      <c r="AX183" s="183"/>
      <c r="AY183" s="183"/>
      <c r="AZ183" s="183"/>
      <c r="BA183" s="183"/>
      <c r="BB183" s="183"/>
    </row>
    <row r="184" spans="1:54">
      <c r="A184" s="183" t="str">
        <f t="shared" si="49"/>
        <v>Heavy or residual fuel oil</v>
      </c>
      <c r="B184" s="220">
        <f>B$128*B135</f>
        <v>269960000000000</v>
      </c>
      <c r="C184" s="212">
        <f t="shared" ref="C184:AK185" si="52">C$128*C135</f>
        <v>272712533333333.31</v>
      </c>
      <c r="D184" s="212">
        <f t="shared" si="52"/>
        <v>275465066666666.69</v>
      </c>
      <c r="E184" s="212">
        <f t="shared" si="52"/>
        <v>278217600000000</v>
      </c>
      <c r="F184" s="212">
        <f t="shared" si="52"/>
        <v>280970133333333.31</v>
      </c>
      <c r="G184" s="212">
        <f t="shared" si="52"/>
        <v>283722666666666.69</v>
      </c>
      <c r="H184" s="212">
        <f t="shared" si="52"/>
        <v>286475200000000</v>
      </c>
      <c r="I184" s="212">
        <f t="shared" si="52"/>
        <v>289227733333333.31</v>
      </c>
      <c r="J184" s="212">
        <f t="shared" si="52"/>
        <v>291980266666666.69</v>
      </c>
      <c r="K184" s="212">
        <f t="shared" si="52"/>
        <v>294732800000000</v>
      </c>
      <c r="L184" s="212">
        <f t="shared" si="52"/>
        <v>297485333333333.31</v>
      </c>
      <c r="M184" s="212">
        <f t="shared" si="52"/>
        <v>300237866666666.69</v>
      </c>
      <c r="N184" s="212">
        <f t="shared" si="52"/>
        <v>302990400000000</v>
      </c>
      <c r="O184" s="212">
        <f t="shared" si="52"/>
        <v>305742933333333.31</v>
      </c>
      <c r="P184" s="212">
        <f t="shared" si="52"/>
        <v>308495466666666.69</v>
      </c>
      <c r="Q184" s="220">
        <f t="shared" si="52"/>
        <v>311248000000000</v>
      </c>
      <c r="R184" s="212">
        <f t="shared" si="52"/>
        <v>314424000000000</v>
      </c>
      <c r="S184" s="212">
        <f t="shared" si="52"/>
        <v>317600000000000</v>
      </c>
      <c r="T184" s="212">
        <f t="shared" si="52"/>
        <v>320776000000000</v>
      </c>
      <c r="U184" s="212">
        <f t="shared" si="52"/>
        <v>323952000000000</v>
      </c>
      <c r="V184" s="212">
        <f t="shared" si="52"/>
        <v>327128000000000</v>
      </c>
      <c r="W184" s="212">
        <f t="shared" si="52"/>
        <v>330304000000000</v>
      </c>
      <c r="X184" s="212">
        <f t="shared" si="52"/>
        <v>333480000000000</v>
      </c>
      <c r="Y184" s="212">
        <f t="shared" si="52"/>
        <v>336656000000000</v>
      </c>
      <c r="Z184" s="212">
        <f t="shared" si="52"/>
        <v>339832000000000</v>
      </c>
      <c r="AA184" s="220">
        <f t="shared" si="52"/>
        <v>343008000000000</v>
      </c>
      <c r="AB184" s="212">
        <f t="shared" si="52"/>
        <v>350511300000000</v>
      </c>
      <c r="AC184" s="212">
        <f t="shared" si="52"/>
        <v>358094000000000</v>
      </c>
      <c r="AD184" s="212">
        <f t="shared" si="52"/>
        <v>365756100000000</v>
      </c>
      <c r="AE184" s="212">
        <f t="shared" si="52"/>
        <v>373497600000000</v>
      </c>
      <c r="AF184" s="212">
        <f t="shared" si="52"/>
        <v>381318499999999.94</v>
      </c>
      <c r="AG184" s="212">
        <f t="shared" si="52"/>
        <v>389218800000000</v>
      </c>
      <c r="AH184" s="212">
        <f t="shared" si="52"/>
        <v>397198500000000</v>
      </c>
      <c r="AI184" s="212">
        <f t="shared" si="52"/>
        <v>405257600000000</v>
      </c>
      <c r="AJ184" s="212">
        <f t="shared" si="52"/>
        <v>413396100000000</v>
      </c>
      <c r="AK184" s="220">
        <f t="shared" si="52"/>
        <v>421614000000000</v>
      </c>
      <c r="AL184" s="183"/>
      <c r="AM184" s="183"/>
      <c r="AN184" s="183"/>
      <c r="AO184" s="183"/>
      <c r="AP184" s="183"/>
      <c r="AQ184" s="183"/>
      <c r="AR184" s="183"/>
      <c r="AS184" s="183"/>
      <c r="AT184" s="183"/>
      <c r="AU184" s="183"/>
      <c r="AV184" s="183"/>
      <c r="AW184" s="183"/>
      <c r="AX184" s="183"/>
      <c r="AY184" s="183"/>
      <c r="AZ184" s="183"/>
      <c r="BA184" s="183"/>
      <c r="BB184" s="183"/>
    </row>
    <row r="185" spans="1:54">
      <c r="A185" s="183" t="str">
        <f t="shared" si="49"/>
        <v>LPG propane or butane</v>
      </c>
      <c r="B185" s="220">
        <f>B$128*B136</f>
        <v>269960000000000</v>
      </c>
      <c r="C185" s="212">
        <f t="shared" si="52"/>
        <v>277257742222222.22</v>
      </c>
      <c r="D185" s="212">
        <f t="shared" si="52"/>
        <v>284647235555555.56</v>
      </c>
      <c r="E185" s="212">
        <f t="shared" si="52"/>
        <v>292128480000000</v>
      </c>
      <c r="F185" s="212">
        <f t="shared" si="52"/>
        <v>299701475555555.56</v>
      </c>
      <c r="G185" s="212">
        <f t="shared" si="52"/>
        <v>307366222222222.25</v>
      </c>
      <c r="H185" s="212">
        <f t="shared" si="52"/>
        <v>315122720000000</v>
      </c>
      <c r="I185" s="212">
        <f t="shared" si="52"/>
        <v>322970968888888.87</v>
      </c>
      <c r="J185" s="212">
        <f t="shared" si="52"/>
        <v>330910968888888.94</v>
      </c>
      <c r="K185" s="212">
        <f t="shared" si="52"/>
        <v>338942720000000</v>
      </c>
      <c r="L185" s="212">
        <f t="shared" si="52"/>
        <v>347066222222222.25</v>
      </c>
      <c r="M185" s="212">
        <f t="shared" si="52"/>
        <v>355281475555555.62</v>
      </c>
      <c r="N185" s="212">
        <f t="shared" si="52"/>
        <v>363588480000000</v>
      </c>
      <c r="O185" s="212">
        <f t="shared" si="52"/>
        <v>371987235555555.56</v>
      </c>
      <c r="P185" s="212">
        <f t="shared" si="52"/>
        <v>380477742222222.25</v>
      </c>
      <c r="Q185" s="220">
        <f t="shared" si="52"/>
        <v>389060000000000</v>
      </c>
      <c r="R185" s="212">
        <f t="shared" si="52"/>
        <v>393030000000000</v>
      </c>
      <c r="S185" s="212">
        <f t="shared" si="52"/>
        <v>397000000000000</v>
      </c>
      <c r="T185" s="212">
        <f t="shared" si="52"/>
        <v>400970000000000</v>
      </c>
      <c r="U185" s="212">
        <f t="shared" si="52"/>
        <v>404940000000000</v>
      </c>
      <c r="V185" s="212">
        <f t="shared" si="52"/>
        <v>408910000000000</v>
      </c>
      <c r="W185" s="212">
        <f t="shared" si="52"/>
        <v>412880000000000</v>
      </c>
      <c r="X185" s="212">
        <f t="shared" si="52"/>
        <v>416850000000000</v>
      </c>
      <c r="Y185" s="212">
        <f t="shared" si="52"/>
        <v>420820000000000</v>
      </c>
      <c r="Z185" s="212">
        <f t="shared" si="52"/>
        <v>424790000000000</v>
      </c>
      <c r="AA185" s="220">
        <f t="shared" si="52"/>
        <v>428760000000000</v>
      </c>
      <c r="AB185" s="212">
        <f t="shared" si="52"/>
        <v>432730000000000</v>
      </c>
      <c r="AC185" s="212">
        <f t="shared" si="52"/>
        <v>436700000000000</v>
      </c>
      <c r="AD185" s="212">
        <f t="shared" si="52"/>
        <v>440670000000000</v>
      </c>
      <c r="AE185" s="212">
        <f t="shared" si="52"/>
        <v>444640000000000</v>
      </c>
      <c r="AF185" s="212">
        <f t="shared" si="52"/>
        <v>448610000000000</v>
      </c>
      <c r="AG185" s="212">
        <f t="shared" si="52"/>
        <v>452580000000000</v>
      </c>
      <c r="AH185" s="212">
        <f t="shared" si="52"/>
        <v>456550000000000</v>
      </c>
      <c r="AI185" s="212">
        <f t="shared" si="52"/>
        <v>460520000000000</v>
      </c>
      <c r="AJ185" s="212">
        <f t="shared" si="52"/>
        <v>464490000000000</v>
      </c>
      <c r="AK185" s="220">
        <f t="shared" si="52"/>
        <v>468460000000000</v>
      </c>
      <c r="AL185" s="183"/>
      <c r="AM185" s="183"/>
      <c r="AN185" s="183"/>
      <c r="AO185" s="183"/>
      <c r="AP185" s="183"/>
      <c r="AQ185" s="183"/>
      <c r="AR185" s="183"/>
      <c r="AS185" s="183"/>
      <c r="AT185" s="183"/>
      <c r="AU185" s="183"/>
      <c r="AV185" s="183"/>
      <c r="AW185" s="183"/>
      <c r="AX185" s="183"/>
      <c r="AY185" s="183"/>
      <c r="AZ185" s="183"/>
      <c r="BA185" s="183"/>
      <c r="BB185" s="183"/>
    </row>
    <row r="186" spans="1:54">
      <c r="A186" s="183" t="str">
        <f t="shared" si="49"/>
        <v>Hydrogen</v>
      </c>
      <c r="B186" s="220">
        <v>0</v>
      </c>
      <c r="C186" s="212">
        <v>0</v>
      </c>
      <c r="D186" s="212">
        <v>0</v>
      </c>
      <c r="E186" s="212">
        <v>0</v>
      </c>
      <c r="F186" s="212">
        <v>0</v>
      </c>
      <c r="G186" s="212">
        <v>0</v>
      </c>
      <c r="H186" s="212">
        <v>0</v>
      </c>
      <c r="I186" s="212">
        <v>0</v>
      </c>
      <c r="J186" s="212">
        <v>0</v>
      </c>
      <c r="K186" s="212">
        <v>0</v>
      </c>
      <c r="L186" s="212">
        <v>0</v>
      </c>
      <c r="M186" s="212">
        <v>0</v>
      </c>
      <c r="N186" s="212">
        <v>0</v>
      </c>
      <c r="O186" s="212">
        <v>0</v>
      </c>
      <c r="P186" s="212">
        <v>0</v>
      </c>
      <c r="Q186" s="220">
        <v>0</v>
      </c>
      <c r="R186" s="212">
        <v>0</v>
      </c>
      <c r="S186" s="212">
        <v>0</v>
      </c>
      <c r="T186" s="212">
        <v>0</v>
      </c>
      <c r="U186" s="212">
        <v>0</v>
      </c>
      <c r="V186" s="212">
        <v>0</v>
      </c>
      <c r="W186" s="212">
        <v>0</v>
      </c>
      <c r="X186" s="212">
        <v>0</v>
      </c>
      <c r="Y186" s="212">
        <v>0</v>
      </c>
      <c r="Z186" s="212">
        <v>0</v>
      </c>
      <c r="AA186" s="220">
        <v>0</v>
      </c>
      <c r="AB186" s="212">
        <v>0</v>
      </c>
      <c r="AC186" s="212">
        <v>0</v>
      </c>
      <c r="AD186" s="212">
        <v>0</v>
      </c>
      <c r="AE186" s="212">
        <v>0</v>
      </c>
      <c r="AF186" s="212">
        <v>0</v>
      </c>
      <c r="AG186" s="212">
        <v>0</v>
      </c>
      <c r="AH186" s="212">
        <v>0</v>
      </c>
      <c r="AI186" s="212">
        <v>0</v>
      </c>
      <c r="AJ186" s="212">
        <v>0</v>
      </c>
      <c r="AK186" s="220">
        <v>0</v>
      </c>
      <c r="AL186" s="183"/>
      <c r="AM186" s="183"/>
      <c r="AN186" s="183"/>
      <c r="AO186" s="183"/>
      <c r="AP186" s="183"/>
      <c r="AQ186" s="183"/>
      <c r="AR186" s="183"/>
      <c r="AS186" s="183"/>
      <c r="AT186" s="183"/>
      <c r="AU186" s="183"/>
      <c r="AV186" s="183"/>
      <c r="AW186" s="183"/>
      <c r="AX186" s="183"/>
      <c r="AY186" s="183"/>
      <c r="AZ186" s="183"/>
      <c r="BA186" s="183"/>
      <c r="BB186" s="183"/>
    </row>
    <row r="187" spans="1:54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  <c r="AI187" s="183"/>
      <c r="AJ187" s="183"/>
      <c r="AK187" s="183"/>
      <c r="AL187" s="183"/>
      <c r="AM187" s="183"/>
      <c r="AN187" s="183"/>
      <c r="AO187" s="183"/>
      <c r="AP187" s="183"/>
      <c r="AQ187" s="183"/>
      <c r="AR187" s="183"/>
      <c r="AS187" s="183"/>
      <c r="AT187" s="183"/>
      <c r="AU187" s="183"/>
      <c r="AV187" s="183"/>
      <c r="AW187" s="183"/>
      <c r="AX187" s="183"/>
      <c r="AY187" s="183"/>
      <c r="AZ187" s="183"/>
      <c r="BA187" s="183"/>
      <c r="BB187" s="183"/>
    </row>
    <row r="188" spans="1:54" ht="20.25">
      <c r="A188" s="225" t="s">
        <v>541</v>
      </c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  <c r="AI188" s="183"/>
      <c r="AJ188" s="183"/>
      <c r="AK188" s="183"/>
      <c r="AL188" s="183"/>
      <c r="AM188" s="183"/>
      <c r="AN188" s="183"/>
      <c r="AO188" s="183"/>
      <c r="AP188" s="183"/>
      <c r="AQ188" s="183"/>
      <c r="AR188" s="183"/>
      <c r="AS188" s="183"/>
      <c r="AT188" s="183"/>
      <c r="AU188" s="183"/>
      <c r="AV188" s="183"/>
      <c r="AW188" s="183"/>
      <c r="AX188" s="183"/>
      <c r="AY188" s="183"/>
      <c r="AZ188" s="183"/>
      <c r="BA188" s="183"/>
      <c r="BB188" s="183"/>
    </row>
    <row r="189" spans="1:54">
      <c r="A189" s="197" t="s">
        <v>448</v>
      </c>
      <c r="B189" s="219">
        <v>2015</v>
      </c>
      <c r="C189" s="197">
        <v>2016</v>
      </c>
      <c r="D189" s="197">
        <v>2017</v>
      </c>
      <c r="E189" s="197">
        <v>2018</v>
      </c>
      <c r="F189" s="197">
        <v>2019</v>
      </c>
      <c r="G189" s="197">
        <v>2020</v>
      </c>
      <c r="H189" s="197">
        <v>2021</v>
      </c>
      <c r="I189" s="197">
        <v>2022</v>
      </c>
      <c r="J189" s="197">
        <v>2023</v>
      </c>
      <c r="K189" s="197">
        <v>2024</v>
      </c>
      <c r="L189" s="197">
        <v>2025</v>
      </c>
      <c r="M189" s="197">
        <v>2026</v>
      </c>
      <c r="N189" s="197">
        <v>2027</v>
      </c>
      <c r="O189" s="197">
        <v>2028</v>
      </c>
      <c r="P189" s="197">
        <v>2029</v>
      </c>
      <c r="Q189" s="219">
        <v>2030</v>
      </c>
      <c r="R189" s="197">
        <v>2031</v>
      </c>
      <c r="S189" s="197">
        <v>2032</v>
      </c>
      <c r="T189" s="197">
        <v>2033</v>
      </c>
      <c r="U189" s="197">
        <v>2034</v>
      </c>
      <c r="V189" s="197">
        <v>2035</v>
      </c>
      <c r="W189" s="197">
        <v>2036</v>
      </c>
      <c r="X189" s="197">
        <v>2037</v>
      </c>
      <c r="Y189" s="197">
        <v>2038</v>
      </c>
      <c r="Z189" s="197">
        <v>2039</v>
      </c>
      <c r="AA189" s="219">
        <v>2040</v>
      </c>
      <c r="AB189" s="197">
        <v>2041</v>
      </c>
      <c r="AC189" s="197">
        <v>2042</v>
      </c>
      <c r="AD189" s="197">
        <v>2043</v>
      </c>
      <c r="AE189" s="197">
        <v>2044</v>
      </c>
      <c r="AF189" s="197">
        <v>2045</v>
      </c>
      <c r="AG189" s="197">
        <v>2046</v>
      </c>
      <c r="AH189" s="197">
        <v>2047</v>
      </c>
      <c r="AI189" s="197">
        <v>2048</v>
      </c>
      <c r="AJ189" s="197">
        <v>2049</v>
      </c>
      <c r="AK189" s="219">
        <v>2050</v>
      </c>
      <c r="AL189" s="183"/>
      <c r="AM189" s="183"/>
      <c r="AN189" s="183"/>
      <c r="AO189" s="183"/>
      <c r="AP189" s="183"/>
      <c r="AQ189" s="183"/>
      <c r="AR189" s="183"/>
      <c r="AS189" s="183"/>
      <c r="AT189" s="183"/>
      <c r="AU189" s="183"/>
      <c r="AV189" s="183"/>
      <c r="AW189" s="183"/>
      <c r="AX189" s="183"/>
      <c r="AY189" s="183"/>
      <c r="AZ189" s="183"/>
      <c r="BA189" s="183"/>
      <c r="BB189" s="183"/>
    </row>
    <row r="190" spans="1:54">
      <c r="A190" s="183" t="str">
        <f>A164</f>
        <v>Electricity</v>
      </c>
      <c r="B190" s="220">
        <f>B$141*B142</f>
        <v>708645000000000</v>
      </c>
      <c r="C190" s="212">
        <f t="shared" ref="C190:AK192" si="53">C$141*C142</f>
        <v>727448684444444.37</v>
      </c>
      <c r="D190" s="212">
        <f t="shared" si="53"/>
        <v>746118271111111.12</v>
      </c>
      <c r="E190" s="212">
        <f t="shared" si="53"/>
        <v>764653760000000</v>
      </c>
      <c r="F190" s="212">
        <f t="shared" si="53"/>
        <v>783055151111111.12</v>
      </c>
      <c r="G190" s="212">
        <f t="shared" si="53"/>
        <v>801322444444444.37</v>
      </c>
      <c r="H190" s="212">
        <f t="shared" si="53"/>
        <v>819455640000000</v>
      </c>
      <c r="I190" s="212">
        <f t="shared" si="53"/>
        <v>837454737777777.75</v>
      </c>
      <c r="J190" s="212">
        <f t="shared" si="53"/>
        <v>855319737777777.75</v>
      </c>
      <c r="K190" s="212">
        <f t="shared" si="53"/>
        <v>873050640000000.12</v>
      </c>
      <c r="L190" s="212">
        <f t="shared" si="53"/>
        <v>890647444444444.37</v>
      </c>
      <c r="M190" s="212">
        <f t="shared" si="53"/>
        <v>908110151111111</v>
      </c>
      <c r="N190" s="212">
        <f t="shared" si="53"/>
        <v>925438760000000</v>
      </c>
      <c r="O190" s="212">
        <f t="shared" si="53"/>
        <v>942633271111111</v>
      </c>
      <c r="P190" s="212">
        <f t="shared" si="53"/>
        <v>959693684444444.37</v>
      </c>
      <c r="Q190" s="220">
        <f t="shared" si="53"/>
        <v>976620000000000</v>
      </c>
      <c r="R190" s="212">
        <f t="shared" si="53"/>
        <v>1011825960000000</v>
      </c>
      <c r="S190" s="212">
        <f t="shared" si="53"/>
        <v>1047333640000000.1</v>
      </c>
      <c r="T190" s="212">
        <f t="shared" si="53"/>
        <v>1083143040000000.1</v>
      </c>
      <c r="U190" s="212">
        <f t="shared" si="53"/>
        <v>1119254160000000.1</v>
      </c>
      <c r="V190" s="212">
        <f t="shared" si="53"/>
        <v>1155667000000000</v>
      </c>
      <c r="W190" s="212">
        <f t="shared" si="53"/>
        <v>1192381560000000</v>
      </c>
      <c r="X190" s="212">
        <f t="shared" si="53"/>
        <v>1229397840000000</v>
      </c>
      <c r="Y190" s="212">
        <f t="shared" si="53"/>
        <v>1266715840000000</v>
      </c>
      <c r="Z190" s="212">
        <f t="shared" si="53"/>
        <v>1304335560000000</v>
      </c>
      <c r="AA190" s="220">
        <f t="shared" si="53"/>
        <v>1342257000000000</v>
      </c>
      <c r="AB190" s="212">
        <f t="shared" si="53"/>
        <v>1365600600000000</v>
      </c>
      <c r="AC190" s="212">
        <f t="shared" si="53"/>
        <v>1388944200000000</v>
      </c>
      <c r="AD190" s="212">
        <f t="shared" si="53"/>
        <v>1412287800000000</v>
      </c>
      <c r="AE190" s="212">
        <f t="shared" si="53"/>
        <v>1435631400000000</v>
      </c>
      <c r="AF190" s="212">
        <f t="shared" si="53"/>
        <v>1458975000000000</v>
      </c>
      <c r="AG190" s="212">
        <f t="shared" si="53"/>
        <v>1482318600000000</v>
      </c>
      <c r="AH190" s="212">
        <f t="shared" si="53"/>
        <v>1505662200000000</v>
      </c>
      <c r="AI190" s="212">
        <f t="shared" si="53"/>
        <v>1529005800000000</v>
      </c>
      <c r="AJ190" s="212">
        <f t="shared" si="53"/>
        <v>1552349400000000</v>
      </c>
      <c r="AK190" s="220">
        <f t="shared" si="53"/>
        <v>1575693000000000</v>
      </c>
      <c r="AL190" s="183"/>
      <c r="AM190" s="183"/>
      <c r="AN190" s="183"/>
      <c r="AO190" s="183"/>
      <c r="AP190" s="183"/>
      <c r="AQ190" s="183"/>
      <c r="AR190" s="183"/>
      <c r="AS190" s="183"/>
      <c r="AT190" s="183"/>
      <c r="AU190" s="183"/>
      <c r="AV190" s="183"/>
      <c r="AW190" s="183"/>
      <c r="AX190" s="183"/>
      <c r="AY190" s="183"/>
      <c r="AZ190" s="183"/>
      <c r="BA190" s="183"/>
      <c r="BB190" s="183"/>
    </row>
    <row r="191" spans="1:54">
      <c r="A191" s="183" t="str">
        <f t="shared" ref="A191:A199" si="54">A165</f>
        <v>Hard coal</v>
      </c>
      <c r="B191" s="220">
        <f>B$141*B143</f>
        <v>506175000000000</v>
      </c>
      <c r="C191" s="212">
        <f t="shared" si="53"/>
        <v>518944284444444.44</v>
      </c>
      <c r="D191" s="212">
        <f t="shared" si="53"/>
        <v>531579471111111.12</v>
      </c>
      <c r="E191" s="212">
        <f t="shared" si="53"/>
        <v>544080560000000</v>
      </c>
      <c r="F191" s="212">
        <f t="shared" si="53"/>
        <v>556447551111111.19</v>
      </c>
      <c r="G191" s="212">
        <f t="shared" si="53"/>
        <v>568680444444444.37</v>
      </c>
      <c r="H191" s="212">
        <f t="shared" si="53"/>
        <v>580779240000000</v>
      </c>
      <c r="I191" s="212">
        <f t="shared" si="53"/>
        <v>592743937777777.75</v>
      </c>
      <c r="J191" s="212">
        <f t="shared" si="53"/>
        <v>604574537777777.75</v>
      </c>
      <c r="K191" s="212">
        <f t="shared" si="53"/>
        <v>616271040000000.12</v>
      </c>
      <c r="L191" s="212">
        <f t="shared" si="53"/>
        <v>627833444444444.37</v>
      </c>
      <c r="M191" s="212">
        <f t="shared" si="53"/>
        <v>639261751111111.12</v>
      </c>
      <c r="N191" s="212">
        <f t="shared" si="53"/>
        <v>650555960000000.12</v>
      </c>
      <c r="O191" s="212">
        <f t="shared" si="53"/>
        <v>661716071111111.12</v>
      </c>
      <c r="P191" s="212">
        <f t="shared" si="53"/>
        <v>672742084444444.5</v>
      </c>
      <c r="Q191" s="220">
        <f t="shared" si="53"/>
        <v>683634000000000.12</v>
      </c>
      <c r="R191" s="212">
        <f t="shared" si="53"/>
        <v>704754400000000.12</v>
      </c>
      <c r="S191" s="212">
        <f t="shared" si="53"/>
        <v>725874800000000.12</v>
      </c>
      <c r="T191" s="212">
        <f t="shared" si="53"/>
        <v>746995200000000.12</v>
      </c>
      <c r="U191" s="212">
        <f t="shared" si="53"/>
        <v>768115600000000.12</v>
      </c>
      <c r="V191" s="212">
        <f t="shared" si="53"/>
        <v>789236000000000.12</v>
      </c>
      <c r="W191" s="212">
        <f t="shared" si="53"/>
        <v>810356400000000.12</v>
      </c>
      <c r="X191" s="212">
        <f t="shared" si="53"/>
        <v>831476800000000.12</v>
      </c>
      <c r="Y191" s="212">
        <f t="shared" si="53"/>
        <v>852597200000000.12</v>
      </c>
      <c r="Z191" s="212">
        <f t="shared" si="53"/>
        <v>873717600000000.12</v>
      </c>
      <c r="AA191" s="220">
        <f t="shared" si="53"/>
        <v>894838000000000.12</v>
      </c>
      <c r="AB191" s="212">
        <f t="shared" si="53"/>
        <v>910400400000000.12</v>
      </c>
      <c r="AC191" s="212">
        <f t="shared" si="53"/>
        <v>925962800000000.12</v>
      </c>
      <c r="AD191" s="212">
        <f t="shared" si="53"/>
        <v>941525200000000.12</v>
      </c>
      <c r="AE191" s="212">
        <f t="shared" si="53"/>
        <v>957087600000000.12</v>
      </c>
      <c r="AF191" s="212">
        <f t="shared" si="53"/>
        <v>972650000000000.12</v>
      </c>
      <c r="AG191" s="212">
        <f t="shared" si="53"/>
        <v>988212400000000.12</v>
      </c>
      <c r="AH191" s="212">
        <f t="shared" si="53"/>
        <v>1003774800000000.1</v>
      </c>
      <c r="AI191" s="212">
        <f t="shared" si="53"/>
        <v>1019337200000000.1</v>
      </c>
      <c r="AJ191" s="212">
        <f t="shared" si="53"/>
        <v>1034899600000000.1</v>
      </c>
      <c r="AK191" s="220">
        <f t="shared" si="53"/>
        <v>1050462000000000.1</v>
      </c>
      <c r="AL191" s="183"/>
      <c r="AM191" s="183"/>
      <c r="AN191" s="183"/>
      <c r="AO191" s="183"/>
      <c r="AP191" s="183"/>
      <c r="AQ191" s="183"/>
      <c r="AR191" s="183"/>
      <c r="AS191" s="183"/>
      <c r="AT191" s="183"/>
      <c r="AU191" s="183"/>
      <c r="AV191" s="183"/>
      <c r="AW191" s="183"/>
      <c r="AX191" s="183"/>
      <c r="AY191" s="183"/>
      <c r="AZ191" s="183"/>
      <c r="BA191" s="183"/>
      <c r="BB191" s="183"/>
    </row>
    <row r="192" spans="1:54">
      <c r="A192" s="183" t="str">
        <f t="shared" si="54"/>
        <v>Natural gas</v>
      </c>
      <c r="B192" s="220">
        <f>B$141*B144</f>
        <v>404940000000000</v>
      </c>
      <c r="C192" s="212">
        <f t="shared" si="53"/>
        <v>414692084444444.44</v>
      </c>
      <c r="D192" s="212">
        <f t="shared" si="53"/>
        <v>424310071111111.06</v>
      </c>
      <c r="E192" s="212">
        <f t="shared" si="53"/>
        <v>433793960000000</v>
      </c>
      <c r="F192" s="212">
        <f t="shared" si="53"/>
        <v>443143751111111.12</v>
      </c>
      <c r="G192" s="212">
        <f t="shared" si="53"/>
        <v>452359444444444.44</v>
      </c>
      <c r="H192" s="212">
        <f t="shared" si="53"/>
        <v>461441039999999.94</v>
      </c>
      <c r="I192" s="212">
        <f t="shared" si="53"/>
        <v>470388537777777.75</v>
      </c>
      <c r="J192" s="212">
        <f t="shared" si="53"/>
        <v>479201937777777.75</v>
      </c>
      <c r="K192" s="212">
        <f t="shared" si="53"/>
        <v>487881240000000</v>
      </c>
      <c r="L192" s="212">
        <f t="shared" si="53"/>
        <v>496426444444444.37</v>
      </c>
      <c r="M192" s="212">
        <f t="shared" si="53"/>
        <v>504837551111111.06</v>
      </c>
      <c r="N192" s="212">
        <f t="shared" si="53"/>
        <v>513114560000000</v>
      </c>
      <c r="O192" s="212">
        <f t="shared" si="53"/>
        <v>521257471111111.12</v>
      </c>
      <c r="P192" s="212">
        <f t="shared" si="53"/>
        <v>529266284444444.37</v>
      </c>
      <c r="Q192" s="220">
        <f t="shared" si="53"/>
        <v>537141000000000</v>
      </c>
      <c r="R192" s="212">
        <f t="shared" si="53"/>
        <v>563803520000000</v>
      </c>
      <c r="S192" s="212">
        <f t="shared" si="53"/>
        <v>591069480000000</v>
      </c>
      <c r="T192" s="212">
        <f t="shared" si="53"/>
        <v>618938880000000</v>
      </c>
      <c r="U192" s="212">
        <f t="shared" si="53"/>
        <v>647411720000000</v>
      </c>
      <c r="V192" s="212">
        <f t="shared" si="53"/>
        <v>676488000000000</v>
      </c>
      <c r="W192" s="212">
        <f t="shared" si="53"/>
        <v>706167720000000</v>
      </c>
      <c r="X192" s="212">
        <f t="shared" si="53"/>
        <v>736450880000000</v>
      </c>
      <c r="Y192" s="212">
        <f t="shared" si="53"/>
        <v>767337480000000</v>
      </c>
      <c r="Z192" s="212">
        <f t="shared" si="53"/>
        <v>798827520000000</v>
      </c>
      <c r="AA192" s="220">
        <f t="shared" si="53"/>
        <v>830921000000000</v>
      </c>
      <c r="AB192" s="212">
        <f t="shared" si="53"/>
        <v>845371800000000</v>
      </c>
      <c r="AC192" s="212">
        <f t="shared" si="53"/>
        <v>859822600000000</v>
      </c>
      <c r="AD192" s="212">
        <f t="shared" si="53"/>
        <v>874273400000000</v>
      </c>
      <c r="AE192" s="212">
        <f t="shared" si="53"/>
        <v>888724200000000</v>
      </c>
      <c r="AF192" s="212">
        <f t="shared" si="53"/>
        <v>903175000000000</v>
      </c>
      <c r="AG192" s="212">
        <f t="shared" si="53"/>
        <v>917625800000000</v>
      </c>
      <c r="AH192" s="212">
        <f t="shared" si="53"/>
        <v>932076600000000</v>
      </c>
      <c r="AI192" s="212">
        <f t="shared" si="53"/>
        <v>946527400000000</v>
      </c>
      <c r="AJ192" s="212">
        <f t="shared" si="53"/>
        <v>960978200000000</v>
      </c>
      <c r="AK192" s="220">
        <f t="shared" si="53"/>
        <v>975429000000000</v>
      </c>
      <c r="AL192" s="183"/>
      <c r="AM192" s="183"/>
      <c r="AN192" s="183"/>
      <c r="AO192" s="183"/>
      <c r="AP192" s="183"/>
      <c r="AQ192" s="183"/>
      <c r="AR192" s="183"/>
      <c r="AS192" s="183"/>
      <c r="AT192" s="183"/>
      <c r="AU192" s="183"/>
      <c r="AV192" s="183"/>
      <c r="AW192" s="183"/>
      <c r="AX192" s="183"/>
      <c r="AY192" s="183"/>
      <c r="AZ192" s="183"/>
      <c r="BA192" s="183"/>
      <c r="BB192" s="183"/>
    </row>
    <row r="193" spans="1:54">
      <c r="A193" s="183" t="str">
        <f t="shared" si="54"/>
        <v>Biomass</v>
      </c>
      <c r="B193" s="220">
        <f>B$141*B145+B$141*B146</f>
        <v>1046095000000000</v>
      </c>
      <c r="C193" s="212">
        <f t="shared" ref="C193:AK193" si="55">C$141*C145+C$141*C146</f>
        <v>1079589448888889</v>
      </c>
      <c r="D193" s="212">
        <f t="shared" si="55"/>
        <v>1113217995555555.5</v>
      </c>
      <c r="E193" s="212">
        <f t="shared" si="55"/>
        <v>1146980640000000</v>
      </c>
      <c r="F193" s="212">
        <f t="shared" si="55"/>
        <v>1180877382222222.2</v>
      </c>
      <c r="G193" s="212">
        <f t="shared" si="55"/>
        <v>1214908222222222.2</v>
      </c>
      <c r="H193" s="212">
        <f t="shared" si="55"/>
        <v>1249073160000000</v>
      </c>
      <c r="I193" s="212">
        <f t="shared" si="55"/>
        <v>1283372195555555.5</v>
      </c>
      <c r="J193" s="212">
        <f t="shared" si="55"/>
        <v>1317805328888888.8</v>
      </c>
      <c r="K193" s="212">
        <f t="shared" si="55"/>
        <v>1352372560000000</v>
      </c>
      <c r="L193" s="212">
        <f t="shared" si="55"/>
        <v>1387073888888888.7</v>
      </c>
      <c r="M193" s="212">
        <f t="shared" si="55"/>
        <v>1421909315555555.5</v>
      </c>
      <c r="N193" s="212">
        <f t="shared" si="55"/>
        <v>1456878840000000</v>
      </c>
      <c r="O193" s="212">
        <f t="shared" si="55"/>
        <v>1491982462222222</v>
      </c>
      <c r="P193" s="212">
        <f t="shared" si="55"/>
        <v>1527220182222222</v>
      </c>
      <c r="Q193" s="220">
        <f t="shared" si="55"/>
        <v>1562592000000000</v>
      </c>
      <c r="R193" s="212">
        <f t="shared" si="55"/>
        <v>1595765320000000</v>
      </c>
      <c r="S193" s="212">
        <f t="shared" si="55"/>
        <v>1628033480000000</v>
      </c>
      <c r="T193" s="212">
        <f t="shared" si="55"/>
        <v>1659396480000000</v>
      </c>
      <c r="U193" s="212">
        <f t="shared" si="55"/>
        <v>1689854320000000</v>
      </c>
      <c r="V193" s="212">
        <f t="shared" si="55"/>
        <v>1719407000000000</v>
      </c>
      <c r="W193" s="212">
        <f t="shared" si="55"/>
        <v>1748054520000000</v>
      </c>
      <c r="X193" s="212">
        <f t="shared" si="55"/>
        <v>1775796880000000</v>
      </c>
      <c r="Y193" s="212">
        <f t="shared" si="55"/>
        <v>1802634080000000</v>
      </c>
      <c r="Z193" s="212">
        <f t="shared" si="55"/>
        <v>1828566120000000</v>
      </c>
      <c r="AA193" s="220">
        <f t="shared" si="55"/>
        <v>1853593000000000</v>
      </c>
      <c r="AB193" s="212">
        <f t="shared" si="55"/>
        <v>1885829400000000</v>
      </c>
      <c r="AC193" s="212">
        <f t="shared" si="55"/>
        <v>1918065800000000</v>
      </c>
      <c r="AD193" s="212">
        <f t="shared" si="55"/>
        <v>1950302200000000</v>
      </c>
      <c r="AE193" s="212">
        <f t="shared" si="55"/>
        <v>1982538600000000</v>
      </c>
      <c r="AF193" s="212">
        <f t="shared" si="55"/>
        <v>2014775000000000</v>
      </c>
      <c r="AG193" s="212">
        <f t="shared" si="55"/>
        <v>2047011400000000</v>
      </c>
      <c r="AH193" s="212">
        <f t="shared" si="55"/>
        <v>2079247800000000</v>
      </c>
      <c r="AI193" s="212">
        <f t="shared" si="55"/>
        <v>2111484200000000</v>
      </c>
      <c r="AJ193" s="212">
        <f t="shared" si="55"/>
        <v>2143720600000000</v>
      </c>
      <c r="AK193" s="220">
        <f t="shared" si="55"/>
        <v>2175957000000000</v>
      </c>
      <c r="AL193" s="183"/>
      <c r="AM193" s="183"/>
      <c r="AN193" s="183"/>
      <c r="AO193" s="183"/>
      <c r="AP193" s="183"/>
      <c r="AQ193" s="183"/>
      <c r="AR193" s="183"/>
      <c r="AS193" s="183"/>
      <c r="AT193" s="183"/>
      <c r="AU193" s="183"/>
      <c r="AV193" s="183"/>
      <c r="AW193" s="183"/>
      <c r="AX193" s="183"/>
      <c r="AY193" s="183"/>
      <c r="AZ193" s="183"/>
      <c r="BA193" s="183"/>
      <c r="BB193" s="183"/>
    </row>
    <row r="194" spans="1:54">
      <c r="A194" s="183" t="str">
        <f t="shared" si="54"/>
        <v>Petroleum diesel</v>
      </c>
      <c r="B194" s="220">
        <f>B$141*B147</f>
        <v>168725000000000</v>
      </c>
      <c r="C194" s="212">
        <f t="shared" ref="C194:AK194" si="56">C$141*C147</f>
        <v>173753666666666.69</v>
      </c>
      <c r="D194" s="212">
        <f t="shared" si="56"/>
        <v>178782333333333.34</v>
      </c>
      <c r="E194" s="212">
        <f t="shared" si="56"/>
        <v>183811000000000</v>
      </c>
      <c r="F194" s="212">
        <f t="shared" si="56"/>
        <v>188839666666666.69</v>
      </c>
      <c r="G194" s="212">
        <f t="shared" si="56"/>
        <v>193868333333333.34</v>
      </c>
      <c r="H194" s="212">
        <f t="shared" si="56"/>
        <v>198897000000000</v>
      </c>
      <c r="I194" s="212">
        <f t="shared" si="56"/>
        <v>203925666666666.66</v>
      </c>
      <c r="J194" s="212">
        <f t="shared" si="56"/>
        <v>208954333333333.34</v>
      </c>
      <c r="K194" s="212">
        <f t="shared" si="56"/>
        <v>213983000000000</v>
      </c>
      <c r="L194" s="212">
        <f t="shared" si="56"/>
        <v>219011666666666.66</v>
      </c>
      <c r="M194" s="212">
        <f t="shared" si="56"/>
        <v>224040333333333.34</v>
      </c>
      <c r="N194" s="212">
        <f t="shared" si="56"/>
        <v>229069000000000</v>
      </c>
      <c r="O194" s="212">
        <f t="shared" si="56"/>
        <v>234097666666666.66</v>
      </c>
      <c r="P194" s="212">
        <f t="shared" si="56"/>
        <v>239126333333333.31</v>
      </c>
      <c r="Q194" s="220">
        <f t="shared" si="56"/>
        <v>244155000000000</v>
      </c>
      <c r="R194" s="212">
        <f t="shared" si="56"/>
        <v>251698000000000</v>
      </c>
      <c r="S194" s="212">
        <f t="shared" si="56"/>
        <v>259241000000000</v>
      </c>
      <c r="T194" s="212">
        <f t="shared" si="56"/>
        <v>266784000000000</v>
      </c>
      <c r="U194" s="212">
        <f t="shared" si="56"/>
        <v>274327000000000</v>
      </c>
      <c r="V194" s="212">
        <f t="shared" si="56"/>
        <v>281870000000000</v>
      </c>
      <c r="W194" s="212">
        <f t="shared" si="56"/>
        <v>289413000000000</v>
      </c>
      <c r="X194" s="212">
        <f t="shared" si="56"/>
        <v>296956000000000</v>
      </c>
      <c r="Y194" s="212">
        <f t="shared" si="56"/>
        <v>304499000000000</v>
      </c>
      <c r="Z194" s="212">
        <f t="shared" si="56"/>
        <v>312042000000000</v>
      </c>
      <c r="AA194" s="220">
        <f t="shared" si="56"/>
        <v>319585000000000</v>
      </c>
      <c r="AB194" s="212">
        <f t="shared" si="56"/>
        <v>325143000000000</v>
      </c>
      <c r="AC194" s="212">
        <f t="shared" si="56"/>
        <v>330701000000000</v>
      </c>
      <c r="AD194" s="212">
        <f t="shared" si="56"/>
        <v>336259000000000</v>
      </c>
      <c r="AE194" s="212">
        <f t="shared" si="56"/>
        <v>341817000000000</v>
      </c>
      <c r="AF194" s="212">
        <f t="shared" si="56"/>
        <v>347375000000000</v>
      </c>
      <c r="AG194" s="212">
        <f t="shared" si="56"/>
        <v>352933000000000</v>
      </c>
      <c r="AH194" s="212">
        <f t="shared" si="56"/>
        <v>358491000000000</v>
      </c>
      <c r="AI194" s="212">
        <f t="shared" si="56"/>
        <v>364049000000000</v>
      </c>
      <c r="AJ194" s="212">
        <f t="shared" si="56"/>
        <v>369607000000000</v>
      </c>
      <c r="AK194" s="220">
        <f t="shared" si="56"/>
        <v>375165000000000</v>
      </c>
      <c r="AL194" s="183"/>
      <c r="AM194" s="183"/>
      <c r="AN194" s="183"/>
      <c r="AO194" s="183"/>
      <c r="AP194" s="183"/>
      <c r="AQ194" s="183"/>
      <c r="AR194" s="183"/>
      <c r="AS194" s="183"/>
      <c r="AT194" s="183"/>
      <c r="AU194" s="183"/>
      <c r="AV194" s="183"/>
      <c r="AW194" s="183"/>
      <c r="AX194" s="183"/>
      <c r="AY194" s="183"/>
      <c r="AZ194" s="183"/>
      <c r="BA194" s="183"/>
      <c r="BB194" s="183"/>
    </row>
    <row r="195" spans="1:54">
      <c r="A195" s="183" t="str">
        <f t="shared" si="54"/>
        <v>Heat</v>
      </c>
      <c r="B195" s="220">
        <v>0</v>
      </c>
      <c r="C195" s="212">
        <v>0</v>
      </c>
      <c r="D195" s="212">
        <v>0</v>
      </c>
      <c r="E195" s="212">
        <v>0</v>
      </c>
      <c r="F195" s="212">
        <v>0</v>
      </c>
      <c r="G195" s="212">
        <v>0</v>
      </c>
      <c r="H195" s="212">
        <v>0</v>
      </c>
      <c r="I195" s="212">
        <v>0</v>
      </c>
      <c r="J195" s="212">
        <v>0</v>
      </c>
      <c r="K195" s="212">
        <v>0</v>
      </c>
      <c r="L195" s="212">
        <v>0</v>
      </c>
      <c r="M195" s="212">
        <v>0</v>
      </c>
      <c r="N195" s="212">
        <v>0</v>
      </c>
      <c r="O195" s="212">
        <v>0</v>
      </c>
      <c r="P195" s="212">
        <v>0</v>
      </c>
      <c r="Q195" s="220">
        <v>0</v>
      </c>
      <c r="R195" s="212">
        <v>0</v>
      </c>
      <c r="S195" s="212">
        <v>0</v>
      </c>
      <c r="T195" s="212">
        <v>0</v>
      </c>
      <c r="U195" s="212">
        <v>0</v>
      </c>
      <c r="V195" s="212">
        <v>0</v>
      </c>
      <c r="W195" s="212">
        <v>0</v>
      </c>
      <c r="X195" s="212">
        <v>0</v>
      </c>
      <c r="Y195" s="212">
        <v>0</v>
      </c>
      <c r="Z195" s="212">
        <v>0</v>
      </c>
      <c r="AA195" s="220">
        <v>0</v>
      </c>
      <c r="AB195" s="212">
        <v>0</v>
      </c>
      <c r="AC195" s="212">
        <v>0</v>
      </c>
      <c r="AD195" s="212">
        <v>0</v>
      </c>
      <c r="AE195" s="212">
        <v>0</v>
      </c>
      <c r="AF195" s="212">
        <v>0</v>
      </c>
      <c r="AG195" s="212">
        <v>0</v>
      </c>
      <c r="AH195" s="212">
        <v>0</v>
      </c>
      <c r="AI195" s="212">
        <v>0</v>
      </c>
      <c r="AJ195" s="212">
        <v>0</v>
      </c>
      <c r="AK195" s="220">
        <v>0</v>
      </c>
      <c r="AL195" s="183"/>
      <c r="AM195" s="183"/>
      <c r="AN195" s="183"/>
      <c r="AO195" s="183"/>
      <c r="AP195" s="183"/>
      <c r="AQ195" s="183"/>
      <c r="AR195" s="183"/>
      <c r="AS195" s="183"/>
      <c r="AT195" s="183"/>
      <c r="AU195" s="183"/>
      <c r="AV195" s="183"/>
      <c r="AW195" s="183"/>
      <c r="AX195" s="183"/>
      <c r="AY195" s="183"/>
      <c r="AZ195" s="183"/>
      <c r="BA195" s="183"/>
      <c r="BB195" s="183"/>
    </row>
    <row r="196" spans="1:54">
      <c r="A196" s="183" t="str">
        <f t="shared" si="54"/>
        <v>Crude oil</v>
      </c>
      <c r="B196" s="220">
        <v>0</v>
      </c>
      <c r="C196" s="212">
        <v>0</v>
      </c>
      <c r="D196" s="212">
        <v>0</v>
      </c>
      <c r="E196" s="212">
        <v>0</v>
      </c>
      <c r="F196" s="212">
        <v>0</v>
      </c>
      <c r="G196" s="212">
        <v>0</v>
      </c>
      <c r="H196" s="212">
        <v>0</v>
      </c>
      <c r="I196" s="212">
        <v>0</v>
      </c>
      <c r="J196" s="212">
        <v>0</v>
      </c>
      <c r="K196" s="212">
        <v>0</v>
      </c>
      <c r="L196" s="212">
        <v>0</v>
      </c>
      <c r="M196" s="212">
        <v>0</v>
      </c>
      <c r="N196" s="212">
        <v>0</v>
      </c>
      <c r="O196" s="212">
        <v>0</v>
      </c>
      <c r="P196" s="212">
        <v>0</v>
      </c>
      <c r="Q196" s="220">
        <v>0</v>
      </c>
      <c r="R196" s="212">
        <v>0</v>
      </c>
      <c r="S196" s="212">
        <v>0</v>
      </c>
      <c r="T196" s="212">
        <v>0</v>
      </c>
      <c r="U196" s="212">
        <v>0</v>
      </c>
      <c r="V196" s="212">
        <v>0</v>
      </c>
      <c r="W196" s="212">
        <v>0</v>
      </c>
      <c r="X196" s="212">
        <v>0</v>
      </c>
      <c r="Y196" s="212">
        <v>0</v>
      </c>
      <c r="Z196" s="212">
        <v>0</v>
      </c>
      <c r="AA196" s="220">
        <v>0</v>
      </c>
      <c r="AB196" s="212">
        <v>0</v>
      </c>
      <c r="AC196" s="212">
        <v>0</v>
      </c>
      <c r="AD196" s="212">
        <v>0</v>
      </c>
      <c r="AE196" s="212">
        <v>0</v>
      </c>
      <c r="AF196" s="212">
        <v>0</v>
      </c>
      <c r="AG196" s="212">
        <v>0</v>
      </c>
      <c r="AH196" s="212">
        <v>0</v>
      </c>
      <c r="AI196" s="212">
        <v>0</v>
      </c>
      <c r="AJ196" s="212">
        <v>0</v>
      </c>
      <c r="AK196" s="220">
        <v>0</v>
      </c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83"/>
      <c r="AY196" s="183"/>
      <c r="AZ196" s="183"/>
      <c r="BA196" s="183"/>
      <c r="BB196" s="183"/>
    </row>
    <row r="197" spans="1:54">
      <c r="A197" s="183" t="str">
        <f t="shared" si="54"/>
        <v>Heavy or residual fuel oil</v>
      </c>
      <c r="B197" s="220">
        <f>B$141*B148</f>
        <v>269960000000000</v>
      </c>
      <c r="C197" s="212">
        <f t="shared" ref="C197:AK198" si="57">C$141*C148</f>
        <v>278005866666666.69</v>
      </c>
      <c r="D197" s="212">
        <f t="shared" si="57"/>
        <v>286051733333333.31</v>
      </c>
      <c r="E197" s="212">
        <f t="shared" si="57"/>
        <v>294097600000000</v>
      </c>
      <c r="F197" s="212">
        <f t="shared" si="57"/>
        <v>302143466666666.69</v>
      </c>
      <c r="G197" s="212">
        <f t="shared" si="57"/>
        <v>310189333333333.31</v>
      </c>
      <c r="H197" s="212">
        <f t="shared" si="57"/>
        <v>318235200000000</v>
      </c>
      <c r="I197" s="212">
        <f t="shared" si="57"/>
        <v>326281066666666.62</v>
      </c>
      <c r="J197" s="212">
        <f t="shared" si="57"/>
        <v>334326933333333.31</v>
      </c>
      <c r="K197" s="212">
        <f t="shared" si="57"/>
        <v>342372800000000</v>
      </c>
      <c r="L197" s="212">
        <f t="shared" si="57"/>
        <v>350418666666666.62</v>
      </c>
      <c r="M197" s="212">
        <f t="shared" si="57"/>
        <v>358464533333333.31</v>
      </c>
      <c r="N197" s="212">
        <f t="shared" si="57"/>
        <v>366510400000000</v>
      </c>
      <c r="O197" s="212">
        <f t="shared" si="57"/>
        <v>374556266666666.62</v>
      </c>
      <c r="P197" s="212">
        <f t="shared" si="57"/>
        <v>382602133333333.31</v>
      </c>
      <c r="Q197" s="220">
        <f t="shared" si="57"/>
        <v>390648000000000</v>
      </c>
      <c r="R197" s="212">
        <f t="shared" si="57"/>
        <v>402716800000000</v>
      </c>
      <c r="S197" s="212">
        <f t="shared" si="57"/>
        <v>414785600000000</v>
      </c>
      <c r="T197" s="212">
        <f t="shared" si="57"/>
        <v>426854400000000</v>
      </c>
      <c r="U197" s="212">
        <f t="shared" si="57"/>
        <v>438923200000000</v>
      </c>
      <c r="V197" s="212">
        <f t="shared" si="57"/>
        <v>450992000000000</v>
      </c>
      <c r="W197" s="212">
        <f t="shared" si="57"/>
        <v>463060800000000</v>
      </c>
      <c r="X197" s="212">
        <f t="shared" si="57"/>
        <v>475129600000000</v>
      </c>
      <c r="Y197" s="212">
        <f t="shared" si="57"/>
        <v>487198400000000</v>
      </c>
      <c r="Z197" s="212">
        <f t="shared" si="57"/>
        <v>499267200000000</v>
      </c>
      <c r="AA197" s="220">
        <f t="shared" si="57"/>
        <v>511336000000000</v>
      </c>
      <c r="AB197" s="212">
        <f t="shared" si="57"/>
        <v>520228800000000</v>
      </c>
      <c r="AC197" s="212">
        <f t="shared" si="57"/>
        <v>529121600000000</v>
      </c>
      <c r="AD197" s="212">
        <f t="shared" si="57"/>
        <v>538014400000000</v>
      </c>
      <c r="AE197" s="212">
        <f t="shared" si="57"/>
        <v>546907200000000</v>
      </c>
      <c r="AF197" s="212">
        <f t="shared" si="57"/>
        <v>555800000000000</v>
      </c>
      <c r="AG197" s="212">
        <f t="shared" si="57"/>
        <v>564692800000000</v>
      </c>
      <c r="AH197" s="212">
        <f t="shared" si="57"/>
        <v>573585600000000</v>
      </c>
      <c r="AI197" s="212">
        <f t="shared" si="57"/>
        <v>582478400000000</v>
      </c>
      <c r="AJ197" s="212">
        <f t="shared" si="57"/>
        <v>591371200000000</v>
      </c>
      <c r="AK197" s="220">
        <f t="shared" si="57"/>
        <v>600264000000000</v>
      </c>
      <c r="AL197" s="183"/>
      <c r="AM197" s="183"/>
      <c r="AN197" s="183"/>
      <c r="AO197" s="183"/>
      <c r="AP197" s="183"/>
      <c r="AQ197" s="183"/>
      <c r="AR197" s="183"/>
      <c r="AS197" s="183"/>
      <c r="AT197" s="183"/>
      <c r="AU197" s="183"/>
      <c r="AV197" s="183"/>
      <c r="AW197" s="183"/>
      <c r="AX197" s="183"/>
      <c r="AY197" s="183"/>
      <c r="AZ197" s="183"/>
      <c r="BA197" s="183"/>
      <c r="BB197" s="183"/>
    </row>
    <row r="198" spans="1:54">
      <c r="A198" s="183" t="str">
        <f t="shared" si="54"/>
        <v>LPG propane or butane</v>
      </c>
      <c r="B198" s="220">
        <f>B$141*B149</f>
        <v>269960000000000</v>
      </c>
      <c r="C198" s="212">
        <f t="shared" si="57"/>
        <v>282639297777777.81</v>
      </c>
      <c r="D198" s="212">
        <f t="shared" si="57"/>
        <v>295586791111111.12</v>
      </c>
      <c r="E198" s="212">
        <f t="shared" si="57"/>
        <v>308802480000000</v>
      </c>
      <c r="F198" s="212">
        <f t="shared" si="57"/>
        <v>322286364444444.44</v>
      </c>
      <c r="G198" s="212">
        <f t="shared" si="57"/>
        <v>336038444444444.44</v>
      </c>
      <c r="H198" s="212">
        <f t="shared" si="57"/>
        <v>350058720000000</v>
      </c>
      <c r="I198" s="212">
        <f t="shared" si="57"/>
        <v>364347191111111.06</v>
      </c>
      <c r="J198" s="212">
        <f t="shared" si="57"/>
        <v>378903857777777.81</v>
      </c>
      <c r="K198" s="212">
        <f t="shared" si="57"/>
        <v>393728720000000</v>
      </c>
      <c r="L198" s="212">
        <f t="shared" si="57"/>
        <v>408821777777777.75</v>
      </c>
      <c r="M198" s="212">
        <f t="shared" si="57"/>
        <v>424183031111111.12</v>
      </c>
      <c r="N198" s="212">
        <f t="shared" si="57"/>
        <v>439812480000000</v>
      </c>
      <c r="O198" s="212">
        <f t="shared" si="57"/>
        <v>455710124444444.44</v>
      </c>
      <c r="P198" s="212">
        <f t="shared" si="57"/>
        <v>471875964444444.37</v>
      </c>
      <c r="Q198" s="220">
        <f t="shared" si="57"/>
        <v>488310000000000</v>
      </c>
      <c r="R198" s="212">
        <f t="shared" si="57"/>
        <v>503396000000000</v>
      </c>
      <c r="S198" s="212">
        <f t="shared" si="57"/>
        <v>518482000000000</v>
      </c>
      <c r="T198" s="212">
        <f t="shared" si="57"/>
        <v>533568000000000</v>
      </c>
      <c r="U198" s="212">
        <f t="shared" si="57"/>
        <v>548654000000000</v>
      </c>
      <c r="V198" s="212">
        <f t="shared" si="57"/>
        <v>563740000000000</v>
      </c>
      <c r="W198" s="212">
        <f t="shared" si="57"/>
        <v>578826000000000</v>
      </c>
      <c r="X198" s="212">
        <f t="shared" si="57"/>
        <v>593912000000000</v>
      </c>
      <c r="Y198" s="212">
        <f t="shared" si="57"/>
        <v>608998000000000</v>
      </c>
      <c r="Z198" s="212">
        <f t="shared" si="57"/>
        <v>624084000000000</v>
      </c>
      <c r="AA198" s="220">
        <f t="shared" si="57"/>
        <v>639170000000000</v>
      </c>
      <c r="AB198" s="212">
        <f t="shared" si="57"/>
        <v>650286000000000</v>
      </c>
      <c r="AC198" s="212">
        <f t="shared" si="57"/>
        <v>661402000000000</v>
      </c>
      <c r="AD198" s="212">
        <f t="shared" si="57"/>
        <v>672518000000000</v>
      </c>
      <c r="AE198" s="212">
        <f t="shared" si="57"/>
        <v>683634000000000</v>
      </c>
      <c r="AF198" s="212">
        <f t="shared" si="57"/>
        <v>694750000000000</v>
      </c>
      <c r="AG198" s="212">
        <f t="shared" si="57"/>
        <v>705866000000000</v>
      </c>
      <c r="AH198" s="212">
        <f t="shared" si="57"/>
        <v>716982000000000</v>
      </c>
      <c r="AI198" s="212">
        <f t="shared" si="57"/>
        <v>728098000000000</v>
      </c>
      <c r="AJ198" s="212">
        <f t="shared" si="57"/>
        <v>739214000000000</v>
      </c>
      <c r="AK198" s="220">
        <f t="shared" si="57"/>
        <v>750330000000000</v>
      </c>
      <c r="AL198" s="183"/>
      <c r="AM198" s="183"/>
      <c r="AN198" s="183"/>
      <c r="AO198" s="183"/>
      <c r="AP198" s="183"/>
      <c r="AQ198" s="183"/>
      <c r="AR198" s="183"/>
      <c r="AS198" s="183"/>
      <c r="AT198" s="183"/>
      <c r="AU198" s="183"/>
      <c r="AV198" s="183"/>
      <c r="AW198" s="183"/>
      <c r="AX198" s="183"/>
      <c r="AY198" s="183"/>
      <c r="AZ198" s="183"/>
      <c r="BA198" s="183"/>
      <c r="BB198" s="183"/>
    </row>
    <row r="199" spans="1:54">
      <c r="A199" s="183" t="str">
        <f t="shared" si="54"/>
        <v>Hydrogen</v>
      </c>
      <c r="B199" s="220">
        <v>0</v>
      </c>
      <c r="C199" s="212">
        <v>0</v>
      </c>
      <c r="D199" s="212">
        <v>0</v>
      </c>
      <c r="E199" s="212">
        <v>0</v>
      </c>
      <c r="F199" s="212">
        <v>0</v>
      </c>
      <c r="G199" s="212">
        <v>0</v>
      </c>
      <c r="H199" s="212">
        <v>0</v>
      </c>
      <c r="I199" s="212">
        <v>0</v>
      </c>
      <c r="J199" s="212">
        <v>0</v>
      </c>
      <c r="K199" s="212">
        <v>0</v>
      </c>
      <c r="L199" s="212">
        <v>0</v>
      </c>
      <c r="M199" s="212">
        <v>0</v>
      </c>
      <c r="N199" s="212">
        <v>0</v>
      </c>
      <c r="O199" s="212">
        <v>0</v>
      </c>
      <c r="P199" s="212">
        <v>0</v>
      </c>
      <c r="Q199" s="220">
        <v>0</v>
      </c>
      <c r="R199" s="212">
        <v>0</v>
      </c>
      <c r="S199" s="212">
        <v>0</v>
      </c>
      <c r="T199" s="212">
        <v>0</v>
      </c>
      <c r="U199" s="212">
        <v>0</v>
      </c>
      <c r="V199" s="212">
        <v>0</v>
      </c>
      <c r="W199" s="212">
        <v>0</v>
      </c>
      <c r="X199" s="212">
        <v>0</v>
      </c>
      <c r="Y199" s="212">
        <v>0</v>
      </c>
      <c r="Z199" s="212">
        <v>0</v>
      </c>
      <c r="AA199" s="220">
        <v>0</v>
      </c>
      <c r="AB199" s="212">
        <v>0</v>
      </c>
      <c r="AC199" s="212">
        <v>0</v>
      </c>
      <c r="AD199" s="212">
        <v>0</v>
      </c>
      <c r="AE199" s="212">
        <v>0</v>
      </c>
      <c r="AF199" s="212">
        <v>0</v>
      </c>
      <c r="AG199" s="212">
        <v>0</v>
      </c>
      <c r="AH199" s="212">
        <v>0</v>
      </c>
      <c r="AI199" s="212">
        <v>0</v>
      </c>
      <c r="AJ199" s="212">
        <v>0</v>
      </c>
      <c r="AK199" s="220">
        <v>0</v>
      </c>
      <c r="AL199" s="183"/>
      <c r="AM199" s="183"/>
      <c r="AN199" s="183"/>
      <c r="AO199" s="183"/>
      <c r="AP199" s="183"/>
      <c r="AQ199" s="183"/>
      <c r="AR199" s="183"/>
      <c r="AS199" s="183"/>
      <c r="AT199" s="183"/>
      <c r="AU199" s="183"/>
      <c r="AV199" s="183"/>
      <c r="AW199" s="183"/>
      <c r="AX199" s="183"/>
      <c r="AY199" s="183"/>
      <c r="AZ199" s="183"/>
      <c r="BA199" s="183"/>
      <c r="BB199" s="183"/>
    </row>
    <row r="200" spans="1:54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83"/>
      <c r="AY200" s="183"/>
      <c r="AZ200" s="183"/>
      <c r="BA200" s="183"/>
      <c r="BB200" s="183"/>
    </row>
    <row r="201" spans="1:54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  <c r="AI201" s="183"/>
      <c r="AJ201" s="183"/>
      <c r="AK201" s="183"/>
      <c r="AL201" s="183"/>
      <c r="AM201" s="183"/>
      <c r="AN201" s="183"/>
      <c r="AO201" s="183"/>
      <c r="AP201" s="183"/>
      <c r="AQ201" s="183"/>
      <c r="AR201" s="183"/>
      <c r="AS201" s="183"/>
      <c r="AT201" s="183"/>
      <c r="AU201" s="183"/>
      <c r="AV201" s="183"/>
      <c r="AW201" s="183"/>
      <c r="AX201" s="183"/>
      <c r="AY201" s="183"/>
      <c r="AZ201" s="183"/>
      <c r="BA201" s="183"/>
      <c r="BB201" s="183"/>
    </row>
    <row r="202" spans="1:54" ht="20.25">
      <c r="A202" s="225" t="s">
        <v>542</v>
      </c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  <c r="AI202" s="183"/>
      <c r="AJ202" s="183"/>
      <c r="AK202" s="183"/>
      <c r="AL202" s="183"/>
      <c r="AM202" s="183"/>
      <c r="AN202" s="183"/>
      <c r="AO202" s="183"/>
      <c r="AP202" s="183"/>
      <c r="AQ202" s="183"/>
      <c r="AR202" s="183"/>
      <c r="AS202" s="183"/>
      <c r="AT202" s="183"/>
      <c r="AU202" s="183"/>
      <c r="AV202" s="183"/>
      <c r="AW202" s="183"/>
      <c r="AX202" s="183"/>
      <c r="AY202" s="183"/>
      <c r="AZ202" s="183"/>
      <c r="BA202" s="183"/>
      <c r="BB202" s="183"/>
    </row>
    <row r="203" spans="1:54">
      <c r="A203" s="197" t="s">
        <v>448</v>
      </c>
      <c r="B203" s="219">
        <v>2015</v>
      </c>
      <c r="C203" s="197">
        <v>2016</v>
      </c>
      <c r="D203" s="197">
        <v>2017</v>
      </c>
      <c r="E203" s="197">
        <v>2018</v>
      </c>
      <c r="F203" s="197">
        <v>2019</v>
      </c>
      <c r="G203" s="197">
        <v>2020</v>
      </c>
      <c r="H203" s="197">
        <v>2021</v>
      </c>
      <c r="I203" s="197">
        <v>2022</v>
      </c>
      <c r="J203" s="197">
        <v>2023</v>
      </c>
      <c r="K203" s="197">
        <v>2024</v>
      </c>
      <c r="L203" s="197">
        <v>2025</v>
      </c>
      <c r="M203" s="197">
        <v>2026</v>
      </c>
      <c r="N203" s="197">
        <v>2027</v>
      </c>
      <c r="O203" s="197">
        <v>2028</v>
      </c>
      <c r="P203" s="197">
        <v>2029</v>
      </c>
      <c r="Q203" s="219">
        <v>2030</v>
      </c>
      <c r="R203" s="197">
        <v>2031</v>
      </c>
      <c r="S203" s="197">
        <v>2032</v>
      </c>
      <c r="T203" s="197">
        <v>2033</v>
      </c>
      <c r="U203" s="197">
        <v>2034</v>
      </c>
      <c r="V203" s="197">
        <v>2035</v>
      </c>
      <c r="W203" s="197">
        <v>2036</v>
      </c>
      <c r="X203" s="197">
        <v>2037</v>
      </c>
      <c r="Y203" s="197">
        <v>2038</v>
      </c>
      <c r="Z203" s="197">
        <v>2039</v>
      </c>
      <c r="AA203" s="219">
        <v>2040</v>
      </c>
      <c r="AB203" s="197">
        <v>2041</v>
      </c>
      <c r="AC203" s="197">
        <v>2042</v>
      </c>
      <c r="AD203" s="197">
        <v>2043</v>
      </c>
      <c r="AE203" s="197">
        <v>2044</v>
      </c>
      <c r="AF203" s="197">
        <v>2045</v>
      </c>
      <c r="AG203" s="197">
        <v>2046</v>
      </c>
      <c r="AH203" s="197">
        <v>2047</v>
      </c>
      <c r="AI203" s="197">
        <v>2048</v>
      </c>
      <c r="AJ203" s="197">
        <v>2049</v>
      </c>
      <c r="AK203" s="219">
        <v>2050</v>
      </c>
      <c r="AL203" s="183"/>
      <c r="AM203" s="183"/>
      <c r="AN203" s="183"/>
      <c r="AO203" s="183"/>
      <c r="AP203" s="183"/>
      <c r="AQ203" s="183"/>
      <c r="AR203" s="183"/>
      <c r="AS203" s="183"/>
      <c r="AT203" s="183"/>
      <c r="AU203" s="183"/>
      <c r="AV203" s="183"/>
      <c r="AW203" s="183"/>
      <c r="AX203" s="183"/>
      <c r="AY203" s="183"/>
      <c r="AZ203" s="183"/>
      <c r="BA203" s="183"/>
      <c r="BB203" s="183"/>
    </row>
    <row r="204" spans="1:54">
      <c r="A204" s="183" t="str">
        <f>A190</f>
        <v>Electricity</v>
      </c>
      <c r="B204" s="220">
        <f>B$153*B154</f>
        <v>708645000000000</v>
      </c>
      <c r="C204" s="212">
        <f t="shared" ref="C204:AK206" si="58">C$153*C154</f>
        <v>721670570000000</v>
      </c>
      <c r="D204" s="212">
        <f t="shared" si="58"/>
        <v>734651146666666.62</v>
      </c>
      <c r="E204" s="212">
        <f t="shared" si="58"/>
        <v>747586730000000</v>
      </c>
      <c r="F204" s="212">
        <f t="shared" si="58"/>
        <v>760477320000000</v>
      </c>
      <c r="G204" s="212">
        <f t="shared" si="58"/>
        <v>773322916666666.75</v>
      </c>
      <c r="H204" s="212">
        <f t="shared" si="58"/>
        <v>786123520000000</v>
      </c>
      <c r="I204" s="212">
        <f t="shared" si="58"/>
        <v>798879130000000</v>
      </c>
      <c r="J204" s="212">
        <f t="shared" si="58"/>
        <v>811589746666666.75</v>
      </c>
      <c r="K204" s="212">
        <f t="shared" si="58"/>
        <v>824255370000000.12</v>
      </c>
      <c r="L204" s="212">
        <f t="shared" si="58"/>
        <v>836876000000000</v>
      </c>
      <c r="M204" s="212">
        <f t="shared" si="58"/>
        <v>849451636666666.75</v>
      </c>
      <c r="N204" s="212">
        <f t="shared" si="58"/>
        <v>861982280000000.12</v>
      </c>
      <c r="O204" s="212">
        <f t="shared" si="58"/>
        <v>874467930000000.12</v>
      </c>
      <c r="P204" s="212">
        <f t="shared" si="58"/>
        <v>886908586666666.75</v>
      </c>
      <c r="Q204" s="220">
        <f t="shared" si="58"/>
        <v>899304250000000.12</v>
      </c>
      <c r="R204" s="212">
        <f t="shared" si="58"/>
        <v>921077715000000.12</v>
      </c>
      <c r="S204" s="212">
        <f t="shared" si="58"/>
        <v>942946460000000.12</v>
      </c>
      <c r="T204" s="212">
        <f t="shared" si="58"/>
        <v>964910485000000.12</v>
      </c>
      <c r="U204" s="212">
        <f t="shared" si="58"/>
        <v>986969790000000.12</v>
      </c>
      <c r="V204" s="212">
        <f t="shared" si="58"/>
        <v>1009124375000000.1</v>
      </c>
      <c r="W204" s="212">
        <f t="shared" si="58"/>
        <v>1031374240000000</v>
      </c>
      <c r="X204" s="212">
        <f t="shared" si="58"/>
        <v>1053719385000000</v>
      </c>
      <c r="Y204" s="212">
        <f t="shared" si="58"/>
        <v>1076159810000000</v>
      </c>
      <c r="Z204" s="212">
        <f t="shared" si="58"/>
        <v>1098695515000000</v>
      </c>
      <c r="AA204" s="220">
        <f t="shared" si="58"/>
        <v>1121326500000000</v>
      </c>
      <c r="AB204" s="212">
        <f t="shared" si="58"/>
        <v>1137166800000000</v>
      </c>
      <c r="AC204" s="212">
        <f t="shared" si="58"/>
        <v>1153007100000000</v>
      </c>
      <c r="AD204" s="212">
        <f t="shared" si="58"/>
        <v>1168847400000000</v>
      </c>
      <c r="AE204" s="212">
        <f t="shared" si="58"/>
        <v>1184687700000000</v>
      </c>
      <c r="AF204" s="212">
        <f t="shared" si="58"/>
        <v>1200528000000000</v>
      </c>
      <c r="AG204" s="212">
        <f t="shared" si="58"/>
        <v>1216368300000000</v>
      </c>
      <c r="AH204" s="212">
        <f t="shared" si="58"/>
        <v>1232208600000000</v>
      </c>
      <c r="AI204" s="212">
        <f t="shared" si="58"/>
        <v>1248048900000000</v>
      </c>
      <c r="AJ204" s="212">
        <f t="shared" si="58"/>
        <v>1263889200000000</v>
      </c>
      <c r="AK204" s="220">
        <f t="shared" si="58"/>
        <v>1279729500000000</v>
      </c>
      <c r="AL204" s="183"/>
      <c r="AM204" s="183"/>
      <c r="AN204" s="183"/>
      <c r="AO204" s="183"/>
      <c r="AP204" s="183"/>
      <c r="AQ204" s="183"/>
      <c r="AR204" s="183"/>
      <c r="AS204" s="183"/>
      <c r="AT204" s="183"/>
      <c r="AU204" s="183"/>
      <c r="AV204" s="183"/>
      <c r="AW204" s="183"/>
      <c r="AX204" s="183"/>
      <c r="AY204" s="183"/>
      <c r="AZ204" s="183"/>
      <c r="BA204" s="183"/>
      <c r="BB204" s="183"/>
    </row>
    <row r="205" spans="1:54">
      <c r="A205" s="183" t="str">
        <f t="shared" ref="A205:A213" si="59">A191</f>
        <v>Hard coal</v>
      </c>
      <c r="B205" s="220">
        <f>B$153*B155</f>
        <v>506175000000000</v>
      </c>
      <c r="C205" s="212">
        <f t="shared" si="58"/>
        <v>512856510000000</v>
      </c>
      <c r="D205" s="212">
        <f t="shared" si="58"/>
        <v>519403040000000</v>
      </c>
      <c r="E205" s="212">
        <f t="shared" si="58"/>
        <v>525814590000000</v>
      </c>
      <c r="F205" s="212">
        <f t="shared" si="58"/>
        <v>532091159999999.94</v>
      </c>
      <c r="G205" s="212">
        <f t="shared" si="58"/>
        <v>538232749999999.94</v>
      </c>
      <c r="H205" s="212">
        <f t="shared" si="58"/>
        <v>544239359999999.94</v>
      </c>
      <c r="I205" s="212">
        <f t="shared" si="58"/>
        <v>550110990000000.06</v>
      </c>
      <c r="J205" s="212">
        <f t="shared" si="58"/>
        <v>555847640000000.06</v>
      </c>
      <c r="K205" s="212">
        <f t="shared" si="58"/>
        <v>561449310000000.06</v>
      </c>
      <c r="L205" s="212">
        <f t="shared" si="58"/>
        <v>566916000000000</v>
      </c>
      <c r="M205" s="212">
        <f t="shared" si="58"/>
        <v>572247710000000</v>
      </c>
      <c r="N205" s="212">
        <f t="shared" si="58"/>
        <v>577444440000000</v>
      </c>
      <c r="O205" s="212">
        <f t="shared" si="58"/>
        <v>582506190000000</v>
      </c>
      <c r="P205" s="212">
        <f t="shared" si="58"/>
        <v>587432960000000</v>
      </c>
      <c r="Q205" s="220">
        <f t="shared" si="58"/>
        <v>592224750000000</v>
      </c>
      <c r="R205" s="212">
        <f t="shared" si="58"/>
        <v>605087550000000</v>
      </c>
      <c r="S205" s="212">
        <f t="shared" si="58"/>
        <v>617950350000000</v>
      </c>
      <c r="T205" s="212">
        <f t="shared" si="58"/>
        <v>630813150000000</v>
      </c>
      <c r="U205" s="212">
        <f t="shared" si="58"/>
        <v>643675950000000</v>
      </c>
      <c r="V205" s="212">
        <f t="shared" si="58"/>
        <v>656538750000000</v>
      </c>
      <c r="W205" s="212">
        <f t="shared" si="58"/>
        <v>669401550000000</v>
      </c>
      <c r="X205" s="212">
        <f t="shared" si="58"/>
        <v>682264350000000</v>
      </c>
      <c r="Y205" s="212">
        <f t="shared" si="58"/>
        <v>695127150000000</v>
      </c>
      <c r="Z205" s="212">
        <f t="shared" si="58"/>
        <v>707989950000000</v>
      </c>
      <c r="AA205" s="220">
        <f t="shared" si="58"/>
        <v>720852750000000</v>
      </c>
      <c r="AB205" s="212">
        <f t="shared" si="58"/>
        <v>731035800000000</v>
      </c>
      <c r="AC205" s="212">
        <f t="shared" si="58"/>
        <v>741218850000000</v>
      </c>
      <c r="AD205" s="212">
        <f t="shared" si="58"/>
        <v>751401900000000</v>
      </c>
      <c r="AE205" s="212">
        <f t="shared" si="58"/>
        <v>761584950000000</v>
      </c>
      <c r="AF205" s="212">
        <f t="shared" si="58"/>
        <v>771768000000000</v>
      </c>
      <c r="AG205" s="212">
        <f t="shared" si="58"/>
        <v>781951050000000</v>
      </c>
      <c r="AH205" s="212">
        <f t="shared" si="58"/>
        <v>792134100000000</v>
      </c>
      <c r="AI205" s="212">
        <f t="shared" si="58"/>
        <v>802317150000000</v>
      </c>
      <c r="AJ205" s="212">
        <f t="shared" si="58"/>
        <v>812500200000000</v>
      </c>
      <c r="AK205" s="220">
        <f t="shared" si="58"/>
        <v>822683250000000</v>
      </c>
      <c r="AL205" s="183"/>
      <c r="AM205" s="183"/>
      <c r="AN205" s="183"/>
      <c r="AO205" s="183"/>
      <c r="AP205" s="183"/>
      <c r="AQ205" s="183"/>
      <c r="AR205" s="183"/>
      <c r="AS205" s="183"/>
      <c r="AT205" s="183"/>
      <c r="AU205" s="183"/>
      <c r="AV205" s="183"/>
      <c r="AW205" s="183"/>
      <c r="AX205" s="183"/>
      <c r="AY205" s="183"/>
      <c r="AZ205" s="183"/>
      <c r="BA205" s="183"/>
      <c r="BB205" s="183"/>
    </row>
    <row r="206" spans="1:54">
      <c r="A206" s="183" t="str">
        <f t="shared" si="59"/>
        <v>Natural gas</v>
      </c>
      <c r="B206" s="220">
        <f>B$153*B156</f>
        <v>404940000000000</v>
      </c>
      <c r="C206" s="212">
        <f t="shared" si="58"/>
        <v>411891469999999.94</v>
      </c>
      <c r="D206" s="212">
        <f t="shared" si="58"/>
        <v>418797946666666.69</v>
      </c>
      <c r="E206" s="212">
        <f t="shared" si="58"/>
        <v>425659430000000</v>
      </c>
      <c r="F206" s="212">
        <f t="shared" si="58"/>
        <v>432475920000000</v>
      </c>
      <c r="G206" s="212">
        <f t="shared" si="58"/>
        <v>439247416666666.69</v>
      </c>
      <c r="H206" s="212">
        <f t="shared" si="58"/>
        <v>445973920000000</v>
      </c>
      <c r="I206" s="212">
        <f t="shared" si="58"/>
        <v>452655430000000</v>
      </c>
      <c r="J206" s="212">
        <f t="shared" si="58"/>
        <v>459291946666666.69</v>
      </c>
      <c r="K206" s="212">
        <f t="shared" si="58"/>
        <v>465883470000000</v>
      </c>
      <c r="L206" s="212">
        <f t="shared" si="58"/>
        <v>472430000000000</v>
      </c>
      <c r="M206" s="212">
        <f t="shared" si="58"/>
        <v>478931536666666.62</v>
      </c>
      <c r="N206" s="212">
        <f t="shared" si="58"/>
        <v>485388080000000</v>
      </c>
      <c r="O206" s="212">
        <f t="shared" si="58"/>
        <v>491799630000000</v>
      </c>
      <c r="P206" s="212">
        <f t="shared" si="58"/>
        <v>498166186666666.69</v>
      </c>
      <c r="Q206" s="220">
        <f t="shared" si="58"/>
        <v>504487750000000</v>
      </c>
      <c r="R206" s="212">
        <f t="shared" si="58"/>
        <v>519927080000000</v>
      </c>
      <c r="S206" s="212">
        <f t="shared" si="58"/>
        <v>535556970000000</v>
      </c>
      <c r="T206" s="212">
        <f t="shared" si="58"/>
        <v>551377420000000.06</v>
      </c>
      <c r="U206" s="212">
        <f t="shared" si="58"/>
        <v>567388430000000</v>
      </c>
      <c r="V206" s="212">
        <f t="shared" si="58"/>
        <v>583590000000000</v>
      </c>
      <c r="W206" s="212">
        <f t="shared" si="58"/>
        <v>599982130000000</v>
      </c>
      <c r="X206" s="212">
        <f t="shared" si="58"/>
        <v>616564820000000</v>
      </c>
      <c r="Y206" s="212">
        <f t="shared" si="58"/>
        <v>633338070000000</v>
      </c>
      <c r="Z206" s="212">
        <f t="shared" si="58"/>
        <v>650301880000000</v>
      </c>
      <c r="AA206" s="220">
        <f t="shared" si="58"/>
        <v>667456250000000</v>
      </c>
      <c r="AB206" s="212">
        <f t="shared" si="58"/>
        <v>676885000000000</v>
      </c>
      <c r="AC206" s="212">
        <f t="shared" si="58"/>
        <v>686313750000000</v>
      </c>
      <c r="AD206" s="212">
        <f t="shared" si="58"/>
        <v>695742500000000</v>
      </c>
      <c r="AE206" s="212">
        <f t="shared" si="58"/>
        <v>705171250000000</v>
      </c>
      <c r="AF206" s="212">
        <f t="shared" si="58"/>
        <v>714600000000000</v>
      </c>
      <c r="AG206" s="212">
        <f t="shared" si="58"/>
        <v>724028750000000</v>
      </c>
      <c r="AH206" s="212">
        <f t="shared" si="58"/>
        <v>733457500000000</v>
      </c>
      <c r="AI206" s="212">
        <f t="shared" si="58"/>
        <v>742886250000000</v>
      </c>
      <c r="AJ206" s="212">
        <f t="shared" si="58"/>
        <v>752315000000000</v>
      </c>
      <c r="AK206" s="220">
        <f t="shared" si="58"/>
        <v>761743750000000</v>
      </c>
      <c r="AL206" s="183"/>
      <c r="AM206" s="183"/>
      <c r="AN206" s="183"/>
      <c r="AO206" s="183"/>
      <c r="AP206" s="183"/>
      <c r="AQ206" s="183"/>
      <c r="AR206" s="183"/>
      <c r="AS206" s="183"/>
      <c r="AT206" s="183"/>
      <c r="AU206" s="183"/>
      <c r="AV206" s="183"/>
      <c r="AW206" s="183"/>
      <c r="AX206" s="183"/>
      <c r="AY206" s="183"/>
      <c r="AZ206" s="183"/>
      <c r="BA206" s="183"/>
      <c r="BB206" s="183"/>
    </row>
    <row r="207" spans="1:54">
      <c r="A207" s="183" t="str">
        <f t="shared" si="59"/>
        <v>Biomass</v>
      </c>
      <c r="B207" s="220">
        <f>B$153*B157+B$153*B158</f>
        <v>1046095000000000</v>
      </c>
      <c r="C207" s="212">
        <f t="shared" ref="C207:AK207" si="60">C$153*C157+C$153*C158</f>
        <v>1068164230000000</v>
      </c>
      <c r="D207" s="212">
        <f t="shared" si="60"/>
        <v>1090278453333333.2</v>
      </c>
      <c r="E207" s="212">
        <f t="shared" si="60"/>
        <v>1112437670000000</v>
      </c>
      <c r="F207" s="212">
        <f t="shared" si="60"/>
        <v>1134641880000000</v>
      </c>
      <c r="G207" s="212">
        <f t="shared" si="60"/>
        <v>1156891083333333.2</v>
      </c>
      <c r="H207" s="212">
        <f t="shared" si="60"/>
        <v>1179185280000000</v>
      </c>
      <c r="I207" s="212">
        <f t="shared" si="60"/>
        <v>1201524470000000</v>
      </c>
      <c r="J207" s="212">
        <f t="shared" si="60"/>
        <v>1223908653333333.2</v>
      </c>
      <c r="K207" s="212">
        <f t="shared" si="60"/>
        <v>1246337830000000</v>
      </c>
      <c r="L207" s="212">
        <f t="shared" si="60"/>
        <v>1268812000000000</v>
      </c>
      <c r="M207" s="212">
        <f t="shared" si="60"/>
        <v>1291331163333333.2</v>
      </c>
      <c r="N207" s="212">
        <f t="shared" si="60"/>
        <v>1313895320000000</v>
      </c>
      <c r="O207" s="212">
        <f t="shared" si="60"/>
        <v>1336504470000000</v>
      </c>
      <c r="P207" s="212">
        <f t="shared" si="60"/>
        <v>1359158613333333.2</v>
      </c>
      <c r="Q207" s="220">
        <f t="shared" si="60"/>
        <v>1381857750000000</v>
      </c>
      <c r="R207" s="212">
        <f t="shared" si="60"/>
        <v>1407388820000000</v>
      </c>
      <c r="S207" s="212">
        <f t="shared" si="60"/>
        <v>1432729330000000</v>
      </c>
      <c r="T207" s="212">
        <f t="shared" si="60"/>
        <v>1457879280000000</v>
      </c>
      <c r="U207" s="212">
        <f t="shared" si="60"/>
        <v>1482838670000000</v>
      </c>
      <c r="V207" s="212">
        <f t="shared" si="60"/>
        <v>1507607500000000</v>
      </c>
      <c r="W207" s="212">
        <f t="shared" si="60"/>
        <v>1532185770000000</v>
      </c>
      <c r="X207" s="212">
        <f t="shared" si="60"/>
        <v>1556573480000000</v>
      </c>
      <c r="Y207" s="212">
        <f t="shared" si="60"/>
        <v>1580770630000000</v>
      </c>
      <c r="Z207" s="212">
        <f t="shared" si="60"/>
        <v>1604777220000000</v>
      </c>
      <c r="AA207" s="220">
        <f t="shared" si="60"/>
        <v>1628593250000000</v>
      </c>
      <c r="AB207" s="212">
        <f t="shared" si="60"/>
        <v>1651599400000000</v>
      </c>
      <c r="AC207" s="212">
        <f t="shared" si="60"/>
        <v>1674605550000000</v>
      </c>
      <c r="AD207" s="212">
        <f t="shared" si="60"/>
        <v>1697611700000000</v>
      </c>
      <c r="AE207" s="212">
        <f t="shared" si="60"/>
        <v>1720617850000000</v>
      </c>
      <c r="AF207" s="212">
        <f t="shared" si="60"/>
        <v>1743624000000000</v>
      </c>
      <c r="AG207" s="212">
        <f t="shared" si="60"/>
        <v>1766630150000000</v>
      </c>
      <c r="AH207" s="212">
        <f t="shared" si="60"/>
        <v>1789636300000000</v>
      </c>
      <c r="AI207" s="212">
        <f t="shared" si="60"/>
        <v>1812642450000000</v>
      </c>
      <c r="AJ207" s="212">
        <f t="shared" si="60"/>
        <v>1835648600000000</v>
      </c>
      <c r="AK207" s="220">
        <f t="shared" si="60"/>
        <v>1858654750000000</v>
      </c>
      <c r="AL207" s="183"/>
      <c r="AM207" s="183"/>
      <c r="AN207" s="183"/>
      <c r="AO207" s="183"/>
      <c r="AP207" s="183"/>
      <c r="AQ207" s="183"/>
      <c r="AR207" s="183"/>
      <c r="AS207" s="183"/>
      <c r="AT207" s="183"/>
      <c r="AU207" s="183"/>
      <c r="AV207" s="183"/>
      <c r="AW207" s="183"/>
      <c r="AX207" s="183"/>
      <c r="AY207" s="183"/>
      <c r="AZ207" s="183"/>
      <c r="BA207" s="183"/>
      <c r="BB207" s="183"/>
    </row>
    <row r="208" spans="1:54">
      <c r="A208" s="183" t="str">
        <f t="shared" si="59"/>
        <v>Petroleum diesel</v>
      </c>
      <c r="B208" s="220">
        <f>B$153*B159</f>
        <v>168725000000000</v>
      </c>
      <c r="C208" s="212">
        <f t="shared" ref="C208:AK208" si="61">C$153*C159</f>
        <v>172099500000000</v>
      </c>
      <c r="D208" s="212">
        <f t="shared" si="61"/>
        <v>175474000000000</v>
      </c>
      <c r="E208" s="212">
        <f t="shared" si="61"/>
        <v>178848500000000</v>
      </c>
      <c r="F208" s="212">
        <f t="shared" si="61"/>
        <v>182223000000000</v>
      </c>
      <c r="G208" s="212">
        <f t="shared" si="61"/>
        <v>185597500000000</v>
      </c>
      <c r="H208" s="212">
        <f t="shared" si="61"/>
        <v>188972000000000</v>
      </c>
      <c r="I208" s="212">
        <f t="shared" si="61"/>
        <v>192346500000000</v>
      </c>
      <c r="J208" s="212">
        <f t="shared" si="61"/>
        <v>195721000000000</v>
      </c>
      <c r="K208" s="212">
        <f t="shared" si="61"/>
        <v>199095500000000</v>
      </c>
      <c r="L208" s="212">
        <f t="shared" si="61"/>
        <v>202470000000000</v>
      </c>
      <c r="M208" s="212">
        <f t="shared" si="61"/>
        <v>205844500000000</v>
      </c>
      <c r="N208" s="212">
        <f t="shared" si="61"/>
        <v>209219000000000</v>
      </c>
      <c r="O208" s="212">
        <f t="shared" si="61"/>
        <v>212593500000000</v>
      </c>
      <c r="P208" s="212">
        <f t="shared" si="61"/>
        <v>215968000000000</v>
      </c>
      <c r="Q208" s="220">
        <f t="shared" si="61"/>
        <v>219342500000000</v>
      </c>
      <c r="R208" s="212">
        <f t="shared" si="61"/>
        <v>221865435000000</v>
      </c>
      <c r="S208" s="212">
        <f t="shared" si="61"/>
        <v>224293090000000</v>
      </c>
      <c r="T208" s="212">
        <f t="shared" si="61"/>
        <v>226625465000000</v>
      </c>
      <c r="U208" s="212">
        <f t="shared" si="61"/>
        <v>228862560000000</v>
      </c>
      <c r="V208" s="212">
        <f t="shared" si="61"/>
        <v>231004375000000</v>
      </c>
      <c r="W208" s="212">
        <f t="shared" si="61"/>
        <v>233050910000000</v>
      </c>
      <c r="X208" s="212">
        <f t="shared" si="61"/>
        <v>235002165000000</v>
      </c>
      <c r="Y208" s="212">
        <f t="shared" si="61"/>
        <v>236858140000000</v>
      </c>
      <c r="Z208" s="212">
        <f t="shared" si="61"/>
        <v>238618835000000</v>
      </c>
      <c r="AA208" s="220">
        <f t="shared" si="61"/>
        <v>240284250000000</v>
      </c>
      <c r="AB208" s="212">
        <f t="shared" si="61"/>
        <v>243678600000000</v>
      </c>
      <c r="AC208" s="212">
        <f t="shared" si="61"/>
        <v>247072950000000</v>
      </c>
      <c r="AD208" s="212">
        <f t="shared" si="61"/>
        <v>250467300000000</v>
      </c>
      <c r="AE208" s="212">
        <f t="shared" si="61"/>
        <v>253861650000000</v>
      </c>
      <c r="AF208" s="212">
        <f t="shared" si="61"/>
        <v>257256000000000</v>
      </c>
      <c r="AG208" s="212">
        <f t="shared" si="61"/>
        <v>260650350000000</v>
      </c>
      <c r="AH208" s="212">
        <f t="shared" si="61"/>
        <v>264044700000000</v>
      </c>
      <c r="AI208" s="212">
        <f t="shared" si="61"/>
        <v>267439050000000</v>
      </c>
      <c r="AJ208" s="212">
        <f t="shared" si="61"/>
        <v>270833400000000</v>
      </c>
      <c r="AK208" s="220">
        <f t="shared" si="61"/>
        <v>274227750000000</v>
      </c>
      <c r="AL208" s="183"/>
      <c r="AM208" s="183"/>
      <c r="AN208" s="183"/>
      <c r="AO208" s="183"/>
      <c r="AP208" s="183"/>
      <c r="AQ208" s="183"/>
      <c r="AR208" s="183"/>
      <c r="AS208" s="183"/>
      <c r="AT208" s="183"/>
      <c r="AU208" s="183"/>
      <c r="AV208" s="183"/>
      <c r="AW208" s="183"/>
      <c r="AX208" s="183"/>
      <c r="AY208" s="183"/>
      <c r="AZ208" s="183"/>
      <c r="BA208" s="183"/>
      <c r="BB208" s="183"/>
    </row>
    <row r="209" spans="1:54">
      <c r="A209" s="183" t="str">
        <f t="shared" si="59"/>
        <v>Heat</v>
      </c>
      <c r="B209" s="220">
        <v>0</v>
      </c>
      <c r="C209" s="212">
        <v>0</v>
      </c>
      <c r="D209" s="212">
        <v>0</v>
      </c>
      <c r="E209" s="212">
        <v>0</v>
      </c>
      <c r="F209" s="212">
        <v>0</v>
      </c>
      <c r="G209" s="212">
        <v>0</v>
      </c>
      <c r="H209" s="212">
        <v>0</v>
      </c>
      <c r="I209" s="212">
        <v>0</v>
      </c>
      <c r="J209" s="212">
        <v>0</v>
      </c>
      <c r="K209" s="212">
        <v>0</v>
      </c>
      <c r="L209" s="212">
        <v>0</v>
      </c>
      <c r="M209" s="212">
        <v>0</v>
      </c>
      <c r="N209" s="212">
        <v>0</v>
      </c>
      <c r="O209" s="212">
        <v>0</v>
      </c>
      <c r="P209" s="212">
        <v>0</v>
      </c>
      <c r="Q209" s="220">
        <v>0</v>
      </c>
      <c r="R209" s="212">
        <v>0</v>
      </c>
      <c r="S209" s="212">
        <v>0</v>
      </c>
      <c r="T209" s="212">
        <v>0</v>
      </c>
      <c r="U209" s="212">
        <v>0</v>
      </c>
      <c r="V209" s="212">
        <v>0</v>
      </c>
      <c r="W209" s="212">
        <v>0</v>
      </c>
      <c r="X209" s="212">
        <v>0</v>
      </c>
      <c r="Y209" s="212">
        <v>0</v>
      </c>
      <c r="Z209" s="212">
        <v>0</v>
      </c>
      <c r="AA209" s="220">
        <v>0</v>
      </c>
      <c r="AB209" s="212">
        <v>0</v>
      </c>
      <c r="AC209" s="212">
        <v>0</v>
      </c>
      <c r="AD209" s="212">
        <v>0</v>
      </c>
      <c r="AE209" s="212">
        <v>0</v>
      </c>
      <c r="AF209" s="212">
        <v>0</v>
      </c>
      <c r="AG209" s="212">
        <v>0</v>
      </c>
      <c r="AH209" s="212">
        <v>0</v>
      </c>
      <c r="AI209" s="212">
        <v>0</v>
      </c>
      <c r="AJ209" s="212">
        <v>0</v>
      </c>
      <c r="AK209" s="220">
        <v>0</v>
      </c>
      <c r="AL209" s="183"/>
      <c r="AM209" s="183"/>
      <c r="AN209" s="183"/>
      <c r="AO209" s="183"/>
      <c r="AP209" s="183"/>
      <c r="AQ209" s="183"/>
      <c r="AR209" s="183"/>
      <c r="AS209" s="183"/>
      <c r="AT209" s="183"/>
      <c r="AU209" s="183"/>
      <c r="AV209" s="183"/>
      <c r="AW209" s="183"/>
      <c r="AX209" s="183"/>
      <c r="AY209" s="183"/>
      <c r="AZ209" s="183"/>
      <c r="BA209" s="183"/>
      <c r="BB209" s="183"/>
    </row>
    <row r="210" spans="1:54">
      <c r="A210" s="183" t="str">
        <f t="shared" si="59"/>
        <v>Crude oil</v>
      </c>
      <c r="B210" s="220">
        <v>0</v>
      </c>
      <c r="C210" s="212">
        <v>0</v>
      </c>
      <c r="D210" s="212">
        <v>0</v>
      </c>
      <c r="E210" s="212">
        <v>0</v>
      </c>
      <c r="F210" s="212">
        <v>0</v>
      </c>
      <c r="G210" s="212">
        <v>0</v>
      </c>
      <c r="H210" s="212">
        <v>0</v>
      </c>
      <c r="I210" s="212">
        <v>0</v>
      </c>
      <c r="J210" s="212">
        <v>0</v>
      </c>
      <c r="K210" s="212">
        <v>0</v>
      </c>
      <c r="L210" s="212">
        <v>0</v>
      </c>
      <c r="M210" s="212">
        <v>0</v>
      </c>
      <c r="N210" s="212">
        <v>0</v>
      </c>
      <c r="O210" s="212">
        <v>0</v>
      </c>
      <c r="P210" s="212">
        <v>0</v>
      </c>
      <c r="Q210" s="220">
        <v>0</v>
      </c>
      <c r="R210" s="212">
        <v>0</v>
      </c>
      <c r="S210" s="212">
        <v>0</v>
      </c>
      <c r="T210" s="212">
        <v>0</v>
      </c>
      <c r="U210" s="212">
        <v>0</v>
      </c>
      <c r="V210" s="212">
        <v>0</v>
      </c>
      <c r="W210" s="212">
        <v>0</v>
      </c>
      <c r="X210" s="212">
        <v>0</v>
      </c>
      <c r="Y210" s="212">
        <v>0</v>
      </c>
      <c r="Z210" s="212">
        <v>0</v>
      </c>
      <c r="AA210" s="220">
        <v>0</v>
      </c>
      <c r="AB210" s="212">
        <v>0</v>
      </c>
      <c r="AC210" s="212">
        <v>0</v>
      </c>
      <c r="AD210" s="212">
        <v>0</v>
      </c>
      <c r="AE210" s="212">
        <v>0</v>
      </c>
      <c r="AF210" s="212">
        <v>0</v>
      </c>
      <c r="AG210" s="212">
        <v>0</v>
      </c>
      <c r="AH210" s="212">
        <v>0</v>
      </c>
      <c r="AI210" s="212">
        <v>0</v>
      </c>
      <c r="AJ210" s="212">
        <v>0</v>
      </c>
      <c r="AK210" s="220">
        <v>0</v>
      </c>
      <c r="AL210" s="183"/>
      <c r="AM210" s="183"/>
      <c r="AN210" s="183"/>
      <c r="AO210" s="183"/>
      <c r="AP210" s="183"/>
      <c r="AQ210" s="183"/>
      <c r="AR210" s="183"/>
      <c r="AS210" s="183"/>
      <c r="AT210" s="183"/>
      <c r="AU210" s="183"/>
      <c r="AV210" s="183"/>
      <c r="AW210" s="183"/>
      <c r="AX210" s="183"/>
      <c r="AY210" s="183"/>
      <c r="AZ210" s="183"/>
      <c r="BA210" s="183"/>
      <c r="BB210" s="183"/>
    </row>
    <row r="211" spans="1:54">
      <c r="A211" s="183" t="str">
        <f t="shared" si="59"/>
        <v>Heavy or residual fuel oil</v>
      </c>
      <c r="B211" s="220">
        <f>B$153*B160</f>
        <v>269960000000000</v>
      </c>
      <c r="C211" s="212">
        <f t="shared" ref="C211:AK212" si="62">C$153*C160</f>
        <v>275359200000000</v>
      </c>
      <c r="D211" s="212">
        <f t="shared" si="62"/>
        <v>280758400000000</v>
      </c>
      <c r="E211" s="212">
        <f t="shared" si="62"/>
        <v>286157600000000</v>
      </c>
      <c r="F211" s="212">
        <f t="shared" si="62"/>
        <v>291556800000000</v>
      </c>
      <c r="G211" s="212">
        <f t="shared" si="62"/>
        <v>296956000000000</v>
      </c>
      <c r="H211" s="212">
        <f t="shared" si="62"/>
        <v>302355200000000</v>
      </c>
      <c r="I211" s="212">
        <f t="shared" si="62"/>
        <v>307754400000000</v>
      </c>
      <c r="J211" s="212">
        <f t="shared" si="62"/>
        <v>313153600000000</v>
      </c>
      <c r="K211" s="212">
        <f t="shared" si="62"/>
        <v>318552800000000</v>
      </c>
      <c r="L211" s="212">
        <f t="shared" si="62"/>
        <v>323952000000000</v>
      </c>
      <c r="M211" s="212">
        <f t="shared" si="62"/>
        <v>329351200000000</v>
      </c>
      <c r="N211" s="212">
        <f t="shared" si="62"/>
        <v>334750400000000</v>
      </c>
      <c r="O211" s="212">
        <f t="shared" si="62"/>
        <v>340149600000000</v>
      </c>
      <c r="P211" s="212">
        <f t="shared" si="62"/>
        <v>345548800000000</v>
      </c>
      <c r="Q211" s="220">
        <f t="shared" si="62"/>
        <v>350948000000000</v>
      </c>
      <c r="R211" s="212">
        <f t="shared" si="62"/>
        <v>358570400000000</v>
      </c>
      <c r="S211" s="212">
        <f t="shared" si="62"/>
        <v>366192800000000</v>
      </c>
      <c r="T211" s="212">
        <f t="shared" si="62"/>
        <v>373815200000000</v>
      </c>
      <c r="U211" s="212">
        <f t="shared" si="62"/>
        <v>381437600000000</v>
      </c>
      <c r="V211" s="212">
        <f t="shared" si="62"/>
        <v>389060000000000</v>
      </c>
      <c r="W211" s="212">
        <f t="shared" si="62"/>
        <v>396682400000000</v>
      </c>
      <c r="X211" s="212">
        <f t="shared" si="62"/>
        <v>404304800000000</v>
      </c>
      <c r="Y211" s="212">
        <f t="shared" si="62"/>
        <v>411927200000000</v>
      </c>
      <c r="Z211" s="212">
        <f t="shared" si="62"/>
        <v>419549600000000</v>
      </c>
      <c r="AA211" s="220">
        <f t="shared" si="62"/>
        <v>427172000000000</v>
      </c>
      <c r="AB211" s="212">
        <f t="shared" si="62"/>
        <v>433206400000000</v>
      </c>
      <c r="AC211" s="212">
        <f t="shared" si="62"/>
        <v>439240800000000</v>
      </c>
      <c r="AD211" s="212">
        <f t="shared" si="62"/>
        <v>445275200000000</v>
      </c>
      <c r="AE211" s="212">
        <f t="shared" si="62"/>
        <v>451309600000000</v>
      </c>
      <c r="AF211" s="212">
        <f t="shared" si="62"/>
        <v>457344000000000</v>
      </c>
      <c r="AG211" s="212">
        <f t="shared" si="62"/>
        <v>463378400000000</v>
      </c>
      <c r="AH211" s="212">
        <f t="shared" si="62"/>
        <v>469412800000000</v>
      </c>
      <c r="AI211" s="212">
        <f t="shared" si="62"/>
        <v>475447200000000</v>
      </c>
      <c r="AJ211" s="212">
        <f t="shared" si="62"/>
        <v>481481600000000</v>
      </c>
      <c r="AK211" s="220">
        <f t="shared" si="62"/>
        <v>487516000000000</v>
      </c>
      <c r="AL211" s="183"/>
      <c r="AM211" s="183"/>
      <c r="AN211" s="183"/>
      <c r="AO211" s="183"/>
      <c r="AP211" s="183"/>
      <c r="AQ211" s="183"/>
      <c r="AR211" s="183"/>
      <c r="AS211" s="183"/>
      <c r="AT211" s="183"/>
      <c r="AU211" s="183"/>
      <c r="AV211" s="183"/>
      <c r="AW211" s="183"/>
      <c r="AX211" s="183"/>
      <c r="AY211" s="183"/>
      <c r="AZ211" s="183"/>
      <c r="BA211" s="183"/>
      <c r="BB211" s="183"/>
    </row>
    <row r="212" spans="1:54">
      <c r="A212" s="183" t="str">
        <f t="shared" si="59"/>
        <v>LPG propane or butane</v>
      </c>
      <c r="B212" s="220">
        <f>B$153*B161</f>
        <v>269960000000000</v>
      </c>
      <c r="C212" s="212">
        <f t="shared" si="62"/>
        <v>279948520000000.03</v>
      </c>
      <c r="D212" s="212">
        <f t="shared" si="62"/>
        <v>290117013333333.31</v>
      </c>
      <c r="E212" s="212">
        <f t="shared" si="62"/>
        <v>300465480000000</v>
      </c>
      <c r="F212" s="212">
        <f t="shared" si="62"/>
        <v>310993920000000</v>
      </c>
      <c r="G212" s="212">
        <f t="shared" si="62"/>
        <v>321702333333333.37</v>
      </c>
      <c r="H212" s="212">
        <f t="shared" si="62"/>
        <v>332590720000000</v>
      </c>
      <c r="I212" s="212">
        <f t="shared" si="62"/>
        <v>343659080000000</v>
      </c>
      <c r="J212" s="212">
        <f t="shared" si="62"/>
        <v>354907413333333.37</v>
      </c>
      <c r="K212" s="212">
        <f t="shared" si="62"/>
        <v>366335720000000</v>
      </c>
      <c r="L212" s="212">
        <f t="shared" si="62"/>
        <v>377944000000000</v>
      </c>
      <c r="M212" s="212">
        <f t="shared" si="62"/>
        <v>389732253333333.37</v>
      </c>
      <c r="N212" s="212">
        <f t="shared" si="62"/>
        <v>401700480000000</v>
      </c>
      <c r="O212" s="212">
        <f t="shared" si="62"/>
        <v>413848680000000.06</v>
      </c>
      <c r="P212" s="212">
        <f t="shared" si="62"/>
        <v>426176853333333.31</v>
      </c>
      <c r="Q212" s="220">
        <f t="shared" si="62"/>
        <v>438685000000000</v>
      </c>
      <c r="R212" s="212">
        <f t="shared" si="62"/>
        <v>448213000000000</v>
      </c>
      <c r="S212" s="212">
        <f t="shared" si="62"/>
        <v>457741000000000</v>
      </c>
      <c r="T212" s="212">
        <f t="shared" si="62"/>
        <v>467269000000000</v>
      </c>
      <c r="U212" s="212">
        <f t="shared" si="62"/>
        <v>476797000000000</v>
      </c>
      <c r="V212" s="212">
        <f t="shared" si="62"/>
        <v>486325000000000</v>
      </c>
      <c r="W212" s="212">
        <f t="shared" si="62"/>
        <v>495853000000000</v>
      </c>
      <c r="X212" s="212">
        <f t="shared" si="62"/>
        <v>505381000000000</v>
      </c>
      <c r="Y212" s="212">
        <f t="shared" si="62"/>
        <v>514909000000000</v>
      </c>
      <c r="Z212" s="212">
        <f t="shared" si="62"/>
        <v>524437000000000</v>
      </c>
      <c r="AA212" s="220">
        <f t="shared" si="62"/>
        <v>533965000000000</v>
      </c>
      <c r="AB212" s="212">
        <f t="shared" si="62"/>
        <v>541508000000000</v>
      </c>
      <c r="AC212" s="212">
        <f t="shared" si="62"/>
        <v>549051000000000</v>
      </c>
      <c r="AD212" s="212">
        <f t="shared" si="62"/>
        <v>556594000000000</v>
      </c>
      <c r="AE212" s="212">
        <f t="shared" si="62"/>
        <v>564137000000000</v>
      </c>
      <c r="AF212" s="212">
        <f t="shared" si="62"/>
        <v>571680000000000</v>
      </c>
      <c r="AG212" s="212">
        <f t="shared" si="62"/>
        <v>579223000000000</v>
      </c>
      <c r="AH212" s="212">
        <f t="shared" si="62"/>
        <v>586766000000000</v>
      </c>
      <c r="AI212" s="212">
        <f t="shared" si="62"/>
        <v>594309000000000</v>
      </c>
      <c r="AJ212" s="212">
        <f t="shared" si="62"/>
        <v>601852000000000</v>
      </c>
      <c r="AK212" s="220">
        <f t="shared" si="62"/>
        <v>609395000000000</v>
      </c>
      <c r="AL212" s="183"/>
      <c r="AM212" s="183"/>
      <c r="AN212" s="183"/>
      <c r="AO212" s="183"/>
      <c r="AP212" s="183"/>
      <c r="AQ212" s="183"/>
      <c r="AR212" s="183"/>
      <c r="AS212" s="183"/>
      <c r="AT212" s="183"/>
      <c r="AU212" s="183"/>
      <c r="AV212" s="183"/>
      <c r="AW212" s="183"/>
      <c r="AX212" s="183"/>
      <c r="AY212" s="183"/>
      <c r="AZ212" s="183"/>
      <c r="BA212" s="183"/>
      <c r="BB212" s="183"/>
    </row>
    <row r="213" spans="1:54">
      <c r="A213" s="183" t="str">
        <f t="shared" si="59"/>
        <v>Hydrogen</v>
      </c>
      <c r="B213" s="220">
        <v>0</v>
      </c>
      <c r="C213" s="212">
        <v>0</v>
      </c>
      <c r="D213" s="212">
        <v>0</v>
      </c>
      <c r="E213" s="212">
        <v>0</v>
      </c>
      <c r="F213" s="212">
        <v>0</v>
      </c>
      <c r="G213" s="212">
        <v>0</v>
      </c>
      <c r="H213" s="212">
        <v>0</v>
      </c>
      <c r="I213" s="212">
        <v>0</v>
      </c>
      <c r="J213" s="212">
        <v>0</v>
      </c>
      <c r="K213" s="212">
        <v>0</v>
      </c>
      <c r="L213" s="212">
        <v>0</v>
      </c>
      <c r="M213" s="212">
        <v>0</v>
      </c>
      <c r="N213" s="212">
        <v>0</v>
      </c>
      <c r="O213" s="212">
        <v>0</v>
      </c>
      <c r="P213" s="212">
        <v>0</v>
      </c>
      <c r="Q213" s="220">
        <v>0</v>
      </c>
      <c r="R213" s="212">
        <v>0</v>
      </c>
      <c r="S213" s="212">
        <v>0</v>
      </c>
      <c r="T213" s="212">
        <v>0</v>
      </c>
      <c r="U213" s="212">
        <v>0</v>
      </c>
      <c r="V213" s="212">
        <v>0</v>
      </c>
      <c r="W213" s="212">
        <v>0</v>
      </c>
      <c r="X213" s="212">
        <v>0</v>
      </c>
      <c r="Y213" s="212">
        <v>0</v>
      </c>
      <c r="Z213" s="212">
        <v>0</v>
      </c>
      <c r="AA213" s="220">
        <v>0</v>
      </c>
      <c r="AB213" s="212">
        <v>0</v>
      </c>
      <c r="AC213" s="212">
        <v>0</v>
      </c>
      <c r="AD213" s="212">
        <v>0</v>
      </c>
      <c r="AE213" s="212">
        <v>0</v>
      </c>
      <c r="AF213" s="212">
        <v>0</v>
      </c>
      <c r="AG213" s="212">
        <v>0</v>
      </c>
      <c r="AH213" s="212">
        <v>0</v>
      </c>
      <c r="AI213" s="212">
        <v>0</v>
      </c>
      <c r="AJ213" s="212">
        <v>0</v>
      </c>
      <c r="AK213" s="220">
        <v>0</v>
      </c>
      <c r="AL213" s="183"/>
      <c r="AM213" s="183"/>
      <c r="AN213" s="183"/>
      <c r="AO213" s="183"/>
      <c r="AP213" s="183"/>
      <c r="AQ213" s="183"/>
      <c r="AR213" s="183"/>
      <c r="AS213" s="183"/>
      <c r="AT213" s="183"/>
      <c r="AU213" s="183"/>
      <c r="AV213" s="183"/>
      <c r="AW213" s="183"/>
      <c r="AX213" s="183"/>
      <c r="AY213" s="183"/>
      <c r="AZ213" s="183"/>
      <c r="BA213" s="183"/>
      <c r="BB213" s="183"/>
    </row>
    <row r="214" spans="1:54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  <c r="AI214" s="183"/>
      <c r="AJ214" s="183"/>
      <c r="AK214" s="183"/>
      <c r="AL214" s="183"/>
      <c r="AM214" s="183"/>
      <c r="AN214" s="183"/>
      <c r="AO214" s="183"/>
      <c r="AP214" s="183"/>
      <c r="AQ214" s="183"/>
      <c r="AR214" s="183"/>
      <c r="AS214" s="183"/>
      <c r="AT214" s="183"/>
      <c r="AU214" s="183"/>
      <c r="AV214" s="183"/>
      <c r="AW214" s="183"/>
      <c r="AX214" s="183"/>
      <c r="AY214" s="183"/>
      <c r="AZ214" s="183"/>
      <c r="BA214" s="183"/>
      <c r="BB214" s="183"/>
    </row>
    <row r="215" spans="1:54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  <c r="AI215" s="183"/>
      <c r="AJ215" s="183"/>
      <c r="AK215" s="183"/>
      <c r="AL215" s="183"/>
      <c r="AM215" s="183"/>
      <c r="AN215" s="183"/>
      <c r="AO215" s="183"/>
      <c r="AP215" s="183"/>
      <c r="AQ215" s="183"/>
      <c r="AR215" s="183"/>
      <c r="AS215" s="183"/>
      <c r="AT215" s="183"/>
      <c r="AU215" s="183"/>
      <c r="AV215" s="183"/>
      <c r="AW215" s="183"/>
      <c r="AX215" s="183"/>
      <c r="AY215" s="183"/>
      <c r="AZ215" s="183"/>
      <c r="BA215" s="183"/>
      <c r="BB215" s="183"/>
    </row>
    <row r="216" spans="1:54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  <c r="AI216" s="183"/>
      <c r="AJ216" s="183"/>
      <c r="AK216" s="183"/>
      <c r="AL216" s="183"/>
      <c r="AM216" s="183"/>
      <c r="AN216" s="183"/>
      <c r="AO216" s="183"/>
      <c r="AP216" s="183"/>
      <c r="AQ216" s="183"/>
      <c r="AR216" s="183"/>
      <c r="AS216" s="183"/>
      <c r="AT216" s="183"/>
      <c r="AU216" s="183"/>
      <c r="AV216" s="183"/>
      <c r="AW216" s="183"/>
      <c r="AX216" s="183"/>
      <c r="AY216" s="183"/>
      <c r="AZ216" s="183"/>
      <c r="BA216" s="183"/>
      <c r="BB216" s="183"/>
    </row>
    <row r="217" spans="1:54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  <c r="AI217" s="183"/>
      <c r="AJ217" s="183"/>
      <c r="AK217" s="183"/>
      <c r="AL217" s="183"/>
      <c r="AM217" s="183"/>
      <c r="AN217" s="183"/>
      <c r="AO217" s="183"/>
      <c r="AP217" s="183"/>
      <c r="AQ217" s="183"/>
      <c r="AR217" s="183"/>
      <c r="AS217" s="183"/>
      <c r="AT217" s="183"/>
      <c r="AU217" s="183"/>
      <c r="AV217" s="183"/>
      <c r="AW217" s="183"/>
      <c r="AX217" s="183"/>
      <c r="AY217" s="183"/>
      <c r="AZ217" s="183"/>
      <c r="BA217" s="183"/>
      <c r="BB217" s="183"/>
    </row>
    <row r="218" spans="1:54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  <c r="AI218" s="183"/>
      <c r="AJ218" s="183"/>
      <c r="AK218" s="183"/>
      <c r="AL218" s="183"/>
      <c r="AM218" s="183"/>
      <c r="AN218" s="183"/>
      <c r="AO218" s="183"/>
      <c r="AP218" s="183"/>
      <c r="AQ218" s="183"/>
      <c r="AR218" s="183"/>
      <c r="AS218" s="183"/>
      <c r="AT218" s="183"/>
      <c r="AU218" s="183"/>
      <c r="AV218" s="183"/>
      <c r="AW218" s="183"/>
      <c r="AX218" s="183"/>
      <c r="AY218" s="183"/>
      <c r="AZ218" s="183"/>
      <c r="BA218" s="183"/>
      <c r="BB218" s="183"/>
    </row>
    <row r="219" spans="1:54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  <c r="AI219" s="183"/>
      <c r="AJ219" s="183"/>
      <c r="AK219" s="183"/>
      <c r="AL219" s="183"/>
      <c r="AM219" s="183"/>
      <c r="AN219" s="183"/>
      <c r="AO219" s="183"/>
      <c r="AP219" s="183"/>
      <c r="AQ219" s="183"/>
      <c r="AR219" s="183"/>
      <c r="AS219" s="183"/>
      <c r="AT219" s="183"/>
      <c r="AU219" s="183"/>
      <c r="AV219" s="183"/>
      <c r="AW219" s="183"/>
      <c r="AX219" s="183"/>
      <c r="AY219" s="183"/>
      <c r="AZ219" s="183"/>
      <c r="BA219" s="183"/>
      <c r="BB219" s="183"/>
    </row>
    <row r="220" spans="1:54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  <c r="AI220" s="183"/>
      <c r="AJ220" s="183"/>
      <c r="AK220" s="183"/>
      <c r="AL220" s="183"/>
      <c r="AM220" s="183"/>
      <c r="AN220" s="183"/>
      <c r="AO220" s="183"/>
      <c r="AP220" s="183"/>
      <c r="AQ220" s="183"/>
      <c r="AR220" s="183"/>
      <c r="AS220" s="183"/>
      <c r="AT220" s="183"/>
      <c r="AU220" s="183"/>
      <c r="AV220" s="183"/>
      <c r="AW220" s="183"/>
      <c r="AX220" s="183"/>
      <c r="AY220" s="183"/>
      <c r="AZ220" s="183"/>
      <c r="BA220" s="183"/>
      <c r="BB220" s="183"/>
    </row>
    <row r="221" spans="1:54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  <c r="AI221" s="183"/>
      <c r="AJ221" s="183"/>
      <c r="AK221" s="183"/>
      <c r="AL221" s="183"/>
      <c r="AM221" s="183"/>
      <c r="AN221" s="183"/>
      <c r="AO221" s="183"/>
      <c r="AP221" s="183"/>
      <c r="AQ221" s="183"/>
      <c r="AR221" s="183"/>
      <c r="AS221" s="183"/>
      <c r="AT221" s="183"/>
      <c r="AU221" s="183"/>
      <c r="AV221" s="183"/>
      <c r="AW221" s="183"/>
      <c r="AX221" s="183"/>
      <c r="AY221" s="183"/>
      <c r="AZ221" s="183"/>
      <c r="BA221" s="183"/>
      <c r="BB221" s="183"/>
    </row>
    <row r="222" spans="1:54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  <c r="AI222" s="183"/>
      <c r="AJ222" s="183"/>
      <c r="AK222" s="183"/>
      <c r="AL222" s="183"/>
      <c r="AM222" s="183"/>
      <c r="AN222" s="183"/>
      <c r="AO222" s="183"/>
      <c r="AP222" s="183"/>
      <c r="AQ222" s="183"/>
      <c r="AR222" s="183"/>
      <c r="AS222" s="183"/>
      <c r="AT222" s="183"/>
      <c r="AU222" s="183"/>
      <c r="AV222" s="183"/>
      <c r="AW222" s="183"/>
      <c r="AX222" s="183"/>
      <c r="AY222" s="183"/>
      <c r="AZ222" s="183"/>
      <c r="BA222" s="183"/>
      <c r="BB222" s="183"/>
    </row>
    <row r="223" spans="1:54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  <c r="AI223" s="183"/>
      <c r="AJ223" s="183"/>
      <c r="AK223" s="183"/>
      <c r="AL223" s="183"/>
      <c r="AM223" s="183"/>
      <c r="AN223" s="183"/>
      <c r="AO223" s="183"/>
      <c r="AP223" s="183"/>
      <c r="AQ223" s="183"/>
      <c r="AR223" s="183"/>
      <c r="AS223" s="183"/>
      <c r="AT223" s="183"/>
      <c r="AU223" s="183"/>
      <c r="AV223" s="183"/>
      <c r="AW223" s="183"/>
      <c r="AX223" s="183"/>
      <c r="AY223" s="183"/>
      <c r="AZ223" s="183"/>
      <c r="BA223" s="183"/>
      <c r="BB223" s="183"/>
    </row>
    <row r="224" spans="1:54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  <c r="AI224" s="183"/>
      <c r="AJ224" s="183"/>
      <c r="AK224" s="183"/>
      <c r="AL224" s="183"/>
      <c r="AM224" s="183"/>
      <c r="AN224" s="183"/>
      <c r="AO224" s="183"/>
      <c r="AP224" s="183"/>
      <c r="AQ224" s="183"/>
      <c r="AR224" s="183"/>
      <c r="AS224" s="183"/>
      <c r="AT224" s="183"/>
      <c r="AU224" s="183"/>
      <c r="AV224" s="183"/>
      <c r="AW224" s="183"/>
      <c r="AX224" s="183"/>
      <c r="AY224" s="183"/>
      <c r="AZ224" s="183"/>
      <c r="BA224" s="183"/>
      <c r="BB224" s="183"/>
    </row>
    <row r="225" spans="1:54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  <c r="AI225" s="183"/>
      <c r="AJ225" s="183"/>
      <c r="AK225" s="183"/>
      <c r="AL225" s="183"/>
      <c r="AM225" s="183"/>
      <c r="AN225" s="183"/>
      <c r="AO225" s="183"/>
      <c r="AP225" s="183"/>
      <c r="AQ225" s="183"/>
      <c r="AR225" s="183"/>
      <c r="AS225" s="183"/>
      <c r="AT225" s="183"/>
      <c r="AU225" s="183"/>
      <c r="AV225" s="183"/>
      <c r="AW225" s="183"/>
      <c r="AX225" s="183"/>
      <c r="AY225" s="183"/>
      <c r="AZ225" s="183"/>
      <c r="BA225" s="183"/>
      <c r="BB225" s="183"/>
    </row>
    <row r="226" spans="1:54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  <c r="AI226" s="183"/>
      <c r="AJ226" s="183"/>
      <c r="AK226" s="183"/>
      <c r="AL226" s="183"/>
      <c r="AM226" s="183"/>
      <c r="AN226" s="183"/>
      <c r="AO226" s="183"/>
      <c r="AP226" s="183"/>
      <c r="AQ226" s="183"/>
      <c r="AR226" s="183"/>
      <c r="AS226" s="183"/>
      <c r="AT226" s="183"/>
      <c r="AU226" s="183"/>
      <c r="AV226" s="183"/>
      <c r="AW226" s="183"/>
      <c r="AX226" s="183"/>
      <c r="AY226" s="183"/>
      <c r="AZ226" s="183"/>
      <c r="BA226" s="183"/>
      <c r="BB226" s="183"/>
    </row>
    <row r="227" spans="1:54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  <c r="AI227" s="183"/>
      <c r="AJ227" s="183"/>
      <c r="AK227" s="183"/>
      <c r="AL227" s="183"/>
      <c r="AM227" s="183"/>
      <c r="AN227" s="183"/>
      <c r="AO227" s="183"/>
      <c r="AP227" s="183"/>
      <c r="AQ227" s="183"/>
      <c r="AR227" s="183"/>
      <c r="AS227" s="183"/>
      <c r="AT227" s="183"/>
      <c r="AU227" s="183"/>
      <c r="AV227" s="183"/>
      <c r="AW227" s="183"/>
      <c r="AX227" s="183"/>
      <c r="AY227" s="183"/>
      <c r="AZ227" s="183"/>
      <c r="BA227" s="183"/>
      <c r="BB227" s="183"/>
    </row>
    <row r="228" spans="1:54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  <c r="AI228" s="183"/>
      <c r="AJ228" s="183"/>
      <c r="AK228" s="183"/>
      <c r="AL228" s="183"/>
      <c r="AM228" s="183"/>
      <c r="AN228" s="183"/>
      <c r="AO228" s="183"/>
      <c r="AP228" s="183"/>
      <c r="AQ228" s="183"/>
      <c r="AR228" s="183"/>
      <c r="AS228" s="183"/>
      <c r="AT228" s="183"/>
      <c r="AU228" s="183"/>
      <c r="AV228" s="183"/>
      <c r="AW228" s="183"/>
      <c r="AX228" s="183"/>
      <c r="AY228" s="183"/>
      <c r="AZ228" s="183"/>
      <c r="BA228" s="183"/>
      <c r="BB228" s="183"/>
    </row>
    <row r="229" spans="1:54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  <c r="AI229" s="183"/>
      <c r="AJ229" s="183"/>
      <c r="AK229" s="183"/>
      <c r="AL229" s="183"/>
      <c r="AM229" s="183"/>
      <c r="AN229" s="183"/>
      <c r="AO229" s="183"/>
      <c r="AP229" s="183"/>
      <c r="AQ229" s="183"/>
      <c r="AR229" s="183"/>
      <c r="AS229" s="183"/>
      <c r="AT229" s="183"/>
      <c r="AU229" s="183"/>
      <c r="AV229" s="183"/>
      <c r="AW229" s="183"/>
      <c r="AX229" s="183"/>
      <c r="AY229" s="183"/>
      <c r="AZ229" s="183"/>
      <c r="BA229" s="183"/>
      <c r="BB229" s="183"/>
    </row>
    <row r="230" spans="1:54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  <c r="AI230" s="183"/>
      <c r="AJ230" s="183"/>
      <c r="AK230" s="183"/>
      <c r="AL230" s="183"/>
      <c r="AM230" s="183"/>
      <c r="AN230" s="183"/>
      <c r="AO230" s="183"/>
      <c r="AP230" s="183"/>
      <c r="AQ230" s="183"/>
      <c r="AR230" s="183"/>
      <c r="AS230" s="183"/>
      <c r="AT230" s="183"/>
      <c r="AU230" s="183"/>
      <c r="AV230" s="183"/>
      <c r="AW230" s="183"/>
      <c r="AX230" s="183"/>
      <c r="AY230" s="183"/>
      <c r="AZ230" s="183"/>
      <c r="BA230" s="183"/>
      <c r="BB230" s="183"/>
    </row>
    <row r="231" spans="1:54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  <c r="AI231" s="183"/>
      <c r="AJ231" s="183"/>
      <c r="AK231" s="183"/>
      <c r="AL231" s="183"/>
      <c r="AM231" s="183"/>
      <c r="AN231" s="183"/>
      <c r="AO231" s="183"/>
      <c r="AP231" s="183"/>
      <c r="AQ231" s="183"/>
      <c r="AR231" s="183"/>
      <c r="AS231" s="183"/>
      <c r="AT231" s="183"/>
      <c r="AU231" s="183"/>
      <c r="AV231" s="183"/>
      <c r="AW231" s="183"/>
      <c r="AX231" s="183"/>
      <c r="AY231" s="183"/>
      <c r="AZ231" s="183"/>
      <c r="BA231" s="183"/>
      <c r="BB231" s="183"/>
    </row>
    <row r="232" spans="1:54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  <c r="AI232" s="183"/>
      <c r="AJ232" s="183"/>
      <c r="AK232" s="183"/>
      <c r="AL232" s="183"/>
      <c r="AM232" s="183"/>
      <c r="AN232" s="183"/>
      <c r="AO232" s="183"/>
      <c r="AP232" s="183"/>
      <c r="AQ232" s="183"/>
      <c r="AR232" s="183"/>
      <c r="AS232" s="183"/>
      <c r="AT232" s="183"/>
      <c r="AU232" s="183"/>
      <c r="AV232" s="183"/>
      <c r="AW232" s="183"/>
      <c r="AX232" s="183"/>
      <c r="AY232" s="183"/>
      <c r="AZ232" s="183"/>
      <c r="BA232" s="183"/>
      <c r="BB232" s="183"/>
    </row>
    <row r="233" spans="1:54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  <c r="AI233" s="183"/>
      <c r="AJ233" s="183"/>
      <c r="AK233" s="183"/>
      <c r="AL233" s="183"/>
      <c r="AM233" s="183"/>
      <c r="AN233" s="183"/>
      <c r="AO233" s="183"/>
      <c r="AP233" s="183"/>
      <c r="AQ233" s="183"/>
      <c r="AR233" s="183"/>
      <c r="AS233" s="183"/>
      <c r="AT233" s="183"/>
      <c r="AU233" s="183"/>
      <c r="AV233" s="183"/>
      <c r="AW233" s="183"/>
      <c r="AX233" s="183"/>
      <c r="AY233" s="183"/>
      <c r="AZ233" s="183"/>
      <c r="BA233" s="183"/>
      <c r="BB233" s="183"/>
    </row>
    <row r="234" spans="1:54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  <c r="AI234" s="183"/>
      <c r="AJ234" s="183"/>
      <c r="AK234" s="183"/>
      <c r="AL234" s="183"/>
      <c r="AM234" s="183"/>
      <c r="AN234" s="183"/>
      <c r="AO234" s="183"/>
      <c r="AP234" s="183"/>
      <c r="AQ234" s="183"/>
      <c r="AR234" s="183"/>
      <c r="AS234" s="183"/>
      <c r="AT234" s="183"/>
      <c r="AU234" s="183"/>
      <c r="AV234" s="183"/>
      <c r="AW234" s="183"/>
      <c r="AX234" s="183"/>
      <c r="AY234" s="183"/>
      <c r="AZ234" s="183"/>
      <c r="BA234" s="183"/>
      <c r="BB234" s="183"/>
    </row>
    <row r="235" spans="1:54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  <c r="AI235" s="183"/>
      <c r="AJ235" s="183"/>
      <c r="AK235" s="183"/>
      <c r="AL235" s="183"/>
      <c r="AM235" s="183"/>
      <c r="AN235" s="183"/>
      <c r="AO235" s="183"/>
      <c r="AP235" s="183"/>
      <c r="AQ235" s="183"/>
      <c r="AR235" s="183"/>
      <c r="AS235" s="183"/>
      <c r="AT235" s="183"/>
      <c r="AU235" s="183"/>
      <c r="AV235" s="183"/>
      <c r="AW235" s="183"/>
      <c r="AX235" s="183"/>
      <c r="AY235" s="183"/>
      <c r="AZ235" s="183"/>
      <c r="BA235" s="183"/>
      <c r="BB235" s="183"/>
    </row>
    <row r="236" spans="1:54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  <c r="AI236" s="183"/>
      <c r="AJ236" s="183"/>
      <c r="AK236" s="183"/>
      <c r="AL236" s="183"/>
      <c r="AM236" s="183"/>
      <c r="AN236" s="183"/>
      <c r="AO236" s="183"/>
      <c r="AP236" s="183"/>
      <c r="AQ236" s="183"/>
      <c r="AR236" s="183"/>
      <c r="AS236" s="183"/>
      <c r="AT236" s="183"/>
      <c r="AU236" s="183"/>
      <c r="AV236" s="183"/>
      <c r="AW236" s="183"/>
      <c r="AX236" s="183"/>
      <c r="AY236" s="183"/>
      <c r="AZ236" s="183"/>
      <c r="BA236" s="183"/>
      <c r="BB236" s="183"/>
    </row>
    <row r="237" spans="1:54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  <c r="AI237" s="183"/>
      <c r="AJ237" s="183"/>
      <c r="AK237" s="183"/>
      <c r="AL237" s="183"/>
      <c r="AM237" s="183"/>
      <c r="AN237" s="183"/>
      <c r="AO237" s="183"/>
      <c r="AP237" s="183"/>
      <c r="AQ237" s="183"/>
      <c r="AR237" s="183"/>
      <c r="AS237" s="183"/>
      <c r="AT237" s="183"/>
      <c r="AU237" s="183"/>
      <c r="AV237" s="183"/>
      <c r="AW237" s="183"/>
      <c r="AX237" s="183"/>
      <c r="AY237" s="183"/>
      <c r="AZ237" s="183"/>
      <c r="BA237" s="183"/>
      <c r="BB237" s="183"/>
    </row>
    <row r="238" spans="1:54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  <c r="AI238" s="183"/>
      <c r="AJ238" s="183"/>
      <c r="AK238" s="183"/>
      <c r="AL238" s="183"/>
      <c r="AM238" s="183"/>
      <c r="AN238" s="183"/>
      <c r="AO238" s="183"/>
      <c r="AP238" s="183"/>
      <c r="AQ238" s="183"/>
      <c r="AR238" s="183"/>
      <c r="AS238" s="183"/>
      <c r="AT238" s="183"/>
      <c r="AU238" s="183"/>
      <c r="AV238" s="183"/>
      <c r="AW238" s="183"/>
      <c r="AX238" s="183"/>
      <c r="AY238" s="183"/>
      <c r="AZ238" s="183"/>
      <c r="BA238" s="183"/>
      <c r="BB238" s="183"/>
    </row>
    <row r="239" spans="1:54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183"/>
      <c r="AK239" s="183"/>
      <c r="AL239" s="183"/>
      <c r="AM239" s="183"/>
      <c r="AN239" s="183"/>
      <c r="AO239" s="183"/>
      <c r="AP239" s="183"/>
      <c r="AQ239" s="183"/>
      <c r="AR239" s="183"/>
      <c r="AS239" s="183"/>
      <c r="AT239" s="183"/>
      <c r="AU239" s="183"/>
      <c r="AV239" s="183"/>
      <c r="AW239" s="183"/>
      <c r="AX239" s="183"/>
      <c r="AY239" s="183"/>
      <c r="AZ239" s="183"/>
      <c r="BA239" s="183"/>
      <c r="BB239" s="183"/>
    </row>
    <row r="240" spans="1:54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183"/>
      <c r="AK240" s="183"/>
      <c r="AL240" s="183"/>
      <c r="AM240" s="183"/>
      <c r="AN240" s="183"/>
      <c r="AO240" s="183"/>
      <c r="AP240" s="183"/>
      <c r="AQ240" s="183"/>
      <c r="AR240" s="183"/>
      <c r="AS240" s="183"/>
      <c r="AT240" s="183"/>
      <c r="AU240" s="183"/>
      <c r="AV240" s="183"/>
      <c r="AW240" s="183"/>
      <c r="AX240" s="183"/>
      <c r="AY240" s="183"/>
      <c r="AZ240" s="183"/>
      <c r="BA240" s="183"/>
      <c r="BB240" s="183"/>
    </row>
    <row r="241" spans="1:54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183"/>
      <c r="AK241" s="183"/>
      <c r="AL241" s="183"/>
      <c r="AM241" s="183"/>
      <c r="AN241" s="183"/>
      <c r="AO241" s="183"/>
      <c r="AP241" s="183"/>
      <c r="AQ241" s="183"/>
      <c r="AR241" s="183"/>
      <c r="AS241" s="183"/>
      <c r="AT241" s="183"/>
      <c r="AU241" s="183"/>
      <c r="AV241" s="183"/>
      <c r="AW241" s="183"/>
      <c r="AX241" s="183"/>
      <c r="AY241" s="183"/>
      <c r="AZ241" s="183"/>
      <c r="BA241" s="183"/>
      <c r="BB241" s="183"/>
    </row>
    <row r="242" spans="1:54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183"/>
      <c r="AK242" s="183"/>
      <c r="AL242" s="183"/>
      <c r="AM242" s="183"/>
      <c r="AN242" s="183"/>
      <c r="AO242" s="183"/>
      <c r="AP242" s="183"/>
      <c r="AQ242" s="183"/>
      <c r="AR242" s="183"/>
      <c r="AS242" s="183"/>
      <c r="AT242" s="183"/>
      <c r="AU242" s="183"/>
      <c r="AV242" s="183"/>
      <c r="AW242" s="183"/>
      <c r="AX242" s="183"/>
      <c r="AY242" s="183"/>
      <c r="AZ242" s="183"/>
      <c r="BA242" s="183"/>
      <c r="BB242" s="183"/>
    </row>
    <row r="243" spans="1:54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183"/>
      <c r="AK243" s="183"/>
      <c r="AL243" s="183"/>
      <c r="AM243" s="183"/>
      <c r="AN243" s="183"/>
      <c r="AO243" s="183"/>
      <c r="AP243" s="183"/>
      <c r="AQ243" s="183"/>
      <c r="AR243" s="183"/>
      <c r="AS243" s="183"/>
      <c r="AT243" s="183"/>
      <c r="AU243" s="183"/>
      <c r="AV243" s="183"/>
      <c r="AW243" s="183"/>
      <c r="AX243" s="183"/>
      <c r="AY243" s="183"/>
      <c r="AZ243" s="183"/>
      <c r="BA243" s="183"/>
      <c r="BB243" s="183"/>
    </row>
    <row r="244" spans="1:54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183"/>
      <c r="AK244" s="183"/>
      <c r="AL244" s="183"/>
      <c r="AM244" s="183"/>
      <c r="AN244" s="183"/>
      <c r="AO244" s="183"/>
      <c r="AP244" s="183"/>
      <c r="AQ244" s="183"/>
      <c r="AR244" s="183"/>
      <c r="AS244" s="183"/>
      <c r="AT244" s="183"/>
      <c r="AU244" s="183"/>
      <c r="AV244" s="183"/>
      <c r="AW244" s="183"/>
      <c r="AX244" s="183"/>
      <c r="AY244" s="183"/>
      <c r="AZ244" s="183"/>
      <c r="BA244" s="183"/>
      <c r="BB244" s="183"/>
    </row>
    <row r="245" spans="1:54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183"/>
      <c r="AK245" s="183"/>
      <c r="AL245" s="183"/>
      <c r="AM245" s="183"/>
      <c r="AN245" s="183"/>
      <c r="AO245" s="183"/>
      <c r="AP245" s="183"/>
      <c r="AQ245" s="183"/>
      <c r="AR245" s="183"/>
      <c r="AS245" s="183"/>
      <c r="AT245" s="183"/>
      <c r="AU245" s="183"/>
      <c r="AV245" s="183"/>
      <c r="AW245" s="183"/>
      <c r="AX245" s="183"/>
      <c r="AY245" s="183"/>
      <c r="AZ245" s="183"/>
      <c r="BA245" s="183"/>
      <c r="BB245" s="183"/>
    </row>
    <row r="246" spans="1:54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183"/>
      <c r="AK246" s="183"/>
      <c r="AL246" s="183"/>
      <c r="AM246" s="183"/>
      <c r="AN246" s="183"/>
      <c r="AO246" s="183"/>
      <c r="AP246" s="183"/>
      <c r="AQ246" s="183"/>
      <c r="AR246" s="183"/>
      <c r="AS246" s="183"/>
      <c r="AT246" s="183"/>
      <c r="AU246" s="183"/>
      <c r="AV246" s="183"/>
      <c r="AW246" s="183"/>
      <c r="AX246" s="183"/>
      <c r="AY246" s="183"/>
      <c r="AZ246" s="183"/>
      <c r="BA246" s="183"/>
      <c r="BB246" s="183"/>
    </row>
    <row r="247" spans="1:54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183"/>
      <c r="AK247" s="183"/>
      <c r="AL247" s="183"/>
      <c r="AM247" s="183"/>
      <c r="AN247" s="183"/>
      <c r="AO247" s="183"/>
      <c r="AP247" s="183"/>
      <c r="AQ247" s="183"/>
      <c r="AR247" s="183"/>
      <c r="AS247" s="183"/>
      <c r="AT247" s="183"/>
      <c r="AU247" s="183"/>
      <c r="AV247" s="183"/>
      <c r="AW247" s="183"/>
      <c r="AX247" s="183"/>
      <c r="AY247" s="183"/>
      <c r="AZ247" s="183"/>
      <c r="BA247" s="183"/>
      <c r="BB247" s="183"/>
    </row>
    <row r="248" spans="1:54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183"/>
      <c r="AK248" s="183"/>
      <c r="AL248" s="183"/>
      <c r="AM248" s="183"/>
      <c r="AN248" s="183"/>
      <c r="AO248" s="183"/>
      <c r="AP248" s="183"/>
      <c r="AQ248" s="183"/>
      <c r="AR248" s="183"/>
      <c r="AS248" s="183"/>
      <c r="AT248" s="183"/>
      <c r="AU248" s="183"/>
      <c r="AV248" s="183"/>
      <c r="AW248" s="183"/>
      <c r="AX248" s="183"/>
      <c r="AY248" s="183"/>
      <c r="AZ248" s="183"/>
      <c r="BA248" s="183"/>
      <c r="BB248" s="183"/>
    </row>
    <row r="249" spans="1:54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183"/>
      <c r="AK249" s="183"/>
      <c r="AL249" s="183"/>
      <c r="AM249" s="183"/>
      <c r="AN249" s="183"/>
      <c r="AO249" s="183"/>
      <c r="AP249" s="183"/>
      <c r="AQ249" s="183"/>
      <c r="AR249" s="183"/>
      <c r="AS249" s="183"/>
      <c r="AT249" s="183"/>
      <c r="AU249" s="183"/>
      <c r="AV249" s="183"/>
      <c r="AW249" s="183"/>
      <c r="AX249" s="183"/>
      <c r="AY249" s="183"/>
      <c r="AZ249" s="183"/>
      <c r="BA249" s="183"/>
      <c r="BB249" s="183"/>
    </row>
    <row r="250" spans="1:54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183"/>
      <c r="AK250" s="183"/>
      <c r="AL250" s="183"/>
      <c r="AM250" s="183"/>
      <c r="AN250" s="183"/>
      <c r="AO250" s="183"/>
      <c r="AP250" s="183"/>
      <c r="AQ250" s="183"/>
      <c r="AR250" s="183"/>
      <c r="AS250" s="183"/>
      <c r="AT250" s="183"/>
      <c r="AU250" s="183"/>
      <c r="AV250" s="183"/>
      <c r="AW250" s="183"/>
      <c r="AX250" s="183"/>
      <c r="AY250" s="183"/>
      <c r="AZ250" s="183"/>
      <c r="BA250" s="183"/>
      <c r="BB250" s="183"/>
    </row>
    <row r="251" spans="1:54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183"/>
      <c r="AK251" s="183"/>
      <c r="AL251" s="183"/>
      <c r="AM251" s="183"/>
      <c r="AN251" s="183"/>
      <c r="AO251" s="183"/>
      <c r="AP251" s="183"/>
      <c r="AQ251" s="183"/>
      <c r="AR251" s="183"/>
      <c r="AS251" s="183"/>
      <c r="AT251" s="183"/>
      <c r="AU251" s="183"/>
      <c r="AV251" s="183"/>
      <c r="AW251" s="183"/>
      <c r="AX251" s="183"/>
      <c r="AY251" s="183"/>
      <c r="AZ251" s="183"/>
      <c r="BA251" s="183"/>
      <c r="BB251" s="183"/>
    </row>
    <row r="252" spans="1:54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183"/>
      <c r="AK252" s="183"/>
      <c r="AL252" s="183"/>
      <c r="AM252" s="183"/>
      <c r="AN252" s="183"/>
      <c r="AO252" s="183"/>
      <c r="AP252" s="183"/>
      <c r="AQ252" s="183"/>
      <c r="AR252" s="183"/>
      <c r="AS252" s="183"/>
      <c r="AT252" s="183"/>
      <c r="AU252" s="183"/>
      <c r="AV252" s="183"/>
      <c r="AW252" s="183"/>
      <c r="AX252" s="183"/>
      <c r="AY252" s="183"/>
      <c r="AZ252" s="183"/>
      <c r="BA252" s="183"/>
      <c r="BB252" s="183"/>
    </row>
    <row r="253" spans="1:54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183"/>
      <c r="AK253" s="183"/>
      <c r="AL253" s="183"/>
      <c r="AM253" s="183"/>
      <c r="AN253" s="183"/>
      <c r="AO253" s="183"/>
      <c r="AP253" s="183"/>
      <c r="AQ253" s="183"/>
      <c r="AR253" s="183"/>
      <c r="AS253" s="183"/>
      <c r="AT253" s="183"/>
      <c r="AU253" s="183"/>
      <c r="AV253" s="183"/>
      <c r="AW253" s="183"/>
      <c r="AX253" s="183"/>
      <c r="AY253" s="183"/>
      <c r="AZ253" s="183"/>
      <c r="BA253" s="183"/>
      <c r="BB253" s="183"/>
    </row>
    <row r="254" spans="1:54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183"/>
      <c r="AK254" s="183"/>
      <c r="AL254" s="183"/>
      <c r="AM254" s="183"/>
      <c r="AN254" s="183"/>
      <c r="AO254" s="183"/>
      <c r="AP254" s="183"/>
      <c r="AQ254" s="183"/>
      <c r="AR254" s="183"/>
      <c r="AS254" s="183"/>
      <c r="AT254" s="183"/>
      <c r="AU254" s="183"/>
      <c r="AV254" s="183"/>
      <c r="AW254" s="183"/>
      <c r="AX254" s="183"/>
      <c r="AY254" s="183"/>
      <c r="AZ254" s="183"/>
      <c r="BA254" s="183"/>
      <c r="BB254" s="183"/>
    </row>
    <row r="255" spans="1:54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183"/>
      <c r="AK255" s="183"/>
      <c r="AL255" s="183"/>
      <c r="AM255" s="183"/>
      <c r="AN255" s="183"/>
      <c r="AO255" s="183"/>
      <c r="AP255" s="183"/>
      <c r="AQ255" s="183"/>
      <c r="AR255" s="183"/>
      <c r="AS255" s="183"/>
      <c r="AT255" s="183"/>
      <c r="AU255" s="183"/>
      <c r="AV255" s="183"/>
      <c r="AW255" s="183"/>
      <c r="AX255" s="183"/>
      <c r="AY255" s="183"/>
      <c r="AZ255" s="183"/>
      <c r="BA255" s="183"/>
      <c r="BB255" s="183"/>
    </row>
    <row r="256" spans="1:54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183"/>
      <c r="AK256" s="183"/>
      <c r="AL256" s="183"/>
      <c r="AM256" s="183"/>
      <c r="AN256" s="183"/>
      <c r="AO256" s="183"/>
      <c r="AP256" s="183"/>
      <c r="AQ256" s="183"/>
      <c r="AR256" s="183"/>
      <c r="AS256" s="183"/>
      <c r="AT256" s="183"/>
      <c r="AU256" s="183"/>
      <c r="AV256" s="183"/>
      <c r="AW256" s="183"/>
      <c r="AX256" s="183"/>
      <c r="AY256" s="183"/>
      <c r="AZ256" s="183"/>
      <c r="BA256" s="183"/>
      <c r="BB256" s="183"/>
    </row>
    <row r="257" spans="1:54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183"/>
      <c r="AK257" s="183"/>
      <c r="AL257" s="183"/>
      <c r="AM257" s="183"/>
      <c r="AN257" s="183"/>
      <c r="AO257" s="183"/>
      <c r="AP257" s="183"/>
      <c r="AQ257" s="183"/>
      <c r="AR257" s="183"/>
      <c r="AS257" s="183"/>
      <c r="AT257" s="183"/>
      <c r="AU257" s="183"/>
      <c r="AV257" s="183"/>
      <c r="AW257" s="183"/>
      <c r="AX257" s="183"/>
      <c r="AY257" s="183"/>
      <c r="AZ257" s="183"/>
      <c r="BA257" s="183"/>
      <c r="BB257" s="183"/>
    </row>
    <row r="258" spans="1:54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183"/>
      <c r="AK258" s="183"/>
      <c r="AL258" s="183"/>
      <c r="AM258" s="183"/>
      <c r="AN258" s="183"/>
      <c r="AO258" s="183"/>
      <c r="AP258" s="183"/>
      <c r="AQ258" s="183"/>
      <c r="AR258" s="183"/>
      <c r="AS258" s="183"/>
      <c r="AT258" s="183"/>
      <c r="AU258" s="183"/>
      <c r="AV258" s="183"/>
      <c r="AW258" s="183"/>
      <c r="AX258" s="183"/>
      <c r="AY258" s="183"/>
      <c r="AZ258" s="183"/>
      <c r="BA258" s="183"/>
      <c r="BB258" s="183"/>
    </row>
    <row r="259" spans="1:54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183"/>
      <c r="AK259" s="183"/>
      <c r="AL259" s="183"/>
      <c r="AM259" s="183"/>
      <c r="AN259" s="183"/>
      <c r="AO259" s="183"/>
      <c r="AP259" s="183"/>
      <c r="AQ259" s="183"/>
      <c r="AR259" s="183"/>
      <c r="AS259" s="183"/>
      <c r="AT259" s="183"/>
      <c r="AU259" s="183"/>
      <c r="AV259" s="183"/>
      <c r="AW259" s="183"/>
      <c r="AX259" s="183"/>
      <c r="AY259" s="183"/>
      <c r="AZ259" s="183"/>
      <c r="BA259" s="183"/>
      <c r="BB259" s="183"/>
    </row>
    <row r="260" spans="1:54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  <c r="AB260" s="183"/>
      <c r="AC260" s="183"/>
      <c r="AD260" s="183"/>
      <c r="AE260" s="183"/>
      <c r="AF260" s="183"/>
      <c r="AG260" s="183"/>
      <c r="AH260" s="183"/>
      <c r="AI260" s="183"/>
      <c r="AJ260" s="183"/>
      <c r="AK260" s="183"/>
      <c r="AL260" s="183"/>
      <c r="AM260" s="183"/>
      <c r="AN260" s="183"/>
      <c r="AO260" s="183"/>
      <c r="AP260" s="183"/>
      <c r="AQ260" s="183"/>
      <c r="AR260" s="183"/>
      <c r="AS260" s="183"/>
      <c r="AT260" s="183"/>
      <c r="AU260" s="183"/>
      <c r="AV260" s="183"/>
      <c r="AW260" s="183"/>
      <c r="AX260" s="183"/>
      <c r="AY260" s="183"/>
      <c r="AZ260" s="183"/>
      <c r="BA260" s="183"/>
      <c r="BB260" s="183"/>
    </row>
    <row r="261" spans="1:54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  <c r="AB261" s="183"/>
      <c r="AC261" s="183"/>
      <c r="AD261" s="183"/>
      <c r="AE261" s="183"/>
      <c r="AF261" s="183"/>
      <c r="AG261" s="183"/>
      <c r="AH261" s="183"/>
      <c r="AI261" s="183"/>
      <c r="AJ261" s="183"/>
      <c r="AK261" s="183"/>
      <c r="AL261" s="183"/>
      <c r="AM261" s="183"/>
      <c r="AN261" s="183"/>
      <c r="AO261" s="183"/>
      <c r="AP261" s="183"/>
      <c r="AQ261" s="183"/>
      <c r="AR261" s="183"/>
      <c r="AS261" s="183"/>
      <c r="AT261" s="183"/>
      <c r="AU261" s="183"/>
      <c r="AV261" s="183"/>
      <c r="AW261" s="183"/>
      <c r="AX261" s="183"/>
      <c r="AY261" s="183"/>
      <c r="AZ261" s="183"/>
      <c r="BA261" s="183"/>
      <c r="BB261" s="183"/>
    </row>
    <row r="262" spans="1:54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  <c r="AB262" s="183"/>
      <c r="AC262" s="183"/>
      <c r="AD262" s="183"/>
      <c r="AE262" s="183"/>
      <c r="AF262" s="183"/>
      <c r="AG262" s="183"/>
      <c r="AH262" s="183"/>
      <c r="AI262" s="183"/>
      <c r="AJ262" s="183"/>
      <c r="AK262" s="183"/>
      <c r="AL262" s="183"/>
      <c r="AM262" s="183"/>
      <c r="AN262" s="183"/>
      <c r="AO262" s="183"/>
      <c r="AP262" s="183"/>
      <c r="AQ262" s="183"/>
      <c r="AR262" s="183"/>
      <c r="AS262" s="183"/>
      <c r="AT262" s="183"/>
      <c r="AU262" s="183"/>
      <c r="AV262" s="183"/>
      <c r="AW262" s="183"/>
      <c r="AX262" s="183"/>
      <c r="AY262" s="183"/>
      <c r="AZ262" s="183"/>
      <c r="BA262" s="183"/>
      <c r="BB262" s="183"/>
    </row>
    <row r="263" spans="1:54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183"/>
      <c r="AK263" s="183"/>
      <c r="AL263" s="183"/>
      <c r="AM263" s="183"/>
      <c r="AN263" s="183"/>
      <c r="AO263" s="183"/>
      <c r="AP263" s="183"/>
      <c r="AQ263" s="183"/>
      <c r="AR263" s="183"/>
      <c r="AS263" s="183"/>
      <c r="AT263" s="183"/>
      <c r="AU263" s="183"/>
      <c r="AV263" s="183"/>
      <c r="AW263" s="183"/>
      <c r="AX263" s="183"/>
      <c r="AY263" s="183"/>
      <c r="AZ263" s="183"/>
      <c r="BA263" s="183"/>
      <c r="BB263" s="183"/>
    </row>
    <row r="264" spans="1:54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183"/>
      <c r="AK264" s="183"/>
      <c r="AL264" s="183"/>
      <c r="AM264" s="183"/>
      <c r="AN264" s="183"/>
      <c r="AO264" s="183"/>
      <c r="AP264" s="183"/>
      <c r="AQ264" s="183"/>
      <c r="AR264" s="183"/>
      <c r="AS264" s="183"/>
      <c r="AT264" s="183"/>
      <c r="AU264" s="183"/>
      <c r="AV264" s="183"/>
      <c r="AW264" s="183"/>
      <c r="AX264" s="183"/>
      <c r="AY264" s="183"/>
      <c r="AZ264" s="183"/>
      <c r="BA264" s="183"/>
      <c r="BB264" s="183"/>
    </row>
    <row r="265" spans="1:54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183"/>
      <c r="AK265" s="183"/>
      <c r="AL265" s="183"/>
      <c r="AM265" s="183"/>
      <c r="AN265" s="183"/>
      <c r="AO265" s="183"/>
      <c r="AP265" s="183"/>
      <c r="AQ265" s="183"/>
      <c r="AR265" s="183"/>
      <c r="AS265" s="183"/>
      <c r="AT265" s="183"/>
      <c r="AU265" s="183"/>
      <c r="AV265" s="183"/>
      <c r="AW265" s="183"/>
      <c r="AX265" s="183"/>
      <c r="AY265" s="183"/>
      <c r="AZ265" s="183"/>
      <c r="BA265" s="183"/>
      <c r="BB265" s="183"/>
    </row>
    <row r="266" spans="1:54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183"/>
      <c r="AK266" s="183"/>
      <c r="AL266" s="183"/>
      <c r="AM266" s="183"/>
      <c r="AN266" s="183"/>
      <c r="AO266" s="183"/>
      <c r="AP266" s="183"/>
      <c r="AQ266" s="183"/>
      <c r="AR266" s="183"/>
      <c r="AS266" s="183"/>
      <c r="AT266" s="183"/>
      <c r="AU266" s="183"/>
      <c r="AV266" s="183"/>
      <c r="AW266" s="183"/>
      <c r="AX266" s="183"/>
      <c r="AY266" s="183"/>
      <c r="AZ266" s="183"/>
      <c r="BA266" s="183"/>
      <c r="BB266" s="183"/>
    </row>
    <row r="267" spans="1:54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183"/>
      <c r="AK267" s="183"/>
      <c r="AL267" s="183"/>
      <c r="AM267" s="183"/>
      <c r="AN267" s="183"/>
      <c r="AO267" s="183"/>
      <c r="AP267" s="183"/>
      <c r="AQ267" s="183"/>
      <c r="AR267" s="183"/>
      <c r="AS267" s="183"/>
      <c r="AT267" s="183"/>
      <c r="AU267" s="183"/>
      <c r="AV267" s="183"/>
      <c r="AW267" s="183"/>
      <c r="AX267" s="183"/>
      <c r="AY267" s="183"/>
      <c r="AZ267" s="183"/>
      <c r="BA267" s="183"/>
      <c r="BB267" s="183"/>
    </row>
    <row r="268" spans="1:54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183"/>
      <c r="AK268" s="183"/>
      <c r="AL268" s="183"/>
      <c r="AM268" s="183"/>
      <c r="AN268" s="183"/>
      <c r="AO268" s="183"/>
      <c r="AP268" s="183"/>
      <c r="AQ268" s="183"/>
      <c r="AR268" s="183"/>
      <c r="AS268" s="183"/>
      <c r="AT268" s="183"/>
      <c r="AU268" s="183"/>
      <c r="AV268" s="183"/>
      <c r="AW268" s="183"/>
      <c r="AX268" s="183"/>
      <c r="AY268" s="183"/>
      <c r="AZ268" s="183"/>
      <c r="BA268" s="183"/>
      <c r="BB268" s="183"/>
    </row>
    <row r="269" spans="1:54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183"/>
      <c r="AK269" s="183"/>
      <c r="AL269" s="183"/>
      <c r="AM269" s="183"/>
      <c r="AN269" s="183"/>
      <c r="AO269" s="183"/>
      <c r="AP269" s="183"/>
      <c r="AQ269" s="183"/>
      <c r="AR269" s="183"/>
      <c r="AS269" s="183"/>
      <c r="AT269" s="183"/>
      <c r="AU269" s="183"/>
      <c r="AV269" s="183"/>
      <c r="AW269" s="183"/>
      <c r="AX269" s="183"/>
      <c r="AY269" s="183"/>
      <c r="AZ269" s="183"/>
      <c r="BA269" s="183"/>
      <c r="BB269" s="183"/>
    </row>
    <row r="270" spans="1:54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183"/>
      <c r="AK270" s="183"/>
      <c r="AL270" s="183"/>
      <c r="AM270" s="183"/>
      <c r="AN270" s="183"/>
      <c r="AO270" s="183"/>
      <c r="AP270" s="183"/>
      <c r="AQ270" s="183"/>
      <c r="AR270" s="183"/>
      <c r="AS270" s="183"/>
      <c r="AT270" s="183"/>
      <c r="AU270" s="183"/>
      <c r="AV270" s="183"/>
      <c r="AW270" s="183"/>
      <c r="AX270" s="183"/>
      <c r="AY270" s="183"/>
      <c r="AZ270" s="183"/>
      <c r="BA270" s="183"/>
      <c r="BB270" s="183"/>
    </row>
    <row r="271" spans="1:54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183"/>
      <c r="AK271" s="183"/>
      <c r="AL271" s="183"/>
      <c r="AM271" s="183"/>
      <c r="AN271" s="183"/>
      <c r="AO271" s="183"/>
      <c r="AP271" s="183"/>
      <c r="AQ271" s="183"/>
      <c r="AR271" s="183"/>
      <c r="AS271" s="183"/>
      <c r="AT271" s="183"/>
      <c r="AU271" s="183"/>
      <c r="AV271" s="183"/>
      <c r="AW271" s="183"/>
      <c r="AX271" s="183"/>
      <c r="AY271" s="183"/>
      <c r="AZ271" s="183"/>
      <c r="BA271" s="183"/>
      <c r="BB271" s="183"/>
    </row>
    <row r="272" spans="1:54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183"/>
      <c r="AK272" s="183"/>
      <c r="AL272" s="183"/>
      <c r="AM272" s="183"/>
      <c r="AN272" s="183"/>
      <c r="AO272" s="183"/>
      <c r="AP272" s="183"/>
      <c r="AQ272" s="183"/>
      <c r="AR272" s="183"/>
      <c r="AS272" s="183"/>
      <c r="AT272" s="183"/>
      <c r="AU272" s="183"/>
      <c r="AV272" s="183"/>
      <c r="AW272" s="183"/>
      <c r="AX272" s="183"/>
      <c r="AY272" s="183"/>
      <c r="AZ272" s="183"/>
      <c r="BA272" s="183"/>
      <c r="BB272" s="183"/>
    </row>
    <row r="273" spans="1:54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  <c r="AB273" s="183"/>
      <c r="AC273" s="183"/>
      <c r="AD273" s="183"/>
      <c r="AE273" s="183"/>
      <c r="AF273" s="183"/>
      <c r="AG273" s="183"/>
      <c r="AH273" s="183"/>
      <c r="AI273" s="183"/>
      <c r="AJ273" s="183"/>
      <c r="AK273" s="183"/>
      <c r="AL273" s="183"/>
      <c r="AM273" s="183"/>
      <c r="AN273" s="183"/>
      <c r="AO273" s="183"/>
      <c r="AP273" s="183"/>
      <c r="AQ273" s="183"/>
      <c r="AR273" s="183"/>
      <c r="AS273" s="183"/>
      <c r="AT273" s="183"/>
      <c r="AU273" s="183"/>
      <c r="AV273" s="183"/>
      <c r="AW273" s="183"/>
      <c r="AX273" s="183"/>
      <c r="AY273" s="183"/>
      <c r="AZ273" s="183"/>
      <c r="BA273" s="183"/>
      <c r="BB273" s="183"/>
    </row>
    <row r="274" spans="1:54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183"/>
      <c r="AK274" s="183"/>
      <c r="AL274" s="183"/>
      <c r="AM274" s="183"/>
      <c r="AN274" s="183"/>
      <c r="AO274" s="183"/>
      <c r="AP274" s="183"/>
      <c r="AQ274" s="183"/>
      <c r="AR274" s="183"/>
      <c r="AS274" s="183"/>
      <c r="AT274" s="183"/>
      <c r="AU274" s="183"/>
      <c r="AV274" s="183"/>
      <c r="AW274" s="183"/>
      <c r="AX274" s="183"/>
      <c r="AY274" s="183"/>
      <c r="AZ274" s="183"/>
      <c r="BA274" s="183"/>
      <c r="BB274" s="183"/>
    </row>
    <row r="275" spans="1:54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183"/>
      <c r="AK275" s="183"/>
      <c r="AL275" s="183"/>
      <c r="AM275" s="183"/>
      <c r="AN275" s="183"/>
      <c r="AO275" s="183"/>
      <c r="AP275" s="183"/>
      <c r="AQ275" s="183"/>
      <c r="AR275" s="183"/>
      <c r="AS275" s="183"/>
      <c r="AT275" s="183"/>
      <c r="AU275" s="183"/>
      <c r="AV275" s="183"/>
      <c r="AW275" s="183"/>
      <c r="AX275" s="183"/>
      <c r="AY275" s="183"/>
      <c r="AZ275" s="183"/>
      <c r="BA275" s="183"/>
      <c r="BB275" s="183"/>
    </row>
    <row r="276" spans="1:54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  <c r="AB276" s="183"/>
      <c r="AC276" s="183"/>
      <c r="AD276" s="183"/>
      <c r="AE276" s="183"/>
      <c r="AF276" s="183"/>
      <c r="AG276" s="183"/>
      <c r="AH276" s="183"/>
      <c r="AI276" s="183"/>
      <c r="AJ276" s="183"/>
      <c r="AK276" s="183"/>
      <c r="AL276" s="183"/>
      <c r="AM276" s="183"/>
      <c r="AN276" s="183"/>
      <c r="AO276" s="183"/>
      <c r="AP276" s="183"/>
      <c r="AQ276" s="183"/>
      <c r="AR276" s="183"/>
      <c r="AS276" s="183"/>
      <c r="AT276" s="183"/>
      <c r="AU276" s="183"/>
      <c r="AV276" s="183"/>
      <c r="AW276" s="183"/>
      <c r="AX276" s="183"/>
      <c r="AY276" s="183"/>
      <c r="AZ276" s="183"/>
      <c r="BA276" s="183"/>
      <c r="BB276" s="183"/>
    </row>
    <row r="277" spans="1:54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  <c r="AB277" s="183"/>
      <c r="AC277" s="183"/>
      <c r="AD277" s="183"/>
      <c r="AE277" s="183"/>
      <c r="AF277" s="183"/>
      <c r="AG277" s="183"/>
      <c r="AH277" s="183"/>
      <c r="AI277" s="183"/>
      <c r="AJ277" s="183"/>
      <c r="AK277" s="183"/>
      <c r="AL277" s="183"/>
      <c r="AM277" s="183"/>
      <c r="AN277" s="183"/>
      <c r="AO277" s="183"/>
      <c r="AP277" s="183"/>
      <c r="AQ277" s="183"/>
      <c r="AR277" s="183"/>
      <c r="AS277" s="183"/>
      <c r="AT277" s="183"/>
      <c r="AU277" s="183"/>
      <c r="AV277" s="183"/>
      <c r="AW277" s="183"/>
      <c r="AX277" s="183"/>
      <c r="AY277" s="183"/>
      <c r="AZ277" s="183"/>
      <c r="BA277" s="183"/>
      <c r="BB277" s="183"/>
    </row>
    <row r="278" spans="1:54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  <c r="AB278" s="183"/>
      <c r="AC278" s="183"/>
      <c r="AD278" s="183"/>
      <c r="AE278" s="183"/>
      <c r="AF278" s="183"/>
      <c r="AG278" s="183"/>
      <c r="AH278" s="183"/>
      <c r="AI278" s="183"/>
      <c r="AJ278" s="183"/>
      <c r="AK278" s="183"/>
      <c r="AL278" s="183"/>
      <c r="AM278" s="183"/>
      <c r="AN278" s="183"/>
      <c r="AO278" s="183"/>
      <c r="AP278" s="183"/>
      <c r="AQ278" s="183"/>
      <c r="AR278" s="183"/>
      <c r="AS278" s="183"/>
      <c r="AT278" s="183"/>
      <c r="AU278" s="183"/>
      <c r="AV278" s="183"/>
      <c r="AW278" s="183"/>
      <c r="AX278" s="183"/>
      <c r="AY278" s="183"/>
      <c r="AZ278" s="183"/>
      <c r="BA278" s="183"/>
      <c r="BB278" s="183"/>
    </row>
    <row r="279" spans="1:54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  <c r="AB279" s="183"/>
      <c r="AC279" s="183"/>
      <c r="AD279" s="183"/>
      <c r="AE279" s="183"/>
      <c r="AF279" s="183"/>
      <c r="AG279" s="183"/>
      <c r="AH279" s="183"/>
      <c r="AI279" s="183"/>
      <c r="AJ279" s="183"/>
      <c r="AK279" s="183"/>
      <c r="AL279" s="183"/>
      <c r="AM279" s="183"/>
      <c r="AN279" s="183"/>
      <c r="AO279" s="183"/>
      <c r="AP279" s="183"/>
      <c r="AQ279" s="183"/>
      <c r="AR279" s="183"/>
      <c r="AS279" s="183"/>
      <c r="AT279" s="183"/>
      <c r="AU279" s="183"/>
      <c r="AV279" s="183"/>
      <c r="AW279" s="183"/>
      <c r="AX279" s="183"/>
      <c r="AY279" s="183"/>
      <c r="AZ279" s="183"/>
      <c r="BA279" s="183"/>
      <c r="BB279" s="183"/>
    </row>
    <row r="280" spans="1:54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  <c r="AB280" s="183"/>
      <c r="AC280" s="183"/>
      <c r="AD280" s="183"/>
      <c r="AE280" s="183"/>
      <c r="AF280" s="183"/>
      <c r="AG280" s="183"/>
      <c r="AH280" s="183"/>
      <c r="AI280" s="183"/>
      <c r="AJ280" s="183"/>
      <c r="AK280" s="183"/>
      <c r="AL280" s="183"/>
      <c r="AM280" s="183"/>
      <c r="AN280" s="183"/>
      <c r="AO280" s="183"/>
      <c r="AP280" s="183"/>
      <c r="AQ280" s="183"/>
      <c r="AR280" s="183"/>
      <c r="AS280" s="183"/>
      <c r="AT280" s="183"/>
      <c r="AU280" s="183"/>
      <c r="AV280" s="183"/>
      <c r="AW280" s="183"/>
      <c r="AX280" s="183"/>
      <c r="AY280" s="183"/>
      <c r="AZ280" s="183"/>
      <c r="BA280" s="183"/>
      <c r="BB280" s="183"/>
    </row>
    <row r="281" spans="1:54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  <c r="AB281" s="183"/>
      <c r="AC281" s="183"/>
      <c r="AD281" s="183"/>
      <c r="AE281" s="183"/>
      <c r="AF281" s="183"/>
      <c r="AG281" s="183"/>
      <c r="AH281" s="183"/>
      <c r="AI281" s="183"/>
      <c r="AJ281" s="183"/>
      <c r="AK281" s="183"/>
      <c r="AL281" s="183"/>
      <c r="AM281" s="183"/>
      <c r="AN281" s="183"/>
      <c r="AO281" s="183"/>
      <c r="AP281" s="183"/>
      <c r="AQ281" s="183"/>
      <c r="AR281" s="183"/>
      <c r="AS281" s="183"/>
      <c r="AT281" s="183"/>
      <c r="AU281" s="183"/>
      <c r="AV281" s="183"/>
      <c r="AW281" s="183"/>
      <c r="AX281" s="183"/>
      <c r="AY281" s="183"/>
      <c r="AZ281" s="183"/>
      <c r="BA281" s="183"/>
      <c r="BB281" s="183"/>
    </row>
    <row r="282" spans="1:54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  <c r="AB282" s="183"/>
      <c r="AC282" s="183"/>
      <c r="AD282" s="183"/>
      <c r="AE282" s="183"/>
      <c r="AF282" s="183"/>
      <c r="AG282" s="183"/>
      <c r="AH282" s="183"/>
      <c r="AI282" s="183"/>
      <c r="AJ282" s="183"/>
      <c r="AK282" s="183"/>
      <c r="AL282" s="183"/>
      <c r="AM282" s="183"/>
      <c r="AN282" s="183"/>
      <c r="AO282" s="183"/>
      <c r="AP282" s="183"/>
      <c r="AQ282" s="183"/>
      <c r="AR282" s="183"/>
      <c r="AS282" s="183"/>
      <c r="AT282" s="183"/>
      <c r="AU282" s="183"/>
      <c r="AV282" s="183"/>
      <c r="AW282" s="183"/>
      <c r="AX282" s="183"/>
      <c r="AY282" s="183"/>
      <c r="AZ282" s="183"/>
      <c r="BA282" s="183"/>
      <c r="BB282" s="183"/>
    </row>
    <row r="283" spans="1:54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  <c r="AB283" s="183"/>
      <c r="AC283" s="183"/>
      <c r="AD283" s="183"/>
      <c r="AE283" s="183"/>
      <c r="AF283" s="183"/>
      <c r="AG283" s="183"/>
      <c r="AH283" s="183"/>
      <c r="AI283" s="183"/>
      <c r="AJ283" s="183"/>
      <c r="AK283" s="183"/>
      <c r="AL283" s="183"/>
      <c r="AM283" s="183"/>
      <c r="AN283" s="183"/>
      <c r="AO283" s="183"/>
      <c r="AP283" s="183"/>
      <c r="AQ283" s="183"/>
      <c r="AR283" s="183"/>
      <c r="AS283" s="183"/>
      <c r="AT283" s="183"/>
      <c r="AU283" s="183"/>
      <c r="AV283" s="183"/>
      <c r="AW283" s="183"/>
      <c r="AX283" s="183"/>
      <c r="AY283" s="183"/>
      <c r="AZ283" s="183"/>
      <c r="BA283" s="183"/>
      <c r="BB283" s="183"/>
    </row>
    <row r="284" spans="1:54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  <c r="AB284" s="183"/>
      <c r="AC284" s="183"/>
      <c r="AD284" s="183"/>
      <c r="AE284" s="183"/>
      <c r="AF284" s="183"/>
      <c r="AG284" s="183"/>
      <c r="AH284" s="183"/>
      <c r="AI284" s="183"/>
      <c r="AJ284" s="183"/>
      <c r="AK284" s="183"/>
      <c r="AL284" s="183"/>
      <c r="AM284" s="183"/>
      <c r="AN284" s="183"/>
      <c r="AO284" s="183"/>
      <c r="AP284" s="183"/>
      <c r="AQ284" s="183"/>
      <c r="AR284" s="183"/>
      <c r="AS284" s="183"/>
      <c r="AT284" s="183"/>
      <c r="AU284" s="183"/>
      <c r="AV284" s="183"/>
      <c r="AW284" s="183"/>
      <c r="AX284" s="183"/>
      <c r="AY284" s="183"/>
      <c r="AZ284" s="183"/>
      <c r="BA284" s="183"/>
      <c r="BB284" s="183"/>
    </row>
    <row r="285" spans="1:54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  <c r="AB285" s="183"/>
      <c r="AC285" s="183"/>
      <c r="AD285" s="183"/>
      <c r="AE285" s="183"/>
      <c r="AF285" s="183"/>
      <c r="AG285" s="183"/>
      <c r="AH285" s="183"/>
      <c r="AI285" s="183"/>
      <c r="AJ285" s="183"/>
      <c r="AK285" s="183"/>
      <c r="AL285" s="183"/>
      <c r="AM285" s="183"/>
      <c r="AN285" s="183"/>
      <c r="AO285" s="183"/>
      <c r="AP285" s="183"/>
      <c r="AQ285" s="183"/>
      <c r="AR285" s="183"/>
      <c r="AS285" s="183"/>
      <c r="AT285" s="183"/>
      <c r="AU285" s="183"/>
      <c r="AV285" s="183"/>
      <c r="AW285" s="183"/>
      <c r="AX285" s="183"/>
      <c r="AY285" s="183"/>
      <c r="AZ285" s="183"/>
      <c r="BA285" s="183"/>
      <c r="BB285" s="183"/>
    </row>
    <row r="286" spans="1:54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  <c r="AB286" s="183"/>
      <c r="AC286" s="183"/>
      <c r="AD286" s="183"/>
      <c r="AE286" s="183"/>
      <c r="AF286" s="183"/>
      <c r="AG286" s="183"/>
      <c r="AH286" s="183"/>
      <c r="AI286" s="183"/>
      <c r="AJ286" s="183"/>
      <c r="AK286" s="183"/>
      <c r="AL286" s="183"/>
      <c r="AM286" s="183"/>
      <c r="AN286" s="183"/>
      <c r="AO286" s="183"/>
      <c r="AP286" s="183"/>
      <c r="AQ286" s="183"/>
      <c r="AR286" s="183"/>
      <c r="AS286" s="183"/>
      <c r="AT286" s="183"/>
      <c r="AU286" s="183"/>
      <c r="AV286" s="183"/>
      <c r="AW286" s="183"/>
      <c r="AX286" s="183"/>
      <c r="AY286" s="183"/>
      <c r="AZ286" s="183"/>
      <c r="BA286" s="183"/>
      <c r="BB286" s="183"/>
    </row>
    <row r="287" spans="1:54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  <c r="AB287" s="183"/>
      <c r="AC287" s="183"/>
      <c r="AD287" s="183"/>
      <c r="AE287" s="183"/>
      <c r="AF287" s="183"/>
      <c r="AG287" s="183"/>
      <c r="AH287" s="183"/>
      <c r="AI287" s="183"/>
      <c r="AJ287" s="183"/>
      <c r="AK287" s="183"/>
      <c r="AL287" s="183"/>
      <c r="AM287" s="183"/>
      <c r="AN287" s="183"/>
      <c r="AO287" s="183"/>
      <c r="AP287" s="183"/>
      <c r="AQ287" s="183"/>
      <c r="AR287" s="183"/>
      <c r="AS287" s="183"/>
      <c r="AT287" s="183"/>
      <c r="AU287" s="183"/>
      <c r="AV287" s="183"/>
      <c r="AW287" s="183"/>
      <c r="AX287" s="183"/>
      <c r="AY287" s="183"/>
      <c r="AZ287" s="183"/>
      <c r="BA287" s="183"/>
      <c r="BB287" s="183"/>
    </row>
    <row r="288" spans="1:54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  <c r="AB288" s="183"/>
      <c r="AC288" s="183"/>
      <c r="AD288" s="183"/>
      <c r="AE288" s="183"/>
      <c r="AF288" s="183"/>
      <c r="AG288" s="183"/>
      <c r="AH288" s="183"/>
      <c r="AI288" s="183"/>
      <c r="AJ288" s="183"/>
      <c r="AK288" s="183"/>
      <c r="AL288" s="183"/>
      <c r="AM288" s="183"/>
      <c r="AN288" s="183"/>
      <c r="AO288" s="183"/>
      <c r="AP288" s="183"/>
      <c r="AQ288" s="183"/>
      <c r="AR288" s="183"/>
      <c r="AS288" s="183"/>
      <c r="AT288" s="183"/>
      <c r="AU288" s="183"/>
      <c r="AV288" s="183"/>
      <c r="AW288" s="183"/>
      <c r="AX288" s="183"/>
      <c r="AY288" s="183"/>
      <c r="AZ288" s="183"/>
      <c r="BA288" s="183"/>
      <c r="BB288" s="183"/>
    </row>
    <row r="289" spans="1:54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  <c r="AB289" s="183"/>
      <c r="AC289" s="183"/>
      <c r="AD289" s="183"/>
      <c r="AE289" s="183"/>
      <c r="AF289" s="183"/>
      <c r="AG289" s="183"/>
      <c r="AH289" s="183"/>
      <c r="AI289" s="183"/>
      <c r="AJ289" s="183"/>
      <c r="AK289" s="183"/>
      <c r="AL289" s="183"/>
      <c r="AM289" s="183"/>
      <c r="AN289" s="183"/>
      <c r="AO289" s="183"/>
      <c r="AP289" s="183"/>
      <c r="AQ289" s="183"/>
      <c r="AR289" s="183"/>
      <c r="AS289" s="183"/>
      <c r="AT289" s="183"/>
      <c r="AU289" s="183"/>
      <c r="AV289" s="183"/>
      <c r="AW289" s="183"/>
      <c r="AX289" s="183"/>
      <c r="AY289" s="183"/>
      <c r="AZ289" s="183"/>
      <c r="BA289" s="183"/>
      <c r="BB289" s="183"/>
    </row>
    <row r="290" spans="1:54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  <c r="AB290" s="183"/>
      <c r="AC290" s="183"/>
      <c r="AD290" s="183"/>
      <c r="AE290" s="183"/>
      <c r="AF290" s="183"/>
      <c r="AG290" s="183"/>
      <c r="AH290" s="183"/>
      <c r="AI290" s="183"/>
      <c r="AJ290" s="183"/>
      <c r="AK290" s="183"/>
      <c r="AL290" s="183"/>
      <c r="AM290" s="183"/>
      <c r="AN290" s="183"/>
      <c r="AO290" s="183"/>
      <c r="AP290" s="183"/>
      <c r="AQ290" s="183"/>
      <c r="AR290" s="183"/>
      <c r="AS290" s="183"/>
      <c r="AT290" s="183"/>
      <c r="AU290" s="183"/>
      <c r="AV290" s="183"/>
      <c r="AW290" s="183"/>
      <c r="AX290" s="183"/>
      <c r="AY290" s="183"/>
      <c r="AZ290" s="183"/>
      <c r="BA290" s="183"/>
      <c r="BB290" s="183"/>
    </row>
    <row r="291" spans="1:54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  <c r="AB291" s="183"/>
      <c r="AC291" s="183"/>
      <c r="AD291" s="183"/>
      <c r="AE291" s="183"/>
      <c r="AF291" s="183"/>
      <c r="AG291" s="183"/>
      <c r="AH291" s="183"/>
      <c r="AI291" s="183"/>
      <c r="AJ291" s="183"/>
      <c r="AK291" s="183"/>
      <c r="AL291" s="183"/>
      <c r="AM291" s="183"/>
      <c r="AN291" s="183"/>
      <c r="AO291" s="183"/>
      <c r="AP291" s="183"/>
      <c r="AQ291" s="183"/>
      <c r="AR291" s="183"/>
      <c r="AS291" s="183"/>
      <c r="AT291" s="183"/>
      <c r="AU291" s="183"/>
      <c r="AV291" s="183"/>
      <c r="AW291" s="183"/>
      <c r="AX291" s="183"/>
      <c r="AY291" s="183"/>
      <c r="AZ291" s="183"/>
      <c r="BA291" s="183"/>
      <c r="BB291" s="183"/>
    </row>
    <row r="292" spans="1:54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  <c r="AB292" s="183"/>
      <c r="AC292" s="183"/>
      <c r="AD292" s="183"/>
      <c r="AE292" s="183"/>
      <c r="AF292" s="183"/>
      <c r="AG292" s="183"/>
      <c r="AH292" s="183"/>
      <c r="AI292" s="183"/>
      <c r="AJ292" s="183"/>
      <c r="AK292" s="183"/>
      <c r="AL292" s="183"/>
      <c r="AM292" s="183"/>
      <c r="AN292" s="183"/>
      <c r="AO292" s="183"/>
      <c r="AP292" s="183"/>
      <c r="AQ292" s="183"/>
      <c r="AR292" s="183"/>
      <c r="AS292" s="183"/>
      <c r="AT292" s="183"/>
      <c r="AU292" s="183"/>
      <c r="AV292" s="183"/>
      <c r="AW292" s="183"/>
      <c r="AX292" s="183"/>
      <c r="AY292" s="183"/>
      <c r="AZ292" s="183"/>
      <c r="BA292" s="183"/>
      <c r="BB292" s="183"/>
    </row>
    <row r="293" spans="1:54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  <c r="AB293" s="183"/>
      <c r="AC293" s="183"/>
      <c r="AD293" s="183"/>
      <c r="AE293" s="183"/>
      <c r="AF293" s="183"/>
      <c r="AG293" s="183"/>
      <c r="AH293" s="183"/>
      <c r="AI293" s="183"/>
      <c r="AJ293" s="183"/>
      <c r="AK293" s="183"/>
      <c r="AL293" s="183"/>
      <c r="AM293" s="183"/>
      <c r="AN293" s="183"/>
      <c r="AO293" s="183"/>
      <c r="AP293" s="183"/>
      <c r="AQ293" s="183"/>
      <c r="AR293" s="183"/>
      <c r="AS293" s="183"/>
      <c r="AT293" s="183"/>
      <c r="AU293" s="183"/>
      <c r="AV293" s="183"/>
      <c r="AW293" s="183"/>
      <c r="AX293" s="183"/>
      <c r="AY293" s="183"/>
      <c r="AZ293" s="183"/>
      <c r="BA293" s="183"/>
      <c r="BB293" s="183"/>
    </row>
    <row r="294" spans="1:54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  <c r="AB294" s="183"/>
      <c r="AC294" s="183"/>
      <c r="AD294" s="183"/>
      <c r="AE294" s="183"/>
      <c r="AF294" s="183"/>
      <c r="AG294" s="183"/>
      <c r="AH294" s="183"/>
      <c r="AI294" s="183"/>
      <c r="AJ294" s="183"/>
      <c r="AK294" s="183"/>
      <c r="AL294" s="183"/>
      <c r="AM294" s="183"/>
      <c r="AN294" s="183"/>
      <c r="AO294" s="183"/>
      <c r="AP294" s="183"/>
      <c r="AQ294" s="183"/>
      <c r="AR294" s="183"/>
      <c r="AS294" s="183"/>
      <c r="AT294" s="183"/>
      <c r="AU294" s="183"/>
      <c r="AV294" s="183"/>
      <c r="AW294" s="183"/>
      <c r="AX294" s="183"/>
      <c r="AY294" s="183"/>
      <c r="AZ294" s="183"/>
      <c r="BA294" s="183"/>
      <c r="BB294" s="183"/>
    </row>
    <row r="295" spans="1:54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  <c r="AB295" s="183"/>
      <c r="AC295" s="183"/>
      <c r="AD295" s="183"/>
      <c r="AE295" s="183"/>
      <c r="AF295" s="183"/>
      <c r="AG295" s="183"/>
      <c r="AH295" s="183"/>
      <c r="AI295" s="183"/>
      <c r="AJ295" s="183"/>
      <c r="AK295" s="183"/>
      <c r="AL295" s="183"/>
      <c r="AM295" s="183"/>
      <c r="AN295" s="183"/>
      <c r="AO295" s="183"/>
      <c r="AP295" s="183"/>
      <c r="AQ295" s="183"/>
      <c r="AR295" s="183"/>
      <c r="AS295" s="183"/>
      <c r="AT295" s="183"/>
      <c r="AU295" s="183"/>
      <c r="AV295" s="183"/>
      <c r="AW295" s="183"/>
      <c r="AX295" s="183"/>
      <c r="AY295" s="183"/>
      <c r="AZ295" s="183"/>
      <c r="BA295" s="183"/>
      <c r="BB295" s="183"/>
    </row>
    <row r="296" spans="1:54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  <c r="AB296" s="183"/>
      <c r="AC296" s="183"/>
      <c r="AD296" s="183"/>
      <c r="AE296" s="183"/>
      <c r="AF296" s="183"/>
      <c r="AG296" s="183"/>
      <c r="AH296" s="183"/>
      <c r="AI296" s="183"/>
      <c r="AJ296" s="183"/>
      <c r="AK296" s="183"/>
      <c r="AL296" s="183"/>
      <c r="AM296" s="183"/>
      <c r="AN296" s="183"/>
      <c r="AO296" s="183"/>
      <c r="AP296" s="183"/>
      <c r="AQ296" s="183"/>
      <c r="AR296" s="183"/>
      <c r="AS296" s="183"/>
      <c r="AT296" s="183"/>
      <c r="AU296" s="183"/>
      <c r="AV296" s="183"/>
      <c r="AW296" s="183"/>
      <c r="AX296" s="183"/>
      <c r="AY296" s="183"/>
      <c r="AZ296" s="183"/>
      <c r="BA296" s="183"/>
      <c r="BB296" s="183"/>
    </row>
    <row r="297" spans="1:54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  <c r="AB297" s="183"/>
      <c r="AC297" s="183"/>
      <c r="AD297" s="183"/>
      <c r="AE297" s="183"/>
      <c r="AF297" s="183"/>
      <c r="AG297" s="183"/>
      <c r="AH297" s="183"/>
      <c r="AI297" s="183"/>
      <c r="AJ297" s="183"/>
      <c r="AK297" s="183"/>
      <c r="AL297" s="183"/>
      <c r="AM297" s="183"/>
      <c r="AN297" s="183"/>
      <c r="AO297" s="183"/>
      <c r="AP297" s="183"/>
      <c r="AQ297" s="183"/>
      <c r="AR297" s="183"/>
      <c r="AS297" s="183"/>
      <c r="AT297" s="183"/>
      <c r="AU297" s="183"/>
      <c r="AV297" s="183"/>
      <c r="AW297" s="183"/>
      <c r="AX297" s="183"/>
      <c r="AY297" s="183"/>
      <c r="AZ297" s="183"/>
      <c r="BA297" s="183"/>
      <c r="BB297" s="183"/>
    </row>
    <row r="298" spans="1:54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  <c r="AB298" s="183"/>
      <c r="AC298" s="183"/>
      <c r="AD298" s="183"/>
      <c r="AE298" s="183"/>
      <c r="AF298" s="183"/>
      <c r="AG298" s="183"/>
      <c r="AH298" s="183"/>
      <c r="AI298" s="183"/>
      <c r="AJ298" s="183"/>
      <c r="AK298" s="183"/>
      <c r="AL298" s="183"/>
      <c r="AM298" s="183"/>
      <c r="AN298" s="183"/>
      <c r="AO298" s="183"/>
      <c r="AP298" s="183"/>
      <c r="AQ298" s="183"/>
      <c r="AR298" s="183"/>
      <c r="AS298" s="183"/>
      <c r="AT298" s="183"/>
      <c r="AU298" s="183"/>
      <c r="AV298" s="183"/>
      <c r="AW298" s="183"/>
      <c r="AX298" s="183"/>
      <c r="AY298" s="183"/>
      <c r="AZ298" s="183"/>
      <c r="BA298" s="183"/>
      <c r="BB298" s="183"/>
    </row>
    <row r="299" spans="1:54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  <c r="AB299" s="183"/>
      <c r="AC299" s="183"/>
      <c r="AD299" s="183"/>
      <c r="AE299" s="183"/>
      <c r="AF299" s="183"/>
      <c r="AG299" s="183"/>
      <c r="AH299" s="183"/>
      <c r="AI299" s="183"/>
      <c r="AJ299" s="183"/>
      <c r="AK299" s="183"/>
      <c r="AL299" s="183"/>
      <c r="AM299" s="183"/>
      <c r="AN299" s="183"/>
      <c r="AO299" s="183"/>
      <c r="AP299" s="183"/>
      <c r="AQ299" s="183"/>
      <c r="AR299" s="183"/>
      <c r="AS299" s="183"/>
      <c r="AT299" s="183"/>
      <c r="AU299" s="183"/>
      <c r="AV299" s="183"/>
      <c r="AW299" s="183"/>
      <c r="AX299" s="183"/>
      <c r="AY299" s="183"/>
      <c r="AZ299" s="183"/>
      <c r="BA299" s="183"/>
      <c r="BB299" s="183"/>
    </row>
    <row r="300" spans="1:54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  <c r="AB300" s="183"/>
      <c r="AC300" s="183"/>
      <c r="AD300" s="183"/>
      <c r="AE300" s="183"/>
      <c r="AF300" s="183"/>
      <c r="AG300" s="183"/>
      <c r="AH300" s="183"/>
      <c r="AI300" s="183"/>
      <c r="AJ300" s="183"/>
      <c r="AK300" s="183"/>
      <c r="AL300" s="183"/>
      <c r="AM300" s="183"/>
      <c r="AN300" s="183"/>
      <c r="AO300" s="183"/>
      <c r="AP300" s="183"/>
      <c r="AQ300" s="183"/>
      <c r="AR300" s="183"/>
      <c r="AS300" s="183"/>
      <c r="AT300" s="183"/>
      <c r="AU300" s="183"/>
      <c r="AV300" s="183"/>
      <c r="AW300" s="183"/>
      <c r="AX300" s="183"/>
      <c r="AY300" s="183"/>
      <c r="AZ300" s="183"/>
      <c r="BA300" s="183"/>
      <c r="BB300" s="183"/>
    </row>
    <row r="301" spans="1:54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  <c r="AB301" s="183"/>
      <c r="AC301" s="183"/>
      <c r="AD301" s="183"/>
      <c r="AE301" s="183"/>
      <c r="AF301" s="183"/>
      <c r="AG301" s="183"/>
      <c r="AH301" s="183"/>
      <c r="AI301" s="183"/>
      <c r="AJ301" s="183"/>
      <c r="AK301" s="183"/>
      <c r="AL301" s="183"/>
      <c r="AM301" s="183"/>
      <c r="AN301" s="183"/>
      <c r="AO301" s="183"/>
      <c r="AP301" s="183"/>
      <c r="AQ301" s="183"/>
      <c r="AR301" s="183"/>
      <c r="AS301" s="183"/>
      <c r="AT301" s="183"/>
      <c r="AU301" s="183"/>
      <c r="AV301" s="183"/>
      <c r="AW301" s="183"/>
      <c r="AX301" s="183"/>
      <c r="AY301" s="183"/>
      <c r="AZ301" s="183"/>
      <c r="BA301" s="183"/>
      <c r="BB301" s="183"/>
    </row>
    <row r="302" spans="1:54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  <c r="AB302" s="183"/>
      <c r="AC302" s="183"/>
      <c r="AD302" s="183"/>
      <c r="AE302" s="183"/>
      <c r="AF302" s="183"/>
      <c r="AG302" s="183"/>
      <c r="AH302" s="183"/>
      <c r="AI302" s="183"/>
      <c r="AJ302" s="183"/>
      <c r="AK302" s="183"/>
      <c r="AL302" s="183"/>
      <c r="AM302" s="183"/>
      <c r="AN302" s="183"/>
      <c r="AO302" s="183"/>
      <c r="AP302" s="183"/>
      <c r="AQ302" s="183"/>
      <c r="AR302" s="183"/>
      <c r="AS302" s="183"/>
      <c r="AT302" s="183"/>
      <c r="AU302" s="183"/>
      <c r="AV302" s="183"/>
      <c r="AW302" s="183"/>
      <c r="AX302" s="183"/>
      <c r="AY302" s="183"/>
      <c r="AZ302" s="183"/>
      <c r="BA302" s="183"/>
      <c r="BB302" s="183"/>
    </row>
    <row r="303" spans="1:54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  <c r="AB303" s="183"/>
      <c r="AC303" s="183"/>
      <c r="AD303" s="183"/>
      <c r="AE303" s="183"/>
      <c r="AF303" s="183"/>
      <c r="AG303" s="183"/>
      <c r="AH303" s="183"/>
      <c r="AI303" s="183"/>
      <c r="AJ303" s="183"/>
      <c r="AK303" s="183"/>
      <c r="AL303" s="183"/>
      <c r="AM303" s="183"/>
      <c r="AN303" s="183"/>
      <c r="AO303" s="183"/>
      <c r="AP303" s="183"/>
      <c r="AQ303" s="183"/>
      <c r="AR303" s="183"/>
      <c r="AS303" s="183"/>
      <c r="AT303" s="183"/>
      <c r="AU303" s="183"/>
      <c r="AV303" s="183"/>
      <c r="AW303" s="183"/>
      <c r="AX303" s="183"/>
      <c r="AY303" s="183"/>
      <c r="AZ303" s="183"/>
      <c r="BA303" s="183"/>
      <c r="BB303" s="183"/>
    </row>
    <row r="304" spans="1:54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  <c r="AB304" s="183"/>
      <c r="AC304" s="183"/>
      <c r="AD304" s="183"/>
      <c r="AE304" s="183"/>
      <c r="AF304" s="183"/>
      <c r="AG304" s="183"/>
      <c r="AH304" s="183"/>
      <c r="AI304" s="183"/>
      <c r="AJ304" s="183"/>
      <c r="AK304" s="183"/>
      <c r="AL304" s="183"/>
      <c r="AM304" s="183"/>
      <c r="AN304" s="183"/>
      <c r="AO304" s="183"/>
      <c r="AP304" s="183"/>
      <c r="AQ304" s="183"/>
      <c r="AR304" s="183"/>
      <c r="AS304" s="183"/>
      <c r="AT304" s="183"/>
      <c r="AU304" s="183"/>
      <c r="AV304" s="183"/>
      <c r="AW304" s="183"/>
      <c r="AX304" s="183"/>
      <c r="AY304" s="183"/>
      <c r="AZ304" s="183"/>
      <c r="BA304" s="183"/>
      <c r="BB304" s="183"/>
    </row>
    <row r="305" spans="1:54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  <c r="AB305" s="183"/>
      <c r="AC305" s="183"/>
      <c r="AD305" s="183"/>
      <c r="AE305" s="183"/>
      <c r="AF305" s="183"/>
      <c r="AG305" s="183"/>
      <c r="AH305" s="183"/>
      <c r="AI305" s="183"/>
      <c r="AJ305" s="183"/>
      <c r="AK305" s="183"/>
      <c r="AL305" s="183"/>
      <c r="AM305" s="183"/>
      <c r="AN305" s="183"/>
      <c r="AO305" s="183"/>
      <c r="AP305" s="183"/>
      <c r="AQ305" s="183"/>
      <c r="AR305" s="183"/>
      <c r="AS305" s="183"/>
      <c r="AT305" s="183"/>
      <c r="AU305" s="183"/>
      <c r="AV305" s="183"/>
      <c r="AW305" s="183"/>
      <c r="AX305" s="183"/>
      <c r="AY305" s="183"/>
      <c r="AZ305" s="183"/>
      <c r="BA305" s="183"/>
      <c r="BB305" s="183"/>
    </row>
    <row r="306" spans="1:54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  <c r="AB306" s="183"/>
      <c r="AC306" s="183"/>
      <c r="AD306" s="183"/>
      <c r="AE306" s="183"/>
      <c r="AF306" s="183"/>
      <c r="AG306" s="183"/>
      <c r="AH306" s="183"/>
      <c r="AI306" s="183"/>
      <c r="AJ306" s="183"/>
      <c r="AK306" s="183"/>
      <c r="AL306" s="183"/>
      <c r="AM306" s="183"/>
      <c r="AN306" s="183"/>
      <c r="AO306" s="183"/>
      <c r="AP306" s="183"/>
      <c r="AQ306" s="183"/>
      <c r="AR306" s="183"/>
      <c r="AS306" s="183"/>
      <c r="AT306" s="183"/>
      <c r="AU306" s="183"/>
      <c r="AV306" s="183"/>
      <c r="AW306" s="183"/>
      <c r="AX306" s="183"/>
      <c r="AY306" s="183"/>
      <c r="AZ306" s="183"/>
      <c r="BA306" s="183"/>
      <c r="BB306" s="183"/>
    </row>
    <row r="307" spans="1:54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  <c r="AB307" s="183"/>
      <c r="AC307" s="183"/>
      <c r="AD307" s="183"/>
      <c r="AE307" s="183"/>
      <c r="AF307" s="183"/>
      <c r="AG307" s="183"/>
      <c r="AH307" s="183"/>
      <c r="AI307" s="183"/>
      <c r="AJ307" s="183"/>
      <c r="AK307" s="183"/>
      <c r="AL307" s="183"/>
      <c r="AM307" s="183"/>
      <c r="AN307" s="183"/>
      <c r="AO307" s="183"/>
      <c r="AP307" s="183"/>
      <c r="AQ307" s="183"/>
      <c r="AR307" s="183"/>
      <c r="AS307" s="183"/>
      <c r="AT307" s="183"/>
      <c r="AU307" s="183"/>
      <c r="AV307" s="183"/>
      <c r="AW307" s="183"/>
      <c r="AX307" s="183"/>
      <c r="AY307" s="183"/>
      <c r="AZ307" s="183"/>
      <c r="BA307" s="183"/>
      <c r="BB307" s="183"/>
    </row>
    <row r="308" spans="1:54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  <c r="AB308" s="183"/>
      <c r="AC308" s="183"/>
      <c r="AD308" s="183"/>
      <c r="AE308" s="183"/>
      <c r="AF308" s="183"/>
      <c r="AG308" s="183"/>
      <c r="AH308" s="183"/>
      <c r="AI308" s="183"/>
      <c r="AJ308" s="183"/>
      <c r="AK308" s="183"/>
      <c r="AL308" s="183"/>
      <c r="AM308" s="183"/>
      <c r="AN308" s="183"/>
      <c r="AO308" s="183"/>
      <c r="AP308" s="183"/>
      <c r="AQ308" s="183"/>
      <c r="AR308" s="183"/>
      <c r="AS308" s="183"/>
      <c r="AT308" s="183"/>
      <c r="AU308" s="183"/>
      <c r="AV308" s="183"/>
      <c r="AW308" s="183"/>
      <c r="AX308" s="183"/>
      <c r="AY308" s="183"/>
      <c r="AZ308" s="183"/>
      <c r="BA308" s="183"/>
      <c r="BB308" s="183"/>
    </row>
    <row r="309" spans="1:54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  <c r="AB309" s="183"/>
      <c r="AC309" s="183"/>
      <c r="AD309" s="183"/>
      <c r="AE309" s="183"/>
      <c r="AF309" s="183"/>
      <c r="AG309" s="183"/>
      <c r="AH309" s="183"/>
      <c r="AI309" s="183"/>
      <c r="AJ309" s="183"/>
      <c r="AK309" s="183"/>
      <c r="AL309" s="183"/>
      <c r="AM309" s="183"/>
      <c r="AN309" s="183"/>
      <c r="AO309" s="183"/>
      <c r="AP309" s="183"/>
      <c r="AQ309" s="183"/>
      <c r="AR309" s="183"/>
      <c r="AS309" s="183"/>
      <c r="AT309" s="183"/>
      <c r="AU309" s="183"/>
      <c r="AV309" s="183"/>
      <c r="AW309" s="183"/>
      <c r="AX309" s="183"/>
      <c r="AY309" s="183"/>
      <c r="AZ309" s="183"/>
      <c r="BA309" s="183"/>
      <c r="BB309" s="183"/>
    </row>
    <row r="310" spans="1:54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  <c r="AB310" s="183"/>
      <c r="AC310" s="183"/>
      <c r="AD310" s="183"/>
      <c r="AE310" s="183"/>
      <c r="AF310" s="183"/>
      <c r="AG310" s="183"/>
      <c r="AH310" s="183"/>
      <c r="AI310" s="183"/>
      <c r="AJ310" s="183"/>
      <c r="AK310" s="183"/>
      <c r="AL310" s="183"/>
      <c r="AM310" s="183"/>
      <c r="AN310" s="183"/>
      <c r="AO310" s="183"/>
      <c r="AP310" s="183"/>
      <c r="AQ310" s="183"/>
      <c r="AR310" s="183"/>
      <c r="AS310" s="183"/>
      <c r="AT310" s="183"/>
      <c r="AU310" s="183"/>
      <c r="AV310" s="183"/>
      <c r="AW310" s="183"/>
      <c r="AX310" s="183"/>
      <c r="AY310" s="183"/>
      <c r="AZ310" s="183"/>
      <c r="BA310" s="183"/>
      <c r="BB310" s="183"/>
    </row>
    <row r="311" spans="1:54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  <c r="AB311" s="183"/>
      <c r="AC311" s="183"/>
      <c r="AD311" s="183"/>
      <c r="AE311" s="183"/>
      <c r="AF311" s="183"/>
      <c r="AG311" s="183"/>
      <c r="AH311" s="183"/>
      <c r="AI311" s="183"/>
      <c r="AJ311" s="183"/>
      <c r="AK311" s="183"/>
      <c r="AL311" s="183"/>
      <c r="AM311" s="183"/>
      <c r="AN311" s="183"/>
      <c r="AO311" s="183"/>
      <c r="AP311" s="183"/>
      <c r="AQ311" s="183"/>
      <c r="AR311" s="183"/>
      <c r="AS311" s="183"/>
      <c r="AT311" s="183"/>
      <c r="AU311" s="183"/>
      <c r="AV311" s="183"/>
      <c r="AW311" s="183"/>
      <c r="AX311" s="183"/>
      <c r="AY311" s="183"/>
      <c r="AZ311" s="183"/>
      <c r="BA311" s="183"/>
      <c r="BB311" s="183"/>
    </row>
    <row r="312" spans="1:54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  <c r="AB312" s="183"/>
      <c r="AC312" s="183"/>
      <c r="AD312" s="183"/>
      <c r="AE312" s="183"/>
      <c r="AF312" s="183"/>
      <c r="AG312" s="183"/>
      <c r="AH312" s="183"/>
      <c r="AI312" s="183"/>
      <c r="AJ312" s="183"/>
      <c r="AK312" s="183"/>
      <c r="AL312" s="183"/>
      <c r="AM312" s="183"/>
      <c r="AN312" s="183"/>
      <c r="AO312" s="183"/>
      <c r="AP312" s="183"/>
      <c r="AQ312" s="183"/>
      <c r="AR312" s="183"/>
      <c r="AS312" s="183"/>
      <c r="AT312" s="183"/>
      <c r="AU312" s="183"/>
      <c r="AV312" s="183"/>
      <c r="AW312" s="183"/>
      <c r="AX312" s="183"/>
      <c r="AY312" s="183"/>
      <c r="AZ312" s="183"/>
      <c r="BA312" s="183"/>
      <c r="BB312" s="183"/>
    </row>
    <row r="313" spans="1:54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  <c r="AB313" s="183"/>
      <c r="AC313" s="183"/>
      <c r="AD313" s="183"/>
      <c r="AE313" s="183"/>
      <c r="AF313" s="183"/>
      <c r="AG313" s="183"/>
      <c r="AH313" s="183"/>
      <c r="AI313" s="183"/>
      <c r="AJ313" s="183"/>
      <c r="AK313" s="183"/>
      <c r="AL313" s="183"/>
      <c r="AM313" s="183"/>
      <c r="AN313" s="183"/>
      <c r="AO313" s="183"/>
      <c r="AP313" s="183"/>
      <c r="AQ313" s="183"/>
      <c r="AR313" s="183"/>
      <c r="AS313" s="183"/>
      <c r="AT313" s="183"/>
      <c r="AU313" s="183"/>
      <c r="AV313" s="183"/>
      <c r="AW313" s="183"/>
      <c r="AX313" s="183"/>
      <c r="AY313" s="183"/>
      <c r="AZ313" s="183"/>
      <c r="BA313" s="183"/>
      <c r="BB313" s="183"/>
    </row>
    <row r="314" spans="1:54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  <c r="AB314" s="183"/>
      <c r="AC314" s="183"/>
      <c r="AD314" s="183"/>
      <c r="AE314" s="183"/>
      <c r="AF314" s="183"/>
      <c r="AG314" s="183"/>
      <c r="AH314" s="183"/>
      <c r="AI314" s="183"/>
      <c r="AJ314" s="183"/>
      <c r="AK314" s="183"/>
      <c r="AL314" s="183"/>
      <c r="AM314" s="183"/>
      <c r="AN314" s="183"/>
      <c r="AO314" s="183"/>
      <c r="AP314" s="183"/>
      <c r="AQ314" s="183"/>
      <c r="AR314" s="183"/>
      <c r="AS314" s="183"/>
      <c r="AT314" s="183"/>
      <c r="AU314" s="183"/>
      <c r="AV314" s="183"/>
      <c r="AW314" s="183"/>
      <c r="AX314" s="183"/>
      <c r="AY314" s="183"/>
      <c r="AZ314" s="183"/>
      <c r="BA314" s="183"/>
      <c r="BB314" s="183"/>
    </row>
    <row r="315" spans="1:54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  <c r="AB315" s="183"/>
      <c r="AC315" s="183"/>
      <c r="AD315" s="183"/>
      <c r="AE315" s="183"/>
      <c r="AF315" s="183"/>
      <c r="AG315" s="183"/>
      <c r="AH315" s="183"/>
      <c r="AI315" s="183"/>
      <c r="AJ315" s="183"/>
      <c r="AK315" s="183"/>
      <c r="AL315" s="183"/>
      <c r="AM315" s="183"/>
      <c r="AN315" s="183"/>
      <c r="AO315" s="183"/>
      <c r="AP315" s="183"/>
      <c r="AQ315" s="183"/>
      <c r="AR315" s="183"/>
      <c r="AS315" s="183"/>
      <c r="AT315" s="183"/>
      <c r="AU315" s="183"/>
      <c r="AV315" s="183"/>
      <c r="AW315" s="183"/>
      <c r="AX315" s="183"/>
      <c r="AY315" s="183"/>
      <c r="AZ315" s="183"/>
      <c r="BA315" s="183"/>
      <c r="BB315" s="183"/>
    </row>
    <row r="316" spans="1:54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  <c r="AB316" s="183"/>
      <c r="AC316" s="183"/>
      <c r="AD316" s="183"/>
      <c r="AE316" s="183"/>
      <c r="AF316" s="183"/>
      <c r="AG316" s="183"/>
      <c r="AH316" s="183"/>
      <c r="AI316" s="183"/>
      <c r="AJ316" s="183"/>
      <c r="AK316" s="183"/>
      <c r="AL316" s="183"/>
      <c r="AM316" s="183"/>
      <c r="AN316" s="183"/>
      <c r="AO316" s="183"/>
      <c r="AP316" s="183"/>
      <c r="AQ316" s="183"/>
      <c r="AR316" s="183"/>
      <c r="AS316" s="183"/>
      <c r="AT316" s="183"/>
      <c r="AU316" s="183"/>
      <c r="AV316" s="183"/>
      <c r="AW316" s="183"/>
      <c r="AX316" s="183"/>
      <c r="AY316" s="183"/>
      <c r="AZ316" s="183"/>
      <c r="BA316" s="183"/>
      <c r="BB316" s="183"/>
    </row>
    <row r="317" spans="1:54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  <c r="AB317" s="183"/>
      <c r="AC317" s="183"/>
      <c r="AD317" s="183"/>
      <c r="AE317" s="183"/>
      <c r="AF317" s="183"/>
      <c r="AG317" s="183"/>
      <c r="AH317" s="183"/>
      <c r="AI317" s="183"/>
      <c r="AJ317" s="183"/>
      <c r="AK317" s="183"/>
      <c r="AL317" s="183"/>
      <c r="AM317" s="183"/>
      <c r="AN317" s="183"/>
      <c r="AO317" s="183"/>
      <c r="AP317" s="183"/>
      <c r="AQ317" s="183"/>
      <c r="AR317" s="183"/>
      <c r="AS317" s="183"/>
      <c r="AT317" s="183"/>
      <c r="AU317" s="183"/>
      <c r="AV317" s="183"/>
      <c r="AW317" s="183"/>
      <c r="AX317" s="183"/>
      <c r="AY317" s="183"/>
      <c r="AZ317" s="183"/>
      <c r="BA317" s="183"/>
      <c r="BB317" s="183"/>
    </row>
    <row r="318" spans="1:54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  <c r="AB318" s="183"/>
      <c r="AC318" s="183"/>
      <c r="AD318" s="183"/>
      <c r="AE318" s="183"/>
      <c r="AF318" s="183"/>
      <c r="AG318" s="183"/>
      <c r="AH318" s="183"/>
      <c r="AI318" s="183"/>
      <c r="AJ318" s="183"/>
      <c r="AK318" s="183"/>
      <c r="AL318" s="183"/>
      <c r="AM318" s="183"/>
      <c r="AN318" s="183"/>
      <c r="AO318" s="183"/>
      <c r="AP318" s="183"/>
      <c r="AQ318" s="183"/>
      <c r="AR318" s="183"/>
      <c r="AS318" s="183"/>
      <c r="AT318" s="183"/>
      <c r="AU318" s="183"/>
      <c r="AV318" s="183"/>
      <c r="AW318" s="183"/>
      <c r="AX318" s="183"/>
      <c r="AY318" s="183"/>
      <c r="AZ318" s="183"/>
      <c r="BA318" s="183"/>
      <c r="BB318" s="183"/>
    </row>
    <row r="319" spans="1:54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  <c r="AB319" s="183"/>
      <c r="AC319" s="183"/>
      <c r="AD319" s="183"/>
      <c r="AE319" s="183"/>
      <c r="AF319" s="183"/>
      <c r="AG319" s="183"/>
      <c r="AH319" s="183"/>
      <c r="AI319" s="183"/>
      <c r="AJ319" s="183"/>
      <c r="AK319" s="183"/>
      <c r="AL319" s="183"/>
      <c r="AM319" s="183"/>
      <c r="AN319" s="183"/>
      <c r="AO319" s="183"/>
      <c r="AP319" s="183"/>
      <c r="AQ319" s="183"/>
      <c r="AR319" s="183"/>
      <c r="AS319" s="183"/>
      <c r="AT319" s="183"/>
      <c r="AU319" s="183"/>
      <c r="AV319" s="183"/>
      <c r="AW319" s="183"/>
      <c r="AX319" s="183"/>
      <c r="AY319" s="183"/>
      <c r="AZ319" s="183"/>
      <c r="BA319" s="183"/>
      <c r="BB319" s="183"/>
    </row>
    <row r="320" spans="1:54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  <c r="AB320" s="183"/>
      <c r="AC320" s="183"/>
      <c r="AD320" s="183"/>
      <c r="AE320" s="183"/>
      <c r="AF320" s="183"/>
      <c r="AG320" s="183"/>
      <c r="AH320" s="183"/>
      <c r="AI320" s="183"/>
      <c r="AJ320" s="183"/>
      <c r="AK320" s="183"/>
      <c r="AL320" s="183"/>
      <c r="AM320" s="183"/>
      <c r="AN320" s="183"/>
      <c r="AO320" s="183"/>
      <c r="AP320" s="183"/>
      <c r="AQ320" s="183"/>
      <c r="AR320" s="183"/>
      <c r="AS320" s="183"/>
      <c r="AT320" s="183"/>
      <c r="AU320" s="183"/>
      <c r="AV320" s="183"/>
      <c r="AW320" s="183"/>
      <c r="AX320" s="183"/>
      <c r="AY320" s="183"/>
      <c r="AZ320" s="183"/>
      <c r="BA320" s="183"/>
      <c r="BB320" s="183"/>
    </row>
    <row r="321" spans="1:54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  <c r="AB321" s="183"/>
      <c r="AC321" s="183"/>
      <c r="AD321" s="183"/>
      <c r="AE321" s="183"/>
      <c r="AF321" s="183"/>
      <c r="AG321" s="183"/>
      <c r="AH321" s="183"/>
      <c r="AI321" s="183"/>
      <c r="AJ321" s="183"/>
      <c r="AK321" s="183"/>
      <c r="AL321" s="183"/>
      <c r="AM321" s="183"/>
      <c r="AN321" s="183"/>
      <c r="AO321" s="183"/>
      <c r="AP321" s="183"/>
      <c r="AQ321" s="183"/>
      <c r="AR321" s="183"/>
      <c r="AS321" s="183"/>
      <c r="AT321" s="183"/>
      <c r="AU321" s="183"/>
      <c r="AV321" s="183"/>
      <c r="AW321" s="183"/>
      <c r="AX321" s="183"/>
      <c r="AY321" s="183"/>
      <c r="AZ321" s="183"/>
      <c r="BA321" s="183"/>
      <c r="BB321" s="183"/>
    </row>
    <row r="322" spans="1:54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  <c r="AB322" s="183"/>
      <c r="AC322" s="183"/>
      <c r="AD322" s="183"/>
      <c r="AE322" s="183"/>
      <c r="AF322" s="183"/>
      <c r="AG322" s="183"/>
      <c r="AH322" s="183"/>
      <c r="AI322" s="183"/>
      <c r="AJ322" s="183"/>
      <c r="AK322" s="183"/>
      <c r="AL322" s="183"/>
      <c r="AM322" s="183"/>
      <c r="AN322" s="183"/>
      <c r="AO322" s="183"/>
      <c r="AP322" s="183"/>
      <c r="AQ322" s="183"/>
      <c r="AR322" s="183"/>
      <c r="AS322" s="183"/>
      <c r="AT322" s="183"/>
      <c r="AU322" s="183"/>
      <c r="AV322" s="183"/>
      <c r="AW322" s="183"/>
      <c r="AX322" s="183"/>
      <c r="AY322" s="183"/>
      <c r="AZ322" s="183"/>
      <c r="BA322" s="183"/>
      <c r="BB322" s="183"/>
    </row>
    <row r="323" spans="1:54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  <c r="AB323" s="183"/>
      <c r="AC323" s="183"/>
      <c r="AD323" s="183"/>
      <c r="AE323" s="183"/>
      <c r="AF323" s="183"/>
      <c r="AG323" s="183"/>
      <c r="AH323" s="183"/>
      <c r="AI323" s="183"/>
      <c r="AJ323" s="183"/>
      <c r="AK323" s="183"/>
      <c r="AL323" s="183"/>
      <c r="AM323" s="183"/>
      <c r="AN323" s="183"/>
      <c r="AO323" s="183"/>
      <c r="AP323" s="183"/>
      <c r="AQ323" s="183"/>
      <c r="AR323" s="183"/>
      <c r="AS323" s="183"/>
      <c r="AT323" s="183"/>
      <c r="AU323" s="183"/>
      <c r="AV323" s="183"/>
      <c r="AW323" s="183"/>
      <c r="AX323" s="183"/>
      <c r="AY323" s="183"/>
      <c r="AZ323" s="183"/>
      <c r="BA323" s="183"/>
      <c r="BB323" s="183"/>
    </row>
    <row r="324" spans="1:54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  <c r="AB324" s="183"/>
      <c r="AC324" s="183"/>
      <c r="AD324" s="183"/>
      <c r="AE324" s="183"/>
      <c r="AF324" s="183"/>
      <c r="AG324" s="183"/>
      <c r="AH324" s="183"/>
      <c r="AI324" s="183"/>
      <c r="AJ324" s="183"/>
      <c r="AK324" s="183"/>
      <c r="AL324" s="183"/>
      <c r="AM324" s="183"/>
      <c r="AN324" s="183"/>
      <c r="AO324" s="183"/>
      <c r="AP324" s="183"/>
      <c r="AQ324" s="183"/>
      <c r="AR324" s="183"/>
      <c r="AS324" s="183"/>
      <c r="AT324" s="183"/>
      <c r="AU324" s="183"/>
      <c r="AV324" s="183"/>
      <c r="AW324" s="183"/>
      <c r="AX324" s="183"/>
      <c r="AY324" s="183"/>
      <c r="AZ324" s="183"/>
      <c r="BA324" s="183"/>
      <c r="BB324" s="183"/>
    </row>
    <row r="325" spans="1:54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  <c r="AB325" s="183"/>
      <c r="AC325" s="183"/>
      <c r="AD325" s="183"/>
      <c r="AE325" s="183"/>
      <c r="AF325" s="183"/>
      <c r="AG325" s="183"/>
      <c r="AH325" s="183"/>
      <c r="AI325" s="183"/>
      <c r="AJ325" s="183"/>
      <c r="AK325" s="183"/>
      <c r="AL325" s="183"/>
      <c r="AM325" s="183"/>
      <c r="AN325" s="183"/>
      <c r="AO325" s="183"/>
      <c r="AP325" s="183"/>
      <c r="AQ325" s="183"/>
      <c r="AR325" s="183"/>
      <c r="AS325" s="183"/>
      <c r="AT325" s="183"/>
      <c r="AU325" s="183"/>
      <c r="AV325" s="183"/>
      <c r="AW325" s="183"/>
      <c r="AX325" s="183"/>
      <c r="AY325" s="183"/>
      <c r="AZ325" s="183"/>
      <c r="BA325" s="183"/>
      <c r="BB325" s="183"/>
    </row>
    <row r="326" spans="1:54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  <c r="AB326" s="183"/>
      <c r="AC326" s="183"/>
      <c r="AD326" s="183"/>
      <c r="AE326" s="183"/>
      <c r="AF326" s="183"/>
      <c r="AG326" s="183"/>
      <c r="AH326" s="183"/>
      <c r="AI326" s="183"/>
      <c r="AJ326" s="183"/>
      <c r="AK326" s="183"/>
      <c r="AL326" s="183"/>
      <c r="AM326" s="183"/>
      <c r="AN326" s="183"/>
      <c r="AO326" s="183"/>
      <c r="AP326" s="183"/>
      <c r="AQ326" s="183"/>
      <c r="AR326" s="183"/>
      <c r="AS326" s="183"/>
      <c r="AT326" s="183"/>
      <c r="AU326" s="183"/>
      <c r="AV326" s="183"/>
      <c r="AW326" s="183"/>
      <c r="AX326" s="183"/>
      <c r="AY326" s="183"/>
      <c r="AZ326" s="183"/>
      <c r="BA326" s="183"/>
      <c r="BB326" s="183"/>
    </row>
    <row r="327" spans="1:54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  <c r="AB327" s="183"/>
      <c r="AC327" s="183"/>
      <c r="AD327" s="183"/>
      <c r="AE327" s="183"/>
      <c r="AF327" s="183"/>
      <c r="AG327" s="183"/>
      <c r="AH327" s="183"/>
      <c r="AI327" s="183"/>
      <c r="AJ327" s="183"/>
      <c r="AK327" s="183"/>
      <c r="AL327" s="183"/>
      <c r="AM327" s="183"/>
      <c r="AN327" s="183"/>
      <c r="AO327" s="183"/>
      <c r="AP327" s="183"/>
      <c r="AQ327" s="183"/>
      <c r="AR327" s="183"/>
      <c r="AS327" s="183"/>
      <c r="AT327" s="183"/>
      <c r="AU327" s="183"/>
      <c r="AV327" s="183"/>
      <c r="AW327" s="183"/>
      <c r="AX327" s="183"/>
      <c r="AY327" s="183"/>
      <c r="AZ327" s="183"/>
      <c r="BA327" s="183"/>
      <c r="BB327" s="183"/>
    </row>
    <row r="328" spans="1:54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  <c r="AB328" s="183"/>
      <c r="AC328" s="183"/>
      <c r="AD328" s="183"/>
      <c r="AE328" s="183"/>
      <c r="AF328" s="183"/>
      <c r="AG328" s="183"/>
      <c r="AH328" s="183"/>
      <c r="AI328" s="183"/>
      <c r="AJ328" s="183"/>
      <c r="AK328" s="183"/>
      <c r="AL328" s="183"/>
      <c r="AM328" s="183"/>
      <c r="AN328" s="183"/>
      <c r="AO328" s="183"/>
      <c r="AP328" s="183"/>
      <c r="AQ328" s="183"/>
      <c r="AR328" s="183"/>
      <c r="AS328" s="183"/>
      <c r="AT328" s="183"/>
      <c r="AU328" s="183"/>
      <c r="AV328" s="183"/>
      <c r="AW328" s="183"/>
      <c r="AX328" s="183"/>
      <c r="AY328" s="183"/>
      <c r="AZ328" s="183"/>
      <c r="BA328" s="183"/>
      <c r="BB328" s="183"/>
    </row>
    <row r="329" spans="1:54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  <c r="AB329" s="183"/>
      <c r="AC329" s="183"/>
      <c r="AD329" s="183"/>
      <c r="AE329" s="183"/>
      <c r="AF329" s="183"/>
      <c r="AG329" s="183"/>
      <c r="AH329" s="183"/>
      <c r="AI329" s="183"/>
      <c r="AJ329" s="183"/>
      <c r="AK329" s="183"/>
      <c r="AL329" s="183"/>
      <c r="AM329" s="183"/>
      <c r="AN329" s="183"/>
      <c r="AO329" s="183"/>
      <c r="AP329" s="183"/>
      <c r="AQ329" s="183"/>
      <c r="AR329" s="183"/>
      <c r="AS329" s="183"/>
      <c r="AT329" s="183"/>
      <c r="AU329" s="183"/>
      <c r="AV329" s="183"/>
      <c r="AW329" s="183"/>
      <c r="AX329" s="183"/>
      <c r="AY329" s="183"/>
      <c r="AZ329" s="183"/>
      <c r="BA329" s="183"/>
      <c r="BB329" s="183"/>
    </row>
    <row r="330" spans="1:54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  <c r="AB330" s="183"/>
      <c r="AC330" s="183"/>
      <c r="AD330" s="183"/>
      <c r="AE330" s="183"/>
      <c r="AF330" s="183"/>
      <c r="AG330" s="183"/>
      <c r="AH330" s="183"/>
      <c r="AI330" s="183"/>
      <c r="AJ330" s="183"/>
      <c r="AK330" s="183"/>
      <c r="AL330" s="183"/>
      <c r="AM330" s="183"/>
      <c r="AN330" s="183"/>
      <c r="AO330" s="183"/>
      <c r="AP330" s="183"/>
      <c r="AQ330" s="183"/>
      <c r="AR330" s="183"/>
      <c r="AS330" s="183"/>
      <c r="AT330" s="183"/>
      <c r="AU330" s="183"/>
      <c r="AV330" s="183"/>
      <c r="AW330" s="183"/>
      <c r="AX330" s="183"/>
      <c r="AY330" s="183"/>
      <c r="AZ330" s="183"/>
      <c r="BA330" s="183"/>
      <c r="BB330" s="183"/>
    </row>
    <row r="331" spans="1:54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  <c r="AB331" s="183"/>
      <c r="AC331" s="183"/>
      <c r="AD331" s="183"/>
      <c r="AE331" s="183"/>
      <c r="AF331" s="183"/>
      <c r="AG331" s="183"/>
      <c r="AH331" s="183"/>
      <c r="AI331" s="183"/>
      <c r="AJ331" s="183"/>
      <c r="AK331" s="183"/>
      <c r="AL331" s="183"/>
      <c r="AM331" s="183"/>
      <c r="AN331" s="183"/>
      <c r="AO331" s="183"/>
      <c r="AP331" s="183"/>
      <c r="AQ331" s="183"/>
      <c r="AR331" s="183"/>
      <c r="AS331" s="183"/>
      <c r="AT331" s="183"/>
      <c r="AU331" s="183"/>
      <c r="AV331" s="183"/>
      <c r="AW331" s="183"/>
      <c r="AX331" s="183"/>
      <c r="AY331" s="183"/>
      <c r="AZ331" s="183"/>
      <c r="BA331" s="183"/>
      <c r="BB331" s="183"/>
    </row>
    <row r="332" spans="1:54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  <c r="AB332" s="183"/>
      <c r="AC332" s="183"/>
      <c r="AD332" s="183"/>
      <c r="AE332" s="183"/>
      <c r="AF332" s="183"/>
      <c r="AG332" s="183"/>
      <c r="AH332" s="183"/>
      <c r="AI332" s="183"/>
      <c r="AJ332" s="183"/>
      <c r="AK332" s="183"/>
      <c r="AL332" s="183"/>
      <c r="AM332" s="183"/>
      <c r="AN332" s="183"/>
      <c r="AO332" s="183"/>
      <c r="AP332" s="183"/>
      <c r="AQ332" s="183"/>
      <c r="AR332" s="183"/>
      <c r="AS332" s="183"/>
      <c r="AT332" s="183"/>
      <c r="AU332" s="183"/>
      <c r="AV332" s="183"/>
      <c r="AW332" s="183"/>
      <c r="AX332" s="183"/>
      <c r="AY332" s="183"/>
      <c r="AZ332" s="183"/>
      <c r="BA332" s="183"/>
      <c r="BB332" s="183"/>
    </row>
    <row r="333" spans="1:54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  <c r="AB333" s="183"/>
      <c r="AC333" s="183"/>
      <c r="AD333" s="183"/>
      <c r="AE333" s="183"/>
      <c r="AF333" s="183"/>
      <c r="AG333" s="183"/>
      <c r="AH333" s="183"/>
      <c r="AI333" s="183"/>
      <c r="AJ333" s="183"/>
      <c r="AK333" s="183"/>
      <c r="AL333" s="183"/>
      <c r="AM333" s="183"/>
      <c r="AN333" s="183"/>
      <c r="AO333" s="183"/>
      <c r="AP333" s="183"/>
      <c r="AQ333" s="183"/>
      <c r="AR333" s="183"/>
      <c r="AS333" s="183"/>
      <c r="AT333" s="183"/>
      <c r="AU333" s="183"/>
      <c r="AV333" s="183"/>
      <c r="AW333" s="183"/>
      <c r="AX333" s="183"/>
      <c r="AY333" s="183"/>
      <c r="AZ333" s="183"/>
      <c r="BA333" s="183"/>
      <c r="BB333" s="183"/>
    </row>
    <row r="334" spans="1:54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  <c r="AB334" s="183"/>
      <c r="AC334" s="183"/>
      <c r="AD334" s="183"/>
      <c r="AE334" s="183"/>
      <c r="AF334" s="183"/>
      <c r="AG334" s="183"/>
      <c r="AH334" s="183"/>
      <c r="AI334" s="183"/>
      <c r="AJ334" s="183"/>
      <c r="AK334" s="183"/>
      <c r="AL334" s="183"/>
      <c r="AM334" s="183"/>
      <c r="AN334" s="183"/>
      <c r="AO334" s="183"/>
      <c r="AP334" s="183"/>
      <c r="AQ334" s="183"/>
      <c r="AR334" s="183"/>
      <c r="AS334" s="183"/>
      <c r="AT334" s="183"/>
      <c r="AU334" s="183"/>
      <c r="AV334" s="183"/>
      <c r="AW334" s="183"/>
      <c r="AX334" s="183"/>
      <c r="AY334" s="183"/>
      <c r="AZ334" s="183"/>
      <c r="BA334" s="183"/>
      <c r="BB334" s="183"/>
    </row>
    <row r="335" spans="1:54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  <c r="AB335" s="183"/>
      <c r="AC335" s="183"/>
      <c r="AD335" s="183"/>
      <c r="AE335" s="183"/>
      <c r="AF335" s="183"/>
      <c r="AG335" s="183"/>
      <c r="AH335" s="183"/>
      <c r="AI335" s="183"/>
      <c r="AJ335" s="183"/>
      <c r="AK335" s="183"/>
      <c r="AL335" s="183"/>
      <c r="AM335" s="183"/>
      <c r="AN335" s="183"/>
      <c r="AO335" s="183"/>
      <c r="AP335" s="183"/>
      <c r="AQ335" s="183"/>
      <c r="AR335" s="183"/>
      <c r="AS335" s="183"/>
      <c r="AT335" s="183"/>
      <c r="AU335" s="183"/>
      <c r="AV335" s="183"/>
      <c r="AW335" s="183"/>
      <c r="AX335" s="183"/>
      <c r="AY335" s="183"/>
      <c r="AZ335" s="183"/>
      <c r="BA335" s="183"/>
      <c r="BB335" s="183"/>
    </row>
    <row r="336" spans="1:54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  <c r="AB336" s="183"/>
      <c r="AC336" s="183"/>
      <c r="AD336" s="183"/>
      <c r="AE336" s="183"/>
      <c r="AF336" s="183"/>
      <c r="AG336" s="183"/>
      <c r="AH336" s="183"/>
      <c r="AI336" s="183"/>
      <c r="AJ336" s="183"/>
      <c r="AK336" s="183"/>
      <c r="AL336" s="183"/>
      <c r="AM336" s="183"/>
      <c r="AN336" s="183"/>
      <c r="AO336" s="183"/>
      <c r="AP336" s="183"/>
      <c r="AQ336" s="183"/>
      <c r="AR336" s="183"/>
      <c r="AS336" s="183"/>
      <c r="AT336" s="183"/>
      <c r="AU336" s="183"/>
      <c r="AV336" s="183"/>
      <c r="AW336" s="183"/>
      <c r="AX336" s="183"/>
      <c r="AY336" s="183"/>
      <c r="AZ336" s="183"/>
      <c r="BA336" s="183"/>
      <c r="BB336" s="183"/>
    </row>
    <row r="337" spans="1:54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  <c r="AB337" s="183"/>
      <c r="AC337" s="183"/>
      <c r="AD337" s="183"/>
      <c r="AE337" s="183"/>
      <c r="AF337" s="183"/>
      <c r="AG337" s="183"/>
      <c r="AH337" s="183"/>
      <c r="AI337" s="183"/>
      <c r="AJ337" s="183"/>
      <c r="AK337" s="183"/>
      <c r="AL337" s="183"/>
      <c r="AM337" s="183"/>
      <c r="AN337" s="183"/>
      <c r="AO337" s="183"/>
      <c r="AP337" s="183"/>
      <c r="AQ337" s="183"/>
      <c r="AR337" s="183"/>
      <c r="AS337" s="183"/>
      <c r="AT337" s="183"/>
      <c r="AU337" s="183"/>
      <c r="AV337" s="183"/>
      <c r="AW337" s="183"/>
      <c r="AX337" s="183"/>
      <c r="AY337" s="183"/>
      <c r="AZ337" s="183"/>
      <c r="BA337" s="183"/>
      <c r="BB337" s="183"/>
    </row>
    <row r="338" spans="1:54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  <c r="AB338" s="183"/>
      <c r="AC338" s="183"/>
      <c r="AD338" s="183"/>
      <c r="AE338" s="183"/>
      <c r="AF338" s="183"/>
      <c r="AG338" s="183"/>
      <c r="AH338" s="183"/>
      <c r="AI338" s="183"/>
      <c r="AJ338" s="183"/>
      <c r="AK338" s="183"/>
      <c r="AL338" s="183"/>
      <c r="AM338" s="183"/>
      <c r="AN338" s="183"/>
      <c r="AO338" s="183"/>
      <c r="AP338" s="183"/>
      <c r="AQ338" s="183"/>
      <c r="AR338" s="183"/>
      <c r="AS338" s="183"/>
      <c r="AT338" s="183"/>
      <c r="AU338" s="183"/>
      <c r="AV338" s="183"/>
      <c r="AW338" s="183"/>
      <c r="AX338" s="183"/>
      <c r="AY338" s="183"/>
      <c r="AZ338" s="183"/>
      <c r="BA338" s="183"/>
      <c r="BB338" s="183"/>
    </row>
    <row r="339" spans="1:54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  <c r="AB339" s="183"/>
      <c r="AC339" s="183"/>
      <c r="AD339" s="183"/>
      <c r="AE339" s="183"/>
      <c r="AF339" s="183"/>
      <c r="AG339" s="183"/>
      <c r="AH339" s="183"/>
      <c r="AI339" s="183"/>
      <c r="AJ339" s="183"/>
      <c r="AK339" s="183"/>
      <c r="AL339" s="183"/>
      <c r="AM339" s="183"/>
      <c r="AN339" s="183"/>
      <c r="AO339" s="183"/>
      <c r="AP339" s="183"/>
      <c r="AQ339" s="183"/>
      <c r="AR339" s="183"/>
      <c r="AS339" s="183"/>
      <c r="AT339" s="183"/>
      <c r="AU339" s="183"/>
      <c r="AV339" s="183"/>
      <c r="AW339" s="183"/>
      <c r="AX339" s="183"/>
      <c r="AY339" s="183"/>
      <c r="AZ339" s="183"/>
      <c r="BA339" s="183"/>
      <c r="BB339" s="183"/>
    </row>
    <row r="340" spans="1:54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  <c r="AB340" s="183"/>
      <c r="AC340" s="183"/>
      <c r="AD340" s="183"/>
      <c r="AE340" s="183"/>
      <c r="AF340" s="183"/>
      <c r="AG340" s="183"/>
      <c r="AH340" s="183"/>
      <c r="AI340" s="183"/>
      <c r="AJ340" s="183"/>
      <c r="AK340" s="183"/>
      <c r="AL340" s="183"/>
      <c r="AM340" s="183"/>
      <c r="AN340" s="183"/>
      <c r="AO340" s="183"/>
      <c r="AP340" s="183"/>
      <c r="AQ340" s="183"/>
      <c r="AR340" s="183"/>
      <c r="AS340" s="183"/>
      <c r="AT340" s="183"/>
      <c r="AU340" s="183"/>
      <c r="AV340" s="183"/>
      <c r="AW340" s="183"/>
      <c r="AX340" s="183"/>
      <c r="AY340" s="183"/>
      <c r="AZ340" s="183"/>
      <c r="BA340" s="183"/>
      <c r="BB340" s="183"/>
    </row>
    <row r="341" spans="1:54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  <c r="AB341" s="183"/>
      <c r="AC341" s="183"/>
      <c r="AD341" s="183"/>
      <c r="AE341" s="183"/>
      <c r="AF341" s="183"/>
      <c r="AG341" s="183"/>
      <c r="AH341" s="183"/>
      <c r="AI341" s="183"/>
      <c r="AJ341" s="183"/>
      <c r="AK341" s="183"/>
      <c r="AL341" s="183"/>
      <c r="AM341" s="183"/>
      <c r="AN341" s="183"/>
      <c r="AO341" s="183"/>
      <c r="AP341" s="183"/>
      <c r="AQ341" s="183"/>
      <c r="AR341" s="183"/>
      <c r="AS341" s="183"/>
      <c r="AT341" s="183"/>
      <c r="AU341" s="183"/>
      <c r="AV341" s="183"/>
      <c r="AW341" s="183"/>
      <c r="AX341" s="183"/>
      <c r="AY341" s="183"/>
      <c r="AZ341" s="183"/>
      <c r="BA341" s="183"/>
      <c r="BB341" s="183"/>
    </row>
    <row r="342" spans="1:54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  <c r="AB342" s="183"/>
      <c r="AC342" s="183"/>
      <c r="AD342" s="183"/>
      <c r="AE342" s="183"/>
      <c r="AF342" s="183"/>
      <c r="AG342" s="183"/>
      <c r="AH342" s="183"/>
      <c r="AI342" s="183"/>
      <c r="AJ342" s="183"/>
      <c r="AK342" s="183"/>
      <c r="AL342" s="183"/>
      <c r="AM342" s="183"/>
      <c r="AN342" s="183"/>
      <c r="AO342" s="183"/>
      <c r="AP342" s="183"/>
      <c r="AQ342" s="183"/>
      <c r="AR342" s="183"/>
      <c r="AS342" s="183"/>
      <c r="AT342" s="183"/>
      <c r="AU342" s="183"/>
      <c r="AV342" s="183"/>
      <c r="AW342" s="183"/>
      <c r="AX342" s="183"/>
      <c r="AY342" s="183"/>
      <c r="AZ342" s="183"/>
      <c r="BA342" s="183"/>
      <c r="BB342" s="183"/>
    </row>
    <row r="343" spans="1:54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  <c r="AB343" s="183"/>
      <c r="AC343" s="183"/>
      <c r="AD343" s="183"/>
      <c r="AE343" s="183"/>
      <c r="AF343" s="183"/>
      <c r="AG343" s="183"/>
      <c r="AH343" s="183"/>
      <c r="AI343" s="183"/>
      <c r="AJ343" s="183"/>
      <c r="AK343" s="183"/>
      <c r="AL343" s="183"/>
      <c r="AM343" s="183"/>
      <c r="AN343" s="183"/>
      <c r="AO343" s="183"/>
      <c r="AP343" s="183"/>
      <c r="AQ343" s="183"/>
      <c r="AR343" s="183"/>
      <c r="AS343" s="183"/>
      <c r="AT343" s="183"/>
      <c r="AU343" s="183"/>
      <c r="AV343" s="183"/>
      <c r="AW343" s="183"/>
      <c r="AX343" s="183"/>
      <c r="AY343" s="183"/>
      <c r="AZ343" s="183"/>
      <c r="BA343" s="183"/>
      <c r="BB343" s="183"/>
    </row>
    <row r="344" spans="1:54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  <c r="AB344" s="183"/>
      <c r="AC344" s="183"/>
      <c r="AD344" s="183"/>
      <c r="AE344" s="183"/>
      <c r="AF344" s="183"/>
      <c r="AG344" s="183"/>
      <c r="AH344" s="183"/>
      <c r="AI344" s="183"/>
      <c r="AJ344" s="183"/>
      <c r="AK344" s="183"/>
      <c r="AL344" s="183"/>
      <c r="AM344" s="183"/>
      <c r="AN344" s="183"/>
      <c r="AO344" s="183"/>
      <c r="AP344" s="183"/>
      <c r="AQ344" s="183"/>
      <c r="AR344" s="183"/>
      <c r="AS344" s="183"/>
      <c r="AT344" s="183"/>
      <c r="AU344" s="183"/>
      <c r="AV344" s="183"/>
      <c r="AW344" s="183"/>
      <c r="AX344" s="183"/>
      <c r="AY344" s="183"/>
      <c r="AZ344" s="183"/>
      <c r="BA344" s="183"/>
      <c r="BB344" s="183"/>
    </row>
    <row r="345" spans="1:54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  <c r="AB345" s="183"/>
      <c r="AC345" s="183"/>
      <c r="AD345" s="183"/>
      <c r="AE345" s="183"/>
      <c r="AF345" s="183"/>
      <c r="AG345" s="183"/>
      <c r="AH345" s="183"/>
      <c r="AI345" s="183"/>
      <c r="AJ345" s="183"/>
      <c r="AK345" s="183"/>
      <c r="AL345" s="183"/>
      <c r="AM345" s="183"/>
      <c r="AN345" s="183"/>
      <c r="AO345" s="183"/>
      <c r="AP345" s="183"/>
      <c r="AQ345" s="183"/>
      <c r="AR345" s="183"/>
      <c r="AS345" s="183"/>
      <c r="AT345" s="183"/>
      <c r="AU345" s="183"/>
      <c r="AV345" s="183"/>
      <c r="AW345" s="183"/>
      <c r="AX345" s="183"/>
      <c r="AY345" s="183"/>
      <c r="AZ345" s="183"/>
      <c r="BA345" s="183"/>
      <c r="BB345" s="183"/>
    </row>
    <row r="346" spans="1:54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  <c r="AB346" s="183"/>
      <c r="AC346" s="183"/>
      <c r="AD346" s="183"/>
      <c r="AE346" s="183"/>
      <c r="AF346" s="183"/>
      <c r="AG346" s="183"/>
      <c r="AH346" s="183"/>
      <c r="AI346" s="183"/>
      <c r="AJ346" s="183"/>
      <c r="AK346" s="183"/>
      <c r="AL346" s="183"/>
      <c r="AM346" s="183"/>
      <c r="AN346" s="183"/>
      <c r="AO346" s="183"/>
      <c r="AP346" s="183"/>
      <c r="AQ346" s="183"/>
      <c r="AR346" s="183"/>
      <c r="AS346" s="183"/>
      <c r="AT346" s="183"/>
      <c r="AU346" s="183"/>
      <c r="AV346" s="183"/>
      <c r="AW346" s="183"/>
      <c r="AX346" s="183"/>
      <c r="AY346" s="183"/>
      <c r="AZ346" s="183"/>
      <c r="BA346" s="183"/>
      <c r="BB346" s="183"/>
    </row>
    <row r="347" spans="1:54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  <c r="AB347" s="183"/>
      <c r="AC347" s="183"/>
      <c r="AD347" s="183"/>
      <c r="AE347" s="183"/>
      <c r="AF347" s="183"/>
      <c r="AG347" s="183"/>
      <c r="AH347" s="183"/>
      <c r="AI347" s="183"/>
      <c r="AJ347" s="183"/>
      <c r="AK347" s="183"/>
      <c r="AL347" s="183"/>
      <c r="AM347" s="183"/>
      <c r="AN347" s="183"/>
      <c r="AO347" s="183"/>
      <c r="AP347" s="183"/>
      <c r="AQ347" s="183"/>
      <c r="AR347" s="183"/>
      <c r="AS347" s="183"/>
      <c r="AT347" s="183"/>
      <c r="AU347" s="183"/>
      <c r="AV347" s="183"/>
      <c r="AW347" s="183"/>
      <c r="AX347" s="183"/>
      <c r="AY347" s="183"/>
      <c r="AZ347" s="183"/>
      <c r="BA347" s="183"/>
      <c r="BB347" s="183"/>
    </row>
    <row r="348" spans="1:54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  <c r="AB348" s="183"/>
      <c r="AC348" s="183"/>
      <c r="AD348" s="183"/>
      <c r="AE348" s="183"/>
      <c r="AF348" s="183"/>
      <c r="AG348" s="183"/>
      <c r="AH348" s="183"/>
      <c r="AI348" s="183"/>
      <c r="AJ348" s="183"/>
      <c r="AK348" s="183"/>
      <c r="AL348" s="183"/>
      <c r="AM348" s="183"/>
      <c r="AN348" s="183"/>
      <c r="AO348" s="183"/>
      <c r="AP348" s="183"/>
      <c r="AQ348" s="183"/>
      <c r="AR348" s="183"/>
      <c r="AS348" s="183"/>
      <c r="AT348" s="183"/>
      <c r="AU348" s="183"/>
      <c r="AV348" s="183"/>
      <c r="AW348" s="183"/>
      <c r="AX348" s="183"/>
      <c r="AY348" s="183"/>
      <c r="AZ348" s="183"/>
      <c r="BA348" s="183"/>
      <c r="BB348" s="183"/>
    </row>
    <row r="349" spans="1:54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  <c r="AB349" s="183"/>
      <c r="AC349" s="183"/>
      <c r="AD349" s="183"/>
      <c r="AE349" s="183"/>
      <c r="AF349" s="183"/>
      <c r="AG349" s="183"/>
      <c r="AH349" s="183"/>
      <c r="AI349" s="183"/>
      <c r="AJ349" s="183"/>
      <c r="AK349" s="183"/>
      <c r="AL349" s="183"/>
      <c r="AM349" s="183"/>
      <c r="AN349" s="183"/>
      <c r="AO349" s="183"/>
      <c r="AP349" s="183"/>
      <c r="AQ349" s="183"/>
      <c r="AR349" s="183"/>
      <c r="AS349" s="183"/>
      <c r="AT349" s="183"/>
      <c r="AU349" s="183"/>
      <c r="AV349" s="183"/>
      <c r="AW349" s="183"/>
      <c r="AX349" s="183"/>
      <c r="AY349" s="183"/>
      <c r="AZ349" s="183"/>
      <c r="BA349" s="183"/>
      <c r="BB349" s="183"/>
    </row>
    <row r="350" spans="1:54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  <c r="AB350" s="183"/>
      <c r="AC350" s="183"/>
      <c r="AD350" s="183"/>
      <c r="AE350" s="183"/>
      <c r="AF350" s="183"/>
      <c r="AG350" s="183"/>
      <c r="AH350" s="183"/>
      <c r="AI350" s="183"/>
      <c r="AJ350" s="183"/>
      <c r="AK350" s="183"/>
      <c r="AL350" s="183"/>
      <c r="AM350" s="183"/>
      <c r="AN350" s="183"/>
      <c r="AO350" s="183"/>
      <c r="AP350" s="183"/>
      <c r="AQ350" s="183"/>
      <c r="AR350" s="183"/>
      <c r="AS350" s="183"/>
      <c r="AT350" s="183"/>
      <c r="AU350" s="183"/>
      <c r="AV350" s="183"/>
      <c r="AW350" s="183"/>
      <c r="AX350" s="183"/>
      <c r="AY350" s="183"/>
      <c r="AZ350" s="183"/>
      <c r="BA350" s="183"/>
      <c r="BB350" s="183"/>
    </row>
    <row r="351" spans="1:54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  <c r="AB351" s="183"/>
      <c r="AC351" s="183"/>
      <c r="AD351" s="183"/>
      <c r="AE351" s="183"/>
      <c r="AF351" s="183"/>
      <c r="AG351" s="183"/>
      <c r="AH351" s="183"/>
      <c r="AI351" s="183"/>
      <c r="AJ351" s="183"/>
      <c r="AK351" s="183"/>
      <c r="AL351" s="183"/>
      <c r="AM351" s="183"/>
      <c r="AN351" s="183"/>
      <c r="AO351" s="183"/>
      <c r="AP351" s="183"/>
      <c r="AQ351" s="183"/>
      <c r="AR351" s="183"/>
      <c r="AS351" s="183"/>
      <c r="AT351" s="183"/>
      <c r="AU351" s="183"/>
      <c r="AV351" s="183"/>
      <c r="AW351" s="183"/>
      <c r="AX351" s="183"/>
      <c r="AY351" s="183"/>
      <c r="AZ351" s="183"/>
      <c r="BA351" s="183"/>
      <c r="BB351" s="183"/>
    </row>
    <row r="352" spans="1:54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  <c r="AB352" s="183"/>
      <c r="AC352" s="183"/>
      <c r="AD352" s="183"/>
      <c r="AE352" s="183"/>
      <c r="AF352" s="183"/>
      <c r="AG352" s="183"/>
      <c r="AH352" s="183"/>
      <c r="AI352" s="183"/>
      <c r="AJ352" s="183"/>
      <c r="AK352" s="183"/>
      <c r="AL352" s="183"/>
      <c r="AM352" s="183"/>
      <c r="AN352" s="183"/>
      <c r="AO352" s="183"/>
      <c r="AP352" s="183"/>
      <c r="AQ352" s="183"/>
      <c r="AR352" s="183"/>
      <c r="AS352" s="183"/>
      <c r="AT352" s="183"/>
      <c r="AU352" s="183"/>
      <c r="AV352" s="183"/>
      <c r="AW352" s="183"/>
      <c r="AX352" s="183"/>
      <c r="AY352" s="183"/>
      <c r="AZ352" s="183"/>
      <c r="BA352" s="183"/>
      <c r="BB352" s="183"/>
    </row>
    <row r="353" spans="1:54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  <c r="AB353" s="183"/>
      <c r="AC353" s="183"/>
      <c r="AD353" s="183"/>
      <c r="AE353" s="183"/>
      <c r="AF353" s="183"/>
      <c r="AG353" s="183"/>
      <c r="AH353" s="183"/>
      <c r="AI353" s="183"/>
      <c r="AJ353" s="183"/>
      <c r="AK353" s="183"/>
      <c r="AL353" s="183"/>
      <c r="AM353" s="183"/>
      <c r="AN353" s="183"/>
      <c r="AO353" s="183"/>
      <c r="AP353" s="183"/>
      <c r="AQ353" s="183"/>
      <c r="AR353" s="183"/>
      <c r="AS353" s="183"/>
      <c r="AT353" s="183"/>
      <c r="AU353" s="183"/>
      <c r="AV353" s="183"/>
      <c r="AW353" s="183"/>
      <c r="AX353" s="183"/>
      <c r="AY353" s="183"/>
      <c r="AZ353" s="183"/>
      <c r="BA353" s="183"/>
      <c r="BB353" s="183"/>
    </row>
    <row r="354" spans="1:54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  <c r="AB354" s="183"/>
      <c r="AC354" s="183"/>
      <c r="AD354" s="183"/>
      <c r="AE354" s="183"/>
      <c r="AF354" s="183"/>
      <c r="AG354" s="183"/>
      <c r="AH354" s="183"/>
      <c r="AI354" s="183"/>
      <c r="AJ354" s="183"/>
      <c r="AK354" s="183"/>
      <c r="AL354" s="183"/>
      <c r="AM354" s="183"/>
      <c r="AN354" s="183"/>
      <c r="AO354" s="183"/>
      <c r="AP354" s="183"/>
      <c r="AQ354" s="183"/>
      <c r="AR354" s="183"/>
      <c r="AS354" s="183"/>
      <c r="AT354" s="183"/>
      <c r="AU354" s="183"/>
      <c r="AV354" s="183"/>
      <c r="AW354" s="183"/>
      <c r="AX354" s="183"/>
      <c r="AY354" s="183"/>
      <c r="AZ354" s="183"/>
      <c r="BA354" s="183"/>
      <c r="BB354" s="183"/>
    </row>
    <row r="355" spans="1:54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  <c r="AB355" s="183"/>
      <c r="AC355" s="183"/>
      <c r="AD355" s="183"/>
      <c r="AE355" s="183"/>
      <c r="AF355" s="183"/>
      <c r="AG355" s="183"/>
      <c r="AH355" s="183"/>
      <c r="AI355" s="183"/>
      <c r="AJ355" s="183"/>
      <c r="AK355" s="183"/>
      <c r="AL355" s="183"/>
      <c r="AM355" s="183"/>
      <c r="AN355" s="183"/>
      <c r="AO355" s="183"/>
      <c r="AP355" s="183"/>
      <c r="AQ355" s="183"/>
      <c r="AR355" s="183"/>
      <c r="AS355" s="183"/>
      <c r="AT355" s="183"/>
      <c r="AU355" s="183"/>
      <c r="AV355" s="183"/>
      <c r="AW355" s="183"/>
      <c r="AX355" s="183"/>
      <c r="AY355" s="183"/>
      <c r="AZ355" s="183"/>
      <c r="BA355" s="183"/>
      <c r="BB355" s="183"/>
    </row>
    <row r="356" spans="1:54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  <c r="AB356" s="183"/>
      <c r="AC356" s="183"/>
      <c r="AD356" s="183"/>
      <c r="AE356" s="183"/>
      <c r="AF356" s="183"/>
      <c r="AG356" s="183"/>
      <c r="AH356" s="183"/>
      <c r="AI356" s="183"/>
      <c r="AJ356" s="183"/>
      <c r="AK356" s="183"/>
      <c r="AL356" s="183"/>
      <c r="AM356" s="183"/>
      <c r="AN356" s="183"/>
      <c r="AO356" s="183"/>
      <c r="AP356" s="183"/>
      <c r="AQ356" s="183"/>
      <c r="AR356" s="183"/>
      <c r="AS356" s="183"/>
      <c r="AT356" s="183"/>
      <c r="AU356" s="183"/>
      <c r="AV356" s="183"/>
      <c r="AW356" s="183"/>
      <c r="AX356" s="183"/>
      <c r="AY356" s="183"/>
      <c r="AZ356" s="183"/>
      <c r="BA356" s="183"/>
      <c r="BB356" s="183"/>
    </row>
    <row r="357" spans="1:54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  <c r="AB357" s="183"/>
      <c r="AC357" s="183"/>
      <c r="AD357" s="183"/>
      <c r="AE357" s="183"/>
      <c r="AF357" s="183"/>
      <c r="AG357" s="183"/>
      <c r="AH357" s="183"/>
      <c r="AI357" s="183"/>
      <c r="AJ357" s="183"/>
      <c r="AK357" s="183"/>
      <c r="AL357" s="183"/>
      <c r="AM357" s="183"/>
      <c r="AN357" s="183"/>
      <c r="AO357" s="183"/>
      <c r="AP357" s="183"/>
      <c r="AQ357" s="183"/>
      <c r="AR357" s="183"/>
      <c r="AS357" s="183"/>
      <c r="AT357" s="183"/>
      <c r="AU357" s="183"/>
      <c r="AV357" s="183"/>
      <c r="AW357" s="183"/>
      <c r="AX357" s="183"/>
      <c r="AY357" s="183"/>
      <c r="AZ357" s="183"/>
      <c r="BA357" s="183"/>
      <c r="BB357" s="183"/>
    </row>
    <row r="358" spans="1:54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  <c r="AB358" s="183"/>
      <c r="AC358" s="183"/>
      <c r="AD358" s="183"/>
      <c r="AE358" s="183"/>
      <c r="AF358" s="183"/>
      <c r="AG358" s="183"/>
      <c r="AH358" s="183"/>
      <c r="AI358" s="183"/>
      <c r="AJ358" s="183"/>
      <c r="AK358" s="183"/>
      <c r="AL358" s="183"/>
      <c r="AM358" s="183"/>
      <c r="AN358" s="183"/>
      <c r="AO358" s="183"/>
      <c r="AP358" s="183"/>
      <c r="AQ358" s="183"/>
      <c r="AR358" s="183"/>
      <c r="AS358" s="183"/>
      <c r="AT358" s="183"/>
      <c r="AU358" s="183"/>
      <c r="AV358" s="183"/>
      <c r="AW358" s="183"/>
      <c r="AX358" s="183"/>
      <c r="AY358" s="183"/>
      <c r="AZ358" s="183"/>
      <c r="BA358" s="183"/>
      <c r="BB358" s="183"/>
    </row>
    <row r="359" spans="1:54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  <c r="AB359" s="183"/>
      <c r="AC359" s="183"/>
      <c r="AD359" s="183"/>
      <c r="AE359" s="183"/>
      <c r="AF359" s="183"/>
      <c r="AG359" s="183"/>
      <c r="AH359" s="183"/>
      <c r="AI359" s="183"/>
      <c r="AJ359" s="183"/>
      <c r="AK359" s="183"/>
      <c r="AL359" s="183"/>
      <c r="AM359" s="183"/>
      <c r="AN359" s="183"/>
      <c r="AO359" s="183"/>
      <c r="AP359" s="183"/>
      <c r="AQ359" s="183"/>
      <c r="AR359" s="183"/>
      <c r="AS359" s="183"/>
      <c r="AT359" s="183"/>
      <c r="AU359" s="183"/>
      <c r="AV359" s="183"/>
      <c r="AW359" s="183"/>
      <c r="AX359" s="183"/>
      <c r="AY359" s="183"/>
      <c r="AZ359" s="183"/>
      <c r="BA359" s="183"/>
      <c r="BB359" s="183"/>
    </row>
    <row r="360" spans="1:54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  <c r="AB360" s="183"/>
      <c r="AC360" s="183"/>
      <c r="AD360" s="183"/>
      <c r="AE360" s="183"/>
      <c r="AF360" s="183"/>
      <c r="AG360" s="183"/>
      <c r="AH360" s="183"/>
      <c r="AI360" s="183"/>
      <c r="AJ360" s="183"/>
      <c r="AK360" s="183"/>
      <c r="AL360" s="183"/>
      <c r="AM360" s="183"/>
      <c r="AN360" s="183"/>
      <c r="AO360" s="183"/>
      <c r="AP360" s="183"/>
      <c r="AQ360" s="183"/>
      <c r="AR360" s="183"/>
      <c r="AS360" s="183"/>
      <c r="AT360" s="183"/>
      <c r="AU360" s="183"/>
      <c r="AV360" s="183"/>
      <c r="AW360" s="183"/>
      <c r="AX360" s="183"/>
      <c r="AY360" s="183"/>
      <c r="AZ360" s="183"/>
      <c r="BA360" s="183"/>
      <c r="BB360" s="183"/>
    </row>
    <row r="361" spans="1:54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  <c r="AB361" s="183"/>
      <c r="AC361" s="183"/>
      <c r="AD361" s="183"/>
      <c r="AE361" s="183"/>
      <c r="AF361" s="183"/>
      <c r="AG361" s="183"/>
      <c r="AH361" s="183"/>
      <c r="AI361" s="183"/>
      <c r="AJ361" s="183"/>
      <c r="AK361" s="183"/>
      <c r="AL361" s="183"/>
      <c r="AM361" s="183"/>
      <c r="AN361" s="183"/>
      <c r="AO361" s="183"/>
      <c r="AP361" s="183"/>
      <c r="AQ361" s="183"/>
      <c r="AR361" s="183"/>
      <c r="AS361" s="183"/>
      <c r="AT361" s="183"/>
      <c r="AU361" s="183"/>
      <c r="AV361" s="183"/>
      <c r="AW361" s="183"/>
      <c r="AX361" s="183"/>
      <c r="AY361" s="183"/>
      <c r="AZ361" s="183"/>
      <c r="BA361" s="183"/>
      <c r="BB361" s="183"/>
    </row>
    <row r="362" spans="1:54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  <c r="AB362" s="183"/>
      <c r="AC362" s="183"/>
      <c r="AD362" s="183"/>
      <c r="AE362" s="183"/>
      <c r="AF362" s="183"/>
      <c r="AG362" s="183"/>
      <c r="AH362" s="183"/>
      <c r="AI362" s="183"/>
      <c r="AJ362" s="183"/>
      <c r="AK362" s="183"/>
      <c r="AL362" s="183"/>
      <c r="AM362" s="183"/>
      <c r="AN362" s="183"/>
      <c r="AO362" s="183"/>
      <c r="AP362" s="183"/>
      <c r="AQ362" s="183"/>
      <c r="AR362" s="183"/>
      <c r="AS362" s="183"/>
      <c r="AT362" s="183"/>
      <c r="AU362" s="183"/>
      <c r="AV362" s="183"/>
      <c r="AW362" s="183"/>
      <c r="AX362" s="183"/>
      <c r="AY362" s="183"/>
      <c r="AZ362" s="183"/>
      <c r="BA362" s="183"/>
      <c r="BB362" s="183"/>
    </row>
    <row r="363" spans="1:54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  <c r="AB363" s="183"/>
      <c r="AC363" s="183"/>
      <c r="AD363" s="183"/>
      <c r="AE363" s="183"/>
      <c r="AF363" s="183"/>
      <c r="AG363" s="183"/>
      <c r="AH363" s="183"/>
      <c r="AI363" s="183"/>
      <c r="AJ363" s="183"/>
      <c r="AK363" s="183"/>
      <c r="AL363" s="183"/>
      <c r="AM363" s="183"/>
      <c r="AN363" s="183"/>
      <c r="AO363" s="183"/>
      <c r="AP363" s="183"/>
      <c r="AQ363" s="183"/>
      <c r="AR363" s="183"/>
      <c r="AS363" s="183"/>
      <c r="AT363" s="183"/>
      <c r="AU363" s="183"/>
      <c r="AV363" s="183"/>
      <c r="AW363" s="183"/>
      <c r="AX363" s="183"/>
      <c r="AY363" s="183"/>
      <c r="AZ363" s="183"/>
      <c r="BA363" s="183"/>
      <c r="BB363" s="183"/>
    </row>
    <row r="364" spans="1:54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  <c r="AB364" s="183"/>
      <c r="AC364" s="183"/>
      <c r="AD364" s="183"/>
      <c r="AE364" s="183"/>
      <c r="AF364" s="183"/>
      <c r="AG364" s="183"/>
      <c r="AH364" s="183"/>
      <c r="AI364" s="183"/>
      <c r="AJ364" s="183"/>
      <c r="AK364" s="183"/>
      <c r="AL364" s="183"/>
      <c r="AM364" s="183"/>
      <c r="AN364" s="183"/>
      <c r="AO364" s="183"/>
      <c r="AP364" s="183"/>
      <c r="AQ364" s="183"/>
      <c r="AR364" s="183"/>
      <c r="AS364" s="183"/>
      <c r="AT364" s="183"/>
      <c r="AU364" s="183"/>
      <c r="AV364" s="183"/>
      <c r="AW364" s="183"/>
      <c r="AX364" s="183"/>
      <c r="AY364" s="183"/>
      <c r="AZ364" s="183"/>
      <c r="BA364" s="183"/>
      <c r="BB364" s="183"/>
    </row>
    <row r="365" spans="1:54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  <c r="AB365" s="183"/>
      <c r="AC365" s="183"/>
      <c r="AD365" s="183"/>
      <c r="AE365" s="183"/>
      <c r="AF365" s="183"/>
      <c r="AG365" s="183"/>
      <c r="AH365" s="183"/>
      <c r="AI365" s="183"/>
      <c r="AJ365" s="183"/>
      <c r="AK365" s="183"/>
      <c r="AL365" s="183"/>
      <c r="AM365" s="183"/>
      <c r="AN365" s="183"/>
      <c r="AO365" s="183"/>
      <c r="AP365" s="183"/>
      <c r="AQ365" s="183"/>
      <c r="AR365" s="183"/>
      <c r="AS365" s="183"/>
      <c r="AT365" s="183"/>
      <c r="AU365" s="183"/>
      <c r="AV365" s="183"/>
      <c r="AW365" s="183"/>
      <c r="AX365" s="183"/>
      <c r="AY365" s="183"/>
      <c r="AZ365" s="183"/>
      <c r="BA365" s="183"/>
      <c r="BB365" s="183"/>
    </row>
    <row r="366" spans="1:54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  <c r="AB366" s="183"/>
      <c r="AC366" s="183"/>
      <c r="AD366" s="183"/>
      <c r="AE366" s="183"/>
      <c r="AF366" s="183"/>
      <c r="AG366" s="183"/>
      <c r="AH366" s="183"/>
      <c r="AI366" s="183"/>
      <c r="AJ366" s="183"/>
      <c r="AK366" s="183"/>
      <c r="AL366" s="183"/>
      <c r="AM366" s="183"/>
      <c r="AN366" s="183"/>
      <c r="AO366" s="183"/>
      <c r="AP366" s="183"/>
      <c r="AQ366" s="183"/>
      <c r="AR366" s="183"/>
      <c r="AS366" s="183"/>
      <c r="AT366" s="183"/>
      <c r="AU366" s="183"/>
      <c r="AV366" s="183"/>
      <c r="AW366" s="183"/>
      <c r="AX366" s="183"/>
      <c r="AY366" s="183"/>
      <c r="AZ366" s="183"/>
      <c r="BA366" s="183"/>
      <c r="BB366" s="183"/>
    </row>
    <row r="367" spans="1:54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  <c r="AB367" s="183"/>
      <c r="AC367" s="183"/>
      <c r="AD367" s="183"/>
      <c r="AE367" s="183"/>
      <c r="AF367" s="183"/>
      <c r="AG367" s="183"/>
      <c r="AH367" s="183"/>
      <c r="AI367" s="183"/>
      <c r="AJ367" s="183"/>
      <c r="AK367" s="183"/>
      <c r="AL367" s="183"/>
      <c r="AM367" s="183"/>
      <c r="AN367" s="183"/>
      <c r="AO367" s="183"/>
      <c r="AP367" s="183"/>
      <c r="AQ367" s="183"/>
      <c r="AR367" s="183"/>
      <c r="AS367" s="183"/>
      <c r="AT367" s="183"/>
      <c r="AU367" s="183"/>
      <c r="AV367" s="183"/>
      <c r="AW367" s="183"/>
      <c r="AX367" s="183"/>
      <c r="AY367" s="183"/>
      <c r="AZ367" s="183"/>
      <c r="BA367" s="183"/>
      <c r="BB367" s="183"/>
    </row>
    <row r="368" spans="1:54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  <c r="AB368" s="183"/>
      <c r="AC368" s="183"/>
      <c r="AD368" s="183"/>
      <c r="AE368" s="183"/>
      <c r="AF368" s="183"/>
      <c r="AG368" s="183"/>
      <c r="AH368" s="183"/>
      <c r="AI368" s="183"/>
      <c r="AJ368" s="183"/>
      <c r="AK368" s="183"/>
      <c r="AL368" s="183"/>
      <c r="AM368" s="183"/>
      <c r="AN368" s="183"/>
      <c r="AO368" s="183"/>
      <c r="AP368" s="183"/>
      <c r="AQ368" s="183"/>
      <c r="AR368" s="183"/>
      <c r="AS368" s="183"/>
      <c r="AT368" s="183"/>
      <c r="AU368" s="183"/>
      <c r="AV368" s="183"/>
      <c r="AW368" s="183"/>
      <c r="AX368" s="183"/>
      <c r="AY368" s="183"/>
      <c r="AZ368" s="183"/>
      <c r="BA368" s="183"/>
      <c r="BB368" s="183"/>
    </row>
    <row r="369" spans="1:54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  <c r="AB369" s="183"/>
      <c r="AC369" s="183"/>
      <c r="AD369" s="183"/>
      <c r="AE369" s="183"/>
      <c r="AF369" s="183"/>
      <c r="AG369" s="183"/>
      <c r="AH369" s="183"/>
      <c r="AI369" s="183"/>
      <c r="AJ369" s="183"/>
      <c r="AK369" s="183"/>
      <c r="AL369" s="183"/>
      <c r="AM369" s="183"/>
      <c r="AN369" s="183"/>
      <c r="AO369" s="183"/>
      <c r="AP369" s="183"/>
      <c r="AQ369" s="183"/>
      <c r="AR369" s="183"/>
      <c r="AS369" s="183"/>
      <c r="AT369" s="183"/>
      <c r="AU369" s="183"/>
      <c r="AV369" s="183"/>
      <c r="AW369" s="183"/>
      <c r="AX369" s="183"/>
      <c r="AY369" s="183"/>
      <c r="AZ369" s="183"/>
      <c r="BA369" s="183"/>
      <c r="BB369" s="183"/>
    </row>
    <row r="370" spans="1:54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  <c r="AB370" s="183"/>
      <c r="AC370" s="183"/>
      <c r="AD370" s="183"/>
      <c r="AE370" s="183"/>
      <c r="AF370" s="183"/>
      <c r="AG370" s="183"/>
      <c r="AH370" s="183"/>
      <c r="AI370" s="183"/>
      <c r="AJ370" s="183"/>
      <c r="AK370" s="183"/>
      <c r="AL370" s="183"/>
      <c r="AM370" s="183"/>
      <c r="AN370" s="183"/>
      <c r="AO370" s="183"/>
      <c r="AP370" s="183"/>
      <c r="AQ370" s="183"/>
      <c r="AR370" s="183"/>
      <c r="AS370" s="183"/>
      <c r="AT370" s="183"/>
      <c r="AU370" s="183"/>
      <c r="AV370" s="183"/>
      <c r="AW370" s="183"/>
      <c r="AX370" s="183"/>
      <c r="AY370" s="183"/>
      <c r="AZ370" s="183"/>
      <c r="BA370" s="183"/>
      <c r="BB370" s="183"/>
    </row>
    <row r="371" spans="1:54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  <c r="AB371" s="183"/>
      <c r="AC371" s="183"/>
      <c r="AD371" s="183"/>
      <c r="AE371" s="183"/>
      <c r="AF371" s="183"/>
      <c r="AG371" s="183"/>
      <c r="AH371" s="183"/>
      <c r="AI371" s="183"/>
      <c r="AJ371" s="183"/>
      <c r="AK371" s="183"/>
      <c r="AL371" s="183"/>
      <c r="AM371" s="183"/>
      <c r="AN371" s="183"/>
      <c r="AO371" s="183"/>
      <c r="AP371" s="183"/>
      <c r="AQ371" s="183"/>
      <c r="AR371" s="183"/>
      <c r="AS371" s="183"/>
      <c r="AT371" s="183"/>
      <c r="AU371" s="183"/>
      <c r="AV371" s="183"/>
      <c r="AW371" s="183"/>
      <c r="AX371" s="183"/>
      <c r="AY371" s="183"/>
      <c r="AZ371" s="183"/>
      <c r="BA371" s="183"/>
      <c r="BB371" s="183"/>
    </row>
    <row r="372" spans="1:54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  <c r="AB372" s="183"/>
      <c r="AC372" s="183"/>
      <c r="AD372" s="183"/>
      <c r="AE372" s="183"/>
      <c r="AF372" s="183"/>
      <c r="AG372" s="183"/>
      <c r="AH372" s="183"/>
      <c r="AI372" s="183"/>
      <c r="AJ372" s="183"/>
      <c r="AK372" s="183"/>
      <c r="AL372" s="183"/>
      <c r="AM372" s="183"/>
      <c r="AN372" s="183"/>
      <c r="AO372" s="183"/>
      <c r="AP372" s="183"/>
      <c r="AQ372" s="183"/>
      <c r="AR372" s="183"/>
      <c r="AS372" s="183"/>
      <c r="AT372" s="183"/>
      <c r="AU372" s="183"/>
      <c r="AV372" s="183"/>
      <c r="AW372" s="183"/>
      <c r="AX372" s="183"/>
      <c r="AY372" s="183"/>
      <c r="AZ372" s="183"/>
      <c r="BA372" s="183"/>
      <c r="BB372" s="183"/>
    </row>
    <row r="373" spans="1:54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  <c r="AB373" s="183"/>
      <c r="AC373" s="183"/>
      <c r="AD373" s="183"/>
      <c r="AE373" s="183"/>
      <c r="AF373" s="183"/>
      <c r="AG373" s="183"/>
      <c r="AH373" s="183"/>
      <c r="AI373" s="183"/>
      <c r="AJ373" s="183"/>
      <c r="AK373" s="183"/>
      <c r="AL373" s="183"/>
      <c r="AM373" s="183"/>
      <c r="AN373" s="183"/>
      <c r="AO373" s="183"/>
      <c r="AP373" s="183"/>
      <c r="AQ373" s="183"/>
      <c r="AR373" s="183"/>
      <c r="AS373" s="183"/>
      <c r="AT373" s="183"/>
      <c r="AU373" s="183"/>
      <c r="AV373" s="183"/>
      <c r="AW373" s="183"/>
      <c r="AX373" s="183"/>
      <c r="AY373" s="183"/>
      <c r="AZ373" s="183"/>
      <c r="BA373" s="183"/>
      <c r="BB373" s="183"/>
    </row>
    <row r="374" spans="1:54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  <c r="AB374" s="183"/>
      <c r="AC374" s="183"/>
      <c r="AD374" s="183"/>
      <c r="AE374" s="183"/>
      <c r="AF374" s="183"/>
      <c r="AG374" s="183"/>
      <c r="AH374" s="183"/>
      <c r="AI374" s="183"/>
      <c r="AJ374" s="183"/>
      <c r="AK374" s="183"/>
      <c r="AL374" s="183"/>
      <c r="AM374" s="183"/>
      <c r="AN374" s="183"/>
      <c r="AO374" s="183"/>
      <c r="AP374" s="183"/>
      <c r="AQ374" s="183"/>
      <c r="AR374" s="183"/>
      <c r="AS374" s="183"/>
      <c r="AT374" s="183"/>
      <c r="AU374" s="183"/>
      <c r="AV374" s="183"/>
      <c r="AW374" s="183"/>
      <c r="AX374" s="183"/>
      <c r="AY374" s="183"/>
      <c r="AZ374" s="183"/>
      <c r="BA374" s="183"/>
      <c r="BB374" s="183"/>
    </row>
    <row r="375" spans="1:54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  <c r="AB375" s="183"/>
      <c r="AC375" s="183"/>
      <c r="AD375" s="183"/>
      <c r="AE375" s="183"/>
      <c r="AF375" s="183"/>
      <c r="AG375" s="183"/>
      <c r="AH375" s="183"/>
      <c r="AI375" s="183"/>
      <c r="AJ375" s="183"/>
      <c r="AK375" s="183"/>
      <c r="AL375" s="183"/>
      <c r="AM375" s="183"/>
      <c r="AN375" s="183"/>
      <c r="AO375" s="183"/>
      <c r="AP375" s="183"/>
      <c r="AQ375" s="183"/>
      <c r="AR375" s="183"/>
      <c r="AS375" s="183"/>
      <c r="AT375" s="183"/>
      <c r="AU375" s="183"/>
      <c r="AV375" s="183"/>
      <c r="AW375" s="183"/>
      <c r="AX375" s="183"/>
      <c r="AY375" s="183"/>
      <c r="AZ375" s="183"/>
      <c r="BA375" s="183"/>
      <c r="BB375" s="183"/>
    </row>
    <row r="376" spans="1:54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  <c r="AB376" s="183"/>
      <c r="AC376" s="183"/>
      <c r="AD376" s="183"/>
      <c r="AE376" s="183"/>
      <c r="AF376" s="183"/>
      <c r="AG376" s="183"/>
      <c r="AH376" s="183"/>
      <c r="AI376" s="183"/>
      <c r="AJ376" s="183"/>
      <c r="AK376" s="183"/>
      <c r="AL376" s="183"/>
      <c r="AM376" s="183"/>
      <c r="AN376" s="183"/>
      <c r="AO376" s="183"/>
      <c r="AP376" s="183"/>
      <c r="AQ376" s="183"/>
      <c r="AR376" s="183"/>
      <c r="AS376" s="183"/>
      <c r="AT376" s="183"/>
      <c r="AU376" s="183"/>
      <c r="AV376" s="183"/>
      <c r="AW376" s="183"/>
      <c r="AX376" s="183"/>
      <c r="AY376" s="183"/>
      <c r="AZ376" s="183"/>
      <c r="BA376" s="183"/>
      <c r="BB376" s="183"/>
    </row>
    <row r="377" spans="1:54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  <c r="AB377" s="183"/>
      <c r="AC377" s="183"/>
      <c r="AD377" s="183"/>
      <c r="AE377" s="183"/>
      <c r="AF377" s="183"/>
      <c r="AG377" s="183"/>
      <c r="AH377" s="183"/>
      <c r="AI377" s="183"/>
      <c r="AJ377" s="183"/>
      <c r="AK377" s="183"/>
      <c r="AL377" s="183"/>
      <c r="AM377" s="183"/>
      <c r="AN377" s="183"/>
      <c r="AO377" s="183"/>
      <c r="AP377" s="183"/>
      <c r="AQ377" s="183"/>
      <c r="AR377" s="183"/>
      <c r="AS377" s="183"/>
      <c r="AT377" s="183"/>
      <c r="AU377" s="183"/>
      <c r="AV377" s="183"/>
      <c r="AW377" s="183"/>
      <c r="AX377" s="183"/>
      <c r="AY377" s="183"/>
      <c r="AZ377" s="183"/>
      <c r="BA377" s="183"/>
      <c r="BB377" s="183"/>
    </row>
    <row r="378" spans="1:54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  <c r="AB378" s="183"/>
      <c r="AC378" s="183"/>
      <c r="AD378" s="183"/>
      <c r="AE378" s="183"/>
      <c r="AF378" s="183"/>
      <c r="AG378" s="183"/>
      <c r="AH378" s="183"/>
      <c r="AI378" s="183"/>
      <c r="AJ378" s="183"/>
      <c r="AK378" s="183"/>
      <c r="AL378" s="183"/>
      <c r="AM378" s="183"/>
      <c r="AN378" s="183"/>
      <c r="AO378" s="183"/>
      <c r="AP378" s="183"/>
      <c r="AQ378" s="183"/>
      <c r="AR378" s="183"/>
      <c r="AS378" s="183"/>
      <c r="AT378" s="183"/>
      <c r="AU378" s="183"/>
      <c r="AV378" s="183"/>
      <c r="AW378" s="183"/>
      <c r="AX378" s="183"/>
      <c r="AY378" s="183"/>
      <c r="AZ378" s="183"/>
      <c r="BA378" s="183"/>
      <c r="BB378" s="183"/>
    </row>
    <row r="379" spans="1:54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  <c r="AB379" s="183"/>
      <c r="AC379" s="183"/>
      <c r="AD379" s="183"/>
      <c r="AE379" s="183"/>
      <c r="AF379" s="183"/>
      <c r="AG379" s="183"/>
      <c r="AH379" s="183"/>
      <c r="AI379" s="183"/>
      <c r="AJ379" s="183"/>
      <c r="AK379" s="183"/>
      <c r="AL379" s="183"/>
      <c r="AM379" s="183"/>
      <c r="AN379" s="183"/>
      <c r="AO379" s="183"/>
      <c r="AP379" s="183"/>
      <c r="AQ379" s="183"/>
      <c r="AR379" s="183"/>
      <c r="AS379" s="183"/>
      <c r="AT379" s="183"/>
      <c r="AU379" s="183"/>
      <c r="AV379" s="183"/>
      <c r="AW379" s="183"/>
      <c r="AX379" s="183"/>
      <c r="AY379" s="183"/>
      <c r="AZ379" s="183"/>
      <c r="BA379" s="183"/>
      <c r="BB379" s="183"/>
    </row>
    <row r="380" spans="1:54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  <c r="AB380" s="183"/>
      <c r="AC380" s="183"/>
      <c r="AD380" s="183"/>
      <c r="AE380" s="183"/>
      <c r="AF380" s="183"/>
      <c r="AG380" s="183"/>
      <c r="AH380" s="183"/>
      <c r="AI380" s="183"/>
      <c r="AJ380" s="183"/>
      <c r="AK380" s="183"/>
      <c r="AL380" s="183"/>
      <c r="AM380" s="183"/>
      <c r="AN380" s="183"/>
      <c r="AO380" s="183"/>
      <c r="AP380" s="183"/>
      <c r="AQ380" s="183"/>
      <c r="AR380" s="183"/>
      <c r="AS380" s="183"/>
      <c r="AT380" s="183"/>
      <c r="AU380" s="183"/>
      <c r="AV380" s="183"/>
      <c r="AW380" s="183"/>
      <c r="AX380" s="183"/>
      <c r="AY380" s="183"/>
      <c r="AZ380" s="183"/>
      <c r="BA380" s="183"/>
      <c r="BB380" s="183"/>
    </row>
    <row r="381" spans="1:54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  <c r="AB381" s="183"/>
      <c r="AC381" s="183"/>
      <c r="AD381" s="183"/>
      <c r="AE381" s="183"/>
      <c r="AF381" s="183"/>
      <c r="AG381" s="183"/>
      <c r="AH381" s="183"/>
      <c r="AI381" s="183"/>
      <c r="AJ381" s="183"/>
      <c r="AK381" s="183"/>
      <c r="AL381" s="183"/>
      <c r="AM381" s="183"/>
      <c r="AN381" s="183"/>
      <c r="AO381" s="183"/>
      <c r="AP381" s="183"/>
      <c r="AQ381" s="183"/>
      <c r="AR381" s="183"/>
      <c r="AS381" s="183"/>
      <c r="AT381" s="183"/>
      <c r="AU381" s="183"/>
      <c r="AV381" s="183"/>
      <c r="AW381" s="183"/>
      <c r="AX381" s="183"/>
      <c r="AY381" s="183"/>
      <c r="AZ381" s="183"/>
      <c r="BA381" s="183"/>
      <c r="BB381" s="183"/>
    </row>
    <row r="382" spans="1:54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  <c r="AB382" s="183"/>
      <c r="AC382" s="183"/>
      <c r="AD382" s="183"/>
      <c r="AE382" s="183"/>
      <c r="AF382" s="183"/>
      <c r="AG382" s="183"/>
      <c r="AH382" s="183"/>
      <c r="AI382" s="183"/>
      <c r="AJ382" s="183"/>
      <c r="AK382" s="183"/>
      <c r="AL382" s="183"/>
      <c r="AM382" s="183"/>
      <c r="AN382" s="183"/>
      <c r="AO382" s="183"/>
      <c r="AP382" s="183"/>
      <c r="AQ382" s="183"/>
      <c r="AR382" s="183"/>
      <c r="AS382" s="183"/>
      <c r="AT382" s="183"/>
      <c r="AU382" s="183"/>
      <c r="AV382" s="183"/>
      <c r="AW382" s="183"/>
      <c r="AX382" s="183"/>
      <c r="AY382" s="183"/>
      <c r="AZ382" s="183"/>
      <c r="BA382" s="183"/>
      <c r="BB382" s="183"/>
    </row>
    <row r="383" spans="1:54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  <c r="AB383" s="183"/>
      <c r="AC383" s="183"/>
      <c r="AD383" s="183"/>
      <c r="AE383" s="183"/>
      <c r="AF383" s="183"/>
      <c r="AG383" s="183"/>
      <c r="AH383" s="183"/>
      <c r="AI383" s="183"/>
      <c r="AJ383" s="183"/>
      <c r="AK383" s="183"/>
      <c r="AL383" s="183"/>
      <c r="AM383" s="183"/>
      <c r="AN383" s="183"/>
      <c r="AO383" s="183"/>
      <c r="AP383" s="183"/>
      <c r="AQ383" s="183"/>
      <c r="AR383" s="183"/>
      <c r="AS383" s="183"/>
      <c r="AT383" s="183"/>
      <c r="AU383" s="183"/>
      <c r="AV383" s="183"/>
      <c r="AW383" s="183"/>
      <c r="AX383" s="183"/>
      <c r="AY383" s="183"/>
      <c r="AZ383" s="183"/>
      <c r="BA383" s="183"/>
      <c r="BB383" s="183"/>
    </row>
    <row r="384" spans="1:54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  <c r="AB384" s="183"/>
      <c r="AC384" s="183"/>
      <c r="AD384" s="183"/>
      <c r="AE384" s="183"/>
      <c r="AF384" s="183"/>
      <c r="AG384" s="183"/>
      <c r="AH384" s="183"/>
      <c r="AI384" s="183"/>
      <c r="AJ384" s="183"/>
      <c r="AK384" s="183"/>
      <c r="AL384" s="183"/>
      <c r="AM384" s="183"/>
      <c r="AN384" s="183"/>
      <c r="AO384" s="183"/>
      <c r="AP384" s="183"/>
      <c r="AQ384" s="183"/>
      <c r="AR384" s="183"/>
      <c r="AS384" s="183"/>
      <c r="AT384" s="183"/>
      <c r="AU384" s="183"/>
      <c r="AV384" s="183"/>
      <c r="AW384" s="183"/>
      <c r="AX384" s="183"/>
      <c r="AY384" s="183"/>
      <c r="AZ384" s="183"/>
      <c r="BA384" s="183"/>
      <c r="BB384" s="183"/>
    </row>
    <row r="385" spans="1:54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  <c r="AB385" s="183"/>
      <c r="AC385" s="183"/>
      <c r="AD385" s="183"/>
      <c r="AE385" s="183"/>
      <c r="AF385" s="183"/>
      <c r="AG385" s="183"/>
      <c r="AH385" s="183"/>
      <c r="AI385" s="183"/>
      <c r="AJ385" s="183"/>
      <c r="AK385" s="183"/>
      <c r="AL385" s="183"/>
      <c r="AM385" s="183"/>
      <c r="AN385" s="183"/>
      <c r="AO385" s="183"/>
      <c r="AP385" s="183"/>
      <c r="AQ385" s="183"/>
      <c r="AR385" s="183"/>
      <c r="AS385" s="183"/>
      <c r="AT385" s="183"/>
      <c r="AU385" s="183"/>
      <c r="AV385" s="183"/>
      <c r="AW385" s="183"/>
      <c r="AX385" s="183"/>
      <c r="AY385" s="183"/>
      <c r="AZ385" s="183"/>
      <c r="BA385" s="183"/>
      <c r="BB385" s="183"/>
    </row>
    <row r="386" spans="1:54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  <c r="AB386" s="183"/>
      <c r="AC386" s="183"/>
      <c r="AD386" s="183"/>
      <c r="AE386" s="183"/>
      <c r="AF386" s="183"/>
      <c r="AG386" s="183"/>
      <c r="AH386" s="183"/>
      <c r="AI386" s="183"/>
      <c r="AJ386" s="183"/>
      <c r="AK386" s="183"/>
      <c r="AL386" s="183"/>
      <c r="AM386" s="183"/>
      <c r="AN386" s="183"/>
      <c r="AO386" s="183"/>
      <c r="AP386" s="183"/>
      <c r="AQ386" s="183"/>
      <c r="AR386" s="183"/>
      <c r="AS386" s="183"/>
      <c r="AT386" s="183"/>
      <c r="AU386" s="183"/>
      <c r="AV386" s="183"/>
      <c r="AW386" s="183"/>
      <c r="AX386" s="183"/>
      <c r="AY386" s="183"/>
      <c r="AZ386" s="183"/>
      <c r="BA386" s="183"/>
      <c r="BB386" s="183"/>
    </row>
    <row r="387" spans="1:54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  <c r="AB387" s="183"/>
      <c r="AC387" s="183"/>
      <c r="AD387" s="183"/>
      <c r="AE387" s="183"/>
      <c r="AF387" s="183"/>
      <c r="AG387" s="183"/>
      <c r="AH387" s="183"/>
      <c r="AI387" s="183"/>
      <c r="AJ387" s="183"/>
      <c r="AK387" s="183"/>
      <c r="AL387" s="183"/>
      <c r="AM387" s="183"/>
      <c r="AN387" s="183"/>
      <c r="AO387" s="183"/>
      <c r="AP387" s="183"/>
      <c r="AQ387" s="183"/>
      <c r="AR387" s="183"/>
      <c r="AS387" s="183"/>
      <c r="AT387" s="183"/>
      <c r="AU387" s="183"/>
      <c r="AV387" s="183"/>
      <c r="AW387" s="183"/>
      <c r="AX387" s="183"/>
      <c r="AY387" s="183"/>
      <c r="AZ387" s="183"/>
      <c r="BA387" s="183"/>
      <c r="BB387" s="183"/>
    </row>
    <row r="388" spans="1:54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  <c r="AB388" s="183"/>
      <c r="AC388" s="183"/>
      <c r="AD388" s="183"/>
      <c r="AE388" s="183"/>
      <c r="AF388" s="183"/>
      <c r="AG388" s="183"/>
      <c r="AH388" s="183"/>
      <c r="AI388" s="183"/>
      <c r="AJ388" s="183"/>
      <c r="AK388" s="183"/>
      <c r="AL388" s="183"/>
      <c r="AM388" s="183"/>
      <c r="AN388" s="183"/>
      <c r="AO388" s="183"/>
      <c r="AP388" s="183"/>
      <c r="AQ388" s="183"/>
      <c r="AR388" s="183"/>
      <c r="AS388" s="183"/>
      <c r="AT388" s="183"/>
      <c r="AU388" s="183"/>
      <c r="AV388" s="183"/>
      <c r="AW388" s="183"/>
      <c r="AX388" s="183"/>
      <c r="AY388" s="183"/>
      <c r="AZ388" s="183"/>
      <c r="BA388" s="183"/>
      <c r="BB388" s="183"/>
    </row>
    <row r="389" spans="1:54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  <c r="AB389" s="183"/>
      <c r="AC389" s="183"/>
      <c r="AD389" s="183"/>
      <c r="AE389" s="183"/>
      <c r="AF389" s="183"/>
      <c r="AG389" s="183"/>
      <c r="AH389" s="183"/>
      <c r="AI389" s="183"/>
      <c r="AJ389" s="183"/>
      <c r="AK389" s="183"/>
      <c r="AL389" s="183"/>
      <c r="AM389" s="183"/>
      <c r="AN389" s="183"/>
      <c r="AO389" s="183"/>
      <c r="AP389" s="183"/>
      <c r="AQ389" s="183"/>
      <c r="AR389" s="183"/>
      <c r="AS389" s="183"/>
      <c r="AT389" s="183"/>
      <c r="AU389" s="183"/>
      <c r="AV389" s="183"/>
      <c r="AW389" s="183"/>
      <c r="AX389" s="183"/>
      <c r="AY389" s="183"/>
      <c r="AZ389" s="183"/>
      <c r="BA389" s="183"/>
      <c r="BB389" s="183"/>
    </row>
    <row r="390" spans="1:54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  <c r="AB390" s="183"/>
      <c r="AC390" s="183"/>
      <c r="AD390" s="183"/>
      <c r="AE390" s="183"/>
      <c r="AF390" s="183"/>
      <c r="AG390" s="183"/>
      <c r="AH390" s="183"/>
      <c r="AI390" s="183"/>
      <c r="AJ390" s="183"/>
      <c r="AK390" s="183"/>
      <c r="AL390" s="183"/>
      <c r="AM390" s="183"/>
      <c r="AN390" s="183"/>
      <c r="AO390" s="183"/>
      <c r="AP390" s="183"/>
      <c r="AQ390" s="183"/>
      <c r="AR390" s="183"/>
      <c r="AS390" s="183"/>
      <c r="AT390" s="183"/>
      <c r="AU390" s="183"/>
      <c r="AV390" s="183"/>
      <c r="AW390" s="183"/>
      <c r="AX390" s="183"/>
      <c r="AY390" s="183"/>
      <c r="AZ390" s="183"/>
      <c r="BA390" s="183"/>
      <c r="BB390" s="183"/>
    </row>
    <row r="391" spans="1:54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  <c r="AB391" s="183"/>
      <c r="AC391" s="183"/>
      <c r="AD391" s="183"/>
      <c r="AE391" s="183"/>
      <c r="AF391" s="183"/>
      <c r="AG391" s="183"/>
      <c r="AH391" s="183"/>
      <c r="AI391" s="183"/>
      <c r="AJ391" s="183"/>
      <c r="AK391" s="183"/>
      <c r="AL391" s="183"/>
      <c r="AM391" s="183"/>
      <c r="AN391" s="183"/>
      <c r="AO391" s="183"/>
      <c r="AP391" s="183"/>
      <c r="AQ391" s="183"/>
      <c r="AR391" s="183"/>
      <c r="AS391" s="183"/>
      <c r="AT391" s="183"/>
      <c r="AU391" s="183"/>
      <c r="AV391" s="183"/>
      <c r="AW391" s="183"/>
      <c r="AX391" s="183"/>
      <c r="AY391" s="183"/>
      <c r="AZ391" s="183"/>
      <c r="BA391" s="183"/>
      <c r="BB391" s="183"/>
    </row>
    <row r="392" spans="1:54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  <c r="AB392" s="183"/>
      <c r="AC392" s="183"/>
      <c r="AD392" s="183"/>
      <c r="AE392" s="183"/>
      <c r="AF392" s="183"/>
      <c r="AG392" s="183"/>
      <c r="AH392" s="183"/>
      <c r="AI392" s="183"/>
      <c r="AJ392" s="183"/>
      <c r="AK392" s="183"/>
      <c r="AL392" s="183"/>
      <c r="AM392" s="183"/>
      <c r="AN392" s="183"/>
      <c r="AO392" s="183"/>
      <c r="AP392" s="183"/>
      <c r="AQ392" s="183"/>
      <c r="AR392" s="183"/>
      <c r="AS392" s="183"/>
      <c r="AT392" s="183"/>
      <c r="AU392" s="183"/>
      <c r="AV392" s="183"/>
      <c r="AW392" s="183"/>
      <c r="AX392" s="183"/>
      <c r="AY392" s="183"/>
      <c r="AZ392" s="183"/>
      <c r="BA392" s="183"/>
      <c r="BB392" s="183"/>
    </row>
    <row r="393" spans="1:54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  <c r="AB393" s="183"/>
      <c r="AC393" s="183"/>
      <c r="AD393" s="183"/>
      <c r="AE393" s="183"/>
      <c r="AF393" s="183"/>
      <c r="AG393" s="183"/>
      <c r="AH393" s="183"/>
      <c r="AI393" s="183"/>
      <c r="AJ393" s="183"/>
      <c r="AK393" s="183"/>
      <c r="AL393" s="183"/>
      <c r="AM393" s="183"/>
      <c r="AN393" s="183"/>
      <c r="AO393" s="183"/>
      <c r="AP393" s="183"/>
      <c r="AQ393" s="183"/>
      <c r="AR393" s="183"/>
      <c r="AS393" s="183"/>
      <c r="AT393" s="183"/>
      <c r="AU393" s="183"/>
      <c r="AV393" s="183"/>
      <c r="AW393" s="183"/>
      <c r="AX393" s="183"/>
      <c r="AY393" s="183"/>
      <c r="AZ393" s="183"/>
      <c r="BA393" s="183"/>
      <c r="BB393" s="183"/>
    </row>
    <row r="394" spans="1:54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  <c r="AB394" s="183"/>
      <c r="AC394" s="183"/>
      <c r="AD394" s="183"/>
      <c r="AE394" s="183"/>
      <c r="AF394" s="183"/>
      <c r="AG394" s="183"/>
      <c r="AH394" s="183"/>
      <c r="AI394" s="183"/>
      <c r="AJ394" s="183"/>
      <c r="AK394" s="183"/>
      <c r="AL394" s="183"/>
      <c r="AM394" s="183"/>
      <c r="AN394" s="183"/>
      <c r="AO394" s="183"/>
      <c r="AP394" s="183"/>
      <c r="AQ394" s="183"/>
      <c r="AR394" s="183"/>
      <c r="AS394" s="183"/>
      <c r="AT394" s="183"/>
      <c r="AU394" s="183"/>
      <c r="AV394" s="183"/>
      <c r="AW394" s="183"/>
      <c r="AX394" s="183"/>
      <c r="AY394" s="183"/>
      <c r="AZ394" s="183"/>
      <c r="BA394" s="183"/>
      <c r="BB394" s="183"/>
    </row>
    <row r="395" spans="1:54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  <c r="AB395" s="183"/>
      <c r="AC395" s="183"/>
      <c r="AD395" s="183"/>
      <c r="AE395" s="183"/>
      <c r="AF395" s="183"/>
      <c r="AG395" s="183"/>
      <c r="AH395" s="183"/>
      <c r="AI395" s="183"/>
      <c r="AJ395" s="183"/>
      <c r="AK395" s="183"/>
      <c r="AL395" s="183"/>
      <c r="AM395" s="183"/>
      <c r="AN395" s="183"/>
      <c r="AO395" s="183"/>
      <c r="AP395" s="183"/>
      <c r="AQ395" s="183"/>
      <c r="AR395" s="183"/>
      <c r="AS395" s="183"/>
      <c r="AT395" s="183"/>
      <c r="AU395" s="183"/>
      <c r="AV395" s="183"/>
      <c r="AW395" s="183"/>
      <c r="AX395" s="183"/>
      <c r="AY395" s="183"/>
      <c r="AZ395" s="183"/>
      <c r="BA395" s="183"/>
      <c r="BB395" s="183"/>
    </row>
    <row r="396" spans="1:54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  <c r="AB396" s="183"/>
      <c r="AC396" s="183"/>
      <c r="AD396" s="183"/>
      <c r="AE396" s="183"/>
      <c r="AF396" s="183"/>
      <c r="AG396" s="183"/>
      <c r="AH396" s="183"/>
      <c r="AI396" s="183"/>
      <c r="AJ396" s="183"/>
      <c r="AK396" s="183"/>
      <c r="AL396" s="183"/>
      <c r="AM396" s="183"/>
      <c r="AN396" s="183"/>
      <c r="AO396" s="183"/>
      <c r="AP396" s="183"/>
      <c r="AQ396" s="183"/>
      <c r="AR396" s="183"/>
      <c r="AS396" s="183"/>
      <c r="AT396" s="183"/>
      <c r="AU396" s="183"/>
      <c r="AV396" s="183"/>
      <c r="AW396" s="183"/>
      <c r="AX396" s="183"/>
      <c r="AY396" s="183"/>
      <c r="AZ396" s="183"/>
      <c r="BA396" s="183"/>
      <c r="BB396" s="183"/>
    </row>
    <row r="397" spans="1:54">
      <c r="A397" s="183"/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  <c r="AB397" s="183"/>
      <c r="AC397" s="183"/>
      <c r="AD397" s="183"/>
      <c r="AE397" s="183"/>
      <c r="AF397" s="183"/>
      <c r="AG397" s="183"/>
      <c r="AH397" s="183"/>
      <c r="AI397" s="183"/>
      <c r="AJ397" s="183"/>
      <c r="AK397" s="183"/>
      <c r="AL397" s="183"/>
      <c r="AM397" s="183"/>
      <c r="AN397" s="183"/>
      <c r="AO397" s="183"/>
      <c r="AP397" s="183"/>
      <c r="AQ397" s="183"/>
      <c r="AR397" s="183"/>
      <c r="AS397" s="183"/>
      <c r="AT397" s="183"/>
      <c r="AU397" s="183"/>
      <c r="AV397" s="183"/>
      <c r="AW397" s="183"/>
      <c r="AX397" s="183"/>
      <c r="AY397" s="183"/>
      <c r="AZ397" s="183"/>
      <c r="BA397" s="183"/>
      <c r="BB397" s="183"/>
    </row>
    <row r="398" spans="1:54">
      <c r="A398" s="183"/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  <c r="AB398" s="183"/>
      <c r="AC398" s="183"/>
      <c r="AD398" s="183"/>
      <c r="AE398" s="183"/>
      <c r="AF398" s="183"/>
      <c r="AG398" s="183"/>
      <c r="AH398" s="183"/>
      <c r="AI398" s="183"/>
      <c r="AJ398" s="183"/>
      <c r="AK398" s="183"/>
      <c r="AL398" s="183"/>
      <c r="AM398" s="183"/>
      <c r="AN398" s="183"/>
      <c r="AO398" s="183"/>
      <c r="AP398" s="183"/>
      <c r="AQ398" s="183"/>
      <c r="AR398" s="183"/>
      <c r="AS398" s="183"/>
      <c r="AT398" s="183"/>
      <c r="AU398" s="183"/>
      <c r="AV398" s="183"/>
      <c r="AW398" s="183"/>
      <c r="AX398" s="183"/>
      <c r="AY398" s="183"/>
      <c r="AZ398" s="183"/>
      <c r="BA398" s="183"/>
      <c r="BB398" s="183"/>
    </row>
    <row r="399" spans="1:54">
      <c r="A399" s="183"/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  <c r="AB399" s="183"/>
      <c r="AC399" s="183"/>
      <c r="AD399" s="183"/>
      <c r="AE399" s="183"/>
      <c r="AF399" s="183"/>
      <c r="AG399" s="183"/>
      <c r="AH399" s="183"/>
      <c r="AI399" s="183"/>
      <c r="AJ399" s="183"/>
      <c r="AK399" s="183"/>
      <c r="AL399" s="183"/>
      <c r="AM399" s="183"/>
      <c r="AN399" s="183"/>
      <c r="AO399" s="183"/>
      <c r="AP399" s="183"/>
      <c r="AQ399" s="183"/>
      <c r="AR399" s="183"/>
      <c r="AS399" s="183"/>
      <c r="AT399" s="183"/>
      <c r="AU399" s="183"/>
      <c r="AV399" s="183"/>
      <c r="AW399" s="183"/>
      <c r="AX399" s="183"/>
      <c r="AY399" s="183"/>
      <c r="AZ399" s="183"/>
      <c r="BA399" s="183"/>
      <c r="BB399" s="183"/>
    </row>
    <row r="400" spans="1:54">
      <c r="A400" s="183"/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  <c r="AB400" s="183"/>
      <c r="AC400" s="183"/>
      <c r="AD400" s="183"/>
      <c r="AE400" s="183"/>
      <c r="AF400" s="183"/>
      <c r="AG400" s="183"/>
      <c r="AH400" s="183"/>
      <c r="AI400" s="183"/>
      <c r="AJ400" s="183"/>
      <c r="AK400" s="183"/>
      <c r="AL400" s="183"/>
      <c r="AM400" s="183"/>
      <c r="AN400" s="183"/>
      <c r="AO400" s="183"/>
      <c r="AP400" s="183"/>
      <c r="AQ400" s="183"/>
      <c r="AR400" s="183"/>
      <c r="AS400" s="183"/>
      <c r="AT400" s="183"/>
      <c r="AU400" s="183"/>
      <c r="AV400" s="183"/>
      <c r="AW400" s="183"/>
      <c r="AX400" s="183"/>
      <c r="AY400" s="183"/>
      <c r="AZ400" s="183"/>
      <c r="BA400" s="183"/>
      <c r="BB400" s="183"/>
    </row>
    <row r="401" spans="1:54">
      <c r="A401" s="183"/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  <c r="AB401" s="183"/>
      <c r="AC401" s="183"/>
      <c r="AD401" s="183"/>
      <c r="AE401" s="183"/>
      <c r="AF401" s="183"/>
      <c r="AG401" s="183"/>
      <c r="AH401" s="183"/>
      <c r="AI401" s="183"/>
      <c r="AJ401" s="183"/>
      <c r="AK401" s="183"/>
      <c r="AL401" s="183"/>
      <c r="AM401" s="183"/>
      <c r="AN401" s="183"/>
      <c r="AO401" s="183"/>
      <c r="AP401" s="183"/>
      <c r="AQ401" s="183"/>
      <c r="AR401" s="183"/>
      <c r="AS401" s="183"/>
      <c r="AT401" s="183"/>
      <c r="AU401" s="183"/>
      <c r="AV401" s="183"/>
      <c r="AW401" s="183"/>
      <c r="AX401" s="183"/>
      <c r="AY401" s="183"/>
      <c r="AZ401" s="183"/>
      <c r="BA401" s="183"/>
      <c r="BB401" s="183"/>
    </row>
    <row r="402" spans="1:54">
      <c r="A402" s="183"/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  <c r="AB402" s="183"/>
      <c r="AC402" s="183"/>
      <c r="AD402" s="183"/>
      <c r="AE402" s="183"/>
      <c r="AF402" s="183"/>
      <c r="AG402" s="183"/>
      <c r="AH402" s="183"/>
      <c r="AI402" s="183"/>
      <c r="AJ402" s="183"/>
      <c r="AK402" s="183"/>
      <c r="AL402" s="183"/>
      <c r="AM402" s="183"/>
      <c r="AN402" s="183"/>
      <c r="AO402" s="183"/>
      <c r="AP402" s="183"/>
      <c r="AQ402" s="183"/>
      <c r="AR402" s="183"/>
      <c r="AS402" s="183"/>
      <c r="AT402" s="183"/>
      <c r="AU402" s="183"/>
      <c r="AV402" s="183"/>
      <c r="AW402" s="183"/>
      <c r="AX402" s="183"/>
      <c r="AY402" s="183"/>
      <c r="AZ402" s="183"/>
      <c r="BA402" s="183"/>
      <c r="BB402" s="183"/>
    </row>
    <row r="403" spans="1:54">
      <c r="A403" s="183"/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  <c r="AB403" s="183"/>
      <c r="AC403" s="183"/>
      <c r="AD403" s="183"/>
      <c r="AE403" s="183"/>
      <c r="AF403" s="183"/>
      <c r="AG403" s="183"/>
      <c r="AH403" s="183"/>
      <c r="AI403" s="183"/>
      <c r="AJ403" s="183"/>
      <c r="AK403" s="183"/>
      <c r="AL403" s="183"/>
      <c r="AM403" s="183"/>
      <c r="AN403" s="183"/>
      <c r="AO403" s="183"/>
      <c r="AP403" s="183"/>
      <c r="AQ403" s="183"/>
      <c r="AR403" s="183"/>
      <c r="AS403" s="183"/>
      <c r="AT403" s="183"/>
      <c r="AU403" s="183"/>
      <c r="AV403" s="183"/>
      <c r="AW403" s="183"/>
      <c r="AX403" s="183"/>
      <c r="AY403" s="183"/>
      <c r="AZ403" s="183"/>
      <c r="BA403" s="183"/>
      <c r="BB403" s="183"/>
    </row>
    <row r="404" spans="1:54">
      <c r="A404" s="183"/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  <c r="AB404" s="183"/>
      <c r="AC404" s="183"/>
      <c r="AD404" s="183"/>
      <c r="AE404" s="183"/>
      <c r="AF404" s="183"/>
      <c r="AG404" s="183"/>
      <c r="AH404" s="183"/>
      <c r="AI404" s="183"/>
      <c r="AJ404" s="183"/>
      <c r="AK404" s="183"/>
      <c r="AL404" s="183"/>
      <c r="AM404" s="183"/>
      <c r="AN404" s="183"/>
      <c r="AO404" s="183"/>
      <c r="AP404" s="183"/>
      <c r="AQ404" s="183"/>
      <c r="AR404" s="183"/>
      <c r="AS404" s="183"/>
      <c r="AT404" s="183"/>
      <c r="AU404" s="183"/>
      <c r="AV404" s="183"/>
      <c r="AW404" s="183"/>
      <c r="AX404" s="183"/>
      <c r="AY404" s="183"/>
      <c r="AZ404" s="183"/>
      <c r="BA404" s="183"/>
      <c r="BB404" s="183"/>
    </row>
    <row r="405" spans="1:54">
      <c r="A405" s="183"/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  <c r="AB405" s="183"/>
      <c r="AC405" s="183"/>
      <c r="AD405" s="183"/>
      <c r="AE405" s="183"/>
      <c r="AF405" s="183"/>
      <c r="AG405" s="183"/>
      <c r="AH405" s="183"/>
      <c r="AI405" s="183"/>
      <c r="AJ405" s="183"/>
      <c r="AK405" s="183"/>
      <c r="AL405" s="183"/>
      <c r="AM405" s="183"/>
      <c r="AN405" s="183"/>
      <c r="AO405" s="183"/>
      <c r="AP405" s="183"/>
      <c r="AQ405" s="183"/>
      <c r="AR405" s="183"/>
      <c r="AS405" s="183"/>
      <c r="AT405" s="183"/>
      <c r="AU405" s="183"/>
      <c r="AV405" s="183"/>
      <c r="AW405" s="183"/>
      <c r="AX405" s="183"/>
      <c r="AY405" s="183"/>
      <c r="AZ405" s="183"/>
      <c r="BA405" s="183"/>
      <c r="BB405" s="183"/>
    </row>
    <row r="406" spans="1:54">
      <c r="A406" s="183"/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  <c r="AB406" s="183"/>
      <c r="AC406" s="183"/>
      <c r="AD406" s="183"/>
      <c r="AE406" s="183"/>
      <c r="AF406" s="183"/>
      <c r="AG406" s="183"/>
      <c r="AH406" s="183"/>
      <c r="AI406" s="183"/>
      <c r="AJ406" s="183"/>
      <c r="AK406" s="183"/>
      <c r="AL406" s="183"/>
      <c r="AM406" s="183"/>
      <c r="AN406" s="183"/>
      <c r="AO406" s="183"/>
      <c r="AP406" s="183"/>
      <c r="AQ406" s="183"/>
      <c r="AR406" s="183"/>
      <c r="AS406" s="183"/>
      <c r="AT406" s="183"/>
      <c r="AU406" s="183"/>
      <c r="AV406" s="183"/>
      <c r="AW406" s="183"/>
      <c r="AX406" s="183"/>
      <c r="AY406" s="183"/>
      <c r="AZ406" s="183"/>
      <c r="BA406" s="183"/>
      <c r="BB406" s="183"/>
    </row>
    <row r="407" spans="1:54">
      <c r="A407" s="183"/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  <c r="AB407" s="183"/>
      <c r="AC407" s="183"/>
      <c r="AD407" s="183"/>
      <c r="AE407" s="183"/>
      <c r="AF407" s="183"/>
      <c r="AG407" s="183"/>
      <c r="AH407" s="183"/>
      <c r="AI407" s="183"/>
      <c r="AJ407" s="183"/>
      <c r="AK407" s="183"/>
      <c r="AL407" s="183"/>
      <c r="AM407" s="183"/>
      <c r="AN407" s="183"/>
      <c r="AO407" s="183"/>
      <c r="AP407" s="183"/>
      <c r="AQ407" s="183"/>
      <c r="AR407" s="183"/>
      <c r="AS407" s="183"/>
      <c r="AT407" s="183"/>
      <c r="AU407" s="183"/>
      <c r="AV407" s="183"/>
      <c r="AW407" s="183"/>
      <c r="AX407" s="183"/>
      <c r="AY407" s="183"/>
      <c r="AZ407" s="183"/>
      <c r="BA407" s="183"/>
      <c r="BB407" s="183"/>
    </row>
    <row r="408" spans="1:54">
      <c r="A408" s="183"/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  <c r="AB408" s="183"/>
      <c r="AC408" s="183"/>
      <c r="AD408" s="183"/>
      <c r="AE408" s="183"/>
      <c r="AF408" s="183"/>
      <c r="AG408" s="183"/>
      <c r="AH408" s="183"/>
      <c r="AI408" s="183"/>
      <c r="AJ408" s="183"/>
      <c r="AK408" s="183"/>
      <c r="AL408" s="183"/>
      <c r="AM408" s="183"/>
      <c r="AN408" s="183"/>
      <c r="AO408" s="183"/>
      <c r="AP408" s="183"/>
      <c r="AQ408" s="183"/>
      <c r="AR408" s="183"/>
      <c r="AS408" s="183"/>
      <c r="AT408" s="183"/>
      <c r="AU408" s="183"/>
      <c r="AV408" s="183"/>
      <c r="AW408" s="183"/>
      <c r="AX408" s="183"/>
      <c r="AY408" s="183"/>
      <c r="AZ408" s="183"/>
      <c r="BA408" s="183"/>
      <c r="BB408" s="183"/>
    </row>
    <row r="409" spans="1:54">
      <c r="A409" s="183"/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  <c r="AB409" s="183"/>
      <c r="AC409" s="183"/>
      <c r="AD409" s="183"/>
      <c r="AE409" s="183"/>
      <c r="AF409" s="183"/>
      <c r="AG409" s="183"/>
      <c r="AH409" s="183"/>
      <c r="AI409" s="183"/>
      <c r="AJ409" s="183"/>
      <c r="AK409" s="183"/>
      <c r="AL409" s="183"/>
      <c r="AM409" s="183"/>
      <c r="AN409" s="183"/>
      <c r="AO409" s="183"/>
      <c r="AP409" s="183"/>
      <c r="AQ409" s="183"/>
      <c r="AR409" s="183"/>
      <c r="AS409" s="183"/>
      <c r="AT409" s="183"/>
      <c r="AU409" s="183"/>
      <c r="AV409" s="183"/>
      <c r="AW409" s="183"/>
      <c r="AX409" s="183"/>
      <c r="AY409" s="183"/>
      <c r="AZ409" s="183"/>
      <c r="BA409" s="183"/>
      <c r="BB409" s="183"/>
    </row>
    <row r="410" spans="1:54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  <c r="AB410" s="183"/>
      <c r="AC410" s="183"/>
      <c r="AD410" s="183"/>
      <c r="AE410" s="183"/>
      <c r="AF410" s="183"/>
      <c r="AG410" s="183"/>
      <c r="AH410" s="183"/>
      <c r="AI410" s="183"/>
      <c r="AJ410" s="183"/>
      <c r="AK410" s="183"/>
      <c r="AL410" s="183"/>
      <c r="AM410" s="183"/>
      <c r="AN410" s="183"/>
      <c r="AO410" s="183"/>
      <c r="AP410" s="183"/>
      <c r="AQ410" s="183"/>
      <c r="AR410" s="183"/>
      <c r="AS410" s="183"/>
      <c r="AT410" s="183"/>
      <c r="AU410" s="183"/>
      <c r="AV410" s="183"/>
      <c r="AW410" s="183"/>
      <c r="AX410" s="183"/>
      <c r="AY410" s="183"/>
      <c r="AZ410" s="183"/>
      <c r="BA410" s="183"/>
      <c r="BB410" s="183"/>
    </row>
    <row r="411" spans="1:54">
      <c r="A411" s="183"/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  <c r="AB411" s="183"/>
      <c r="AC411" s="183"/>
      <c r="AD411" s="183"/>
      <c r="AE411" s="183"/>
      <c r="AF411" s="183"/>
      <c r="AG411" s="183"/>
      <c r="AH411" s="183"/>
      <c r="AI411" s="183"/>
      <c r="AJ411" s="183"/>
      <c r="AK411" s="183"/>
      <c r="AL411" s="183"/>
      <c r="AM411" s="183"/>
      <c r="AN411" s="183"/>
      <c r="AO411" s="183"/>
      <c r="AP411" s="183"/>
      <c r="AQ411" s="183"/>
      <c r="AR411" s="183"/>
      <c r="AS411" s="183"/>
      <c r="AT411" s="183"/>
      <c r="AU411" s="183"/>
      <c r="AV411" s="183"/>
      <c r="AW411" s="183"/>
      <c r="AX411" s="183"/>
      <c r="AY411" s="183"/>
      <c r="AZ411" s="183"/>
      <c r="BA411" s="183"/>
      <c r="BB411" s="183"/>
    </row>
    <row r="412" spans="1:54">
      <c r="A412" s="183"/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  <c r="AB412" s="183"/>
      <c r="AC412" s="183"/>
      <c r="AD412" s="183"/>
      <c r="AE412" s="183"/>
      <c r="AF412" s="183"/>
      <c r="AG412" s="183"/>
      <c r="AH412" s="183"/>
      <c r="AI412" s="183"/>
      <c r="AJ412" s="183"/>
      <c r="AK412" s="183"/>
      <c r="AL412" s="183"/>
      <c r="AM412" s="183"/>
      <c r="AN412" s="183"/>
      <c r="AO412" s="183"/>
      <c r="AP412" s="183"/>
      <c r="AQ412" s="183"/>
      <c r="AR412" s="183"/>
      <c r="AS412" s="183"/>
      <c r="AT412" s="183"/>
      <c r="AU412" s="183"/>
      <c r="AV412" s="183"/>
      <c r="AW412" s="183"/>
      <c r="AX412" s="183"/>
      <c r="AY412" s="183"/>
      <c r="AZ412" s="183"/>
      <c r="BA412" s="183"/>
      <c r="BB412" s="183"/>
    </row>
    <row r="413" spans="1:54">
      <c r="A413" s="183"/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  <c r="AB413" s="183"/>
      <c r="AC413" s="183"/>
      <c r="AD413" s="183"/>
      <c r="AE413" s="183"/>
      <c r="AF413" s="183"/>
      <c r="AG413" s="183"/>
      <c r="AH413" s="183"/>
      <c r="AI413" s="183"/>
      <c r="AJ413" s="183"/>
      <c r="AK413" s="183"/>
      <c r="AL413" s="183"/>
      <c r="AM413" s="183"/>
      <c r="AN413" s="183"/>
      <c r="AO413" s="183"/>
      <c r="AP413" s="183"/>
      <c r="AQ413" s="183"/>
      <c r="AR413" s="183"/>
      <c r="AS413" s="183"/>
      <c r="AT413" s="183"/>
      <c r="AU413" s="183"/>
      <c r="AV413" s="183"/>
      <c r="AW413" s="183"/>
      <c r="AX413" s="183"/>
      <c r="AY413" s="183"/>
      <c r="AZ413" s="183"/>
      <c r="BA413" s="183"/>
      <c r="BB413" s="183"/>
    </row>
    <row r="414" spans="1:54">
      <c r="A414" s="183"/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  <c r="AB414" s="183"/>
      <c r="AC414" s="183"/>
      <c r="AD414" s="183"/>
      <c r="AE414" s="183"/>
      <c r="AF414" s="183"/>
      <c r="AG414" s="183"/>
      <c r="AH414" s="183"/>
      <c r="AI414" s="183"/>
      <c r="AJ414" s="183"/>
      <c r="AK414" s="183"/>
      <c r="AL414" s="183"/>
      <c r="AM414" s="183"/>
      <c r="AN414" s="183"/>
      <c r="AO414" s="183"/>
      <c r="AP414" s="183"/>
      <c r="AQ414" s="183"/>
      <c r="AR414" s="183"/>
      <c r="AS414" s="183"/>
      <c r="AT414" s="183"/>
      <c r="AU414" s="183"/>
      <c r="AV414" s="183"/>
      <c r="AW414" s="183"/>
      <c r="AX414" s="183"/>
      <c r="AY414" s="183"/>
      <c r="AZ414" s="183"/>
      <c r="BA414" s="183"/>
      <c r="BB414" s="183"/>
    </row>
    <row r="415" spans="1:54">
      <c r="A415" s="183"/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  <c r="AB415" s="183"/>
      <c r="AC415" s="183"/>
      <c r="AD415" s="183"/>
      <c r="AE415" s="183"/>
      <c r="AF415" s="183"/>
      <c r="AG415" s="183"/>
      <c r="AH415" s="183"/>
      <c r="AI415" s="183"/>
      <c r="AJ415" s="183"/>
      <c r="AK415" s="183"/>
      <c r="AL415" s="183"/>
      <c r="AM415" s="183"/>
      <c r="AN415" s="183"/>
      <c r="AO415" s="183"/>
      <c r="AP415" s="183"/>
      <c r="AQ415" s="183"/>
      <c r="AR415" s="183"/>
      <c r="AS415" s="183"/>
      <c r="AT415" s="183"/>
      <c r="AU415" s="183"/>
      <c r="AV415" s="183"/>
      <c r="AW415" s="183"/>
      <c r="AX415" s="183"/>
      <c r="AY415" s="183"/>
      <c r="AZ415" s="183"/>
      <c r="BA415" s="183"/>
      <c r="BB415" s="183"/>
    </row>
    <row r="416" spans="1:54">
      <c r="A416" s="183"/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  <c r="AB416" s="183"/>
      <c r="AC416" s="183"/>
      <c r="AD416" s="183"/>
      <c r="AE416" s="183"/>
      <c r="AF416" s="183"/>
      <c r="AG416" s="183"/>
      <c r="AH416" s="183"/>
      <c r="AI416" s="183"/>
      <c r="AJ416" s="183"/>
      <c r="AK416" s="183"/>
      <c r="AL416" s="183"/>
      <c r="AM416" s="183"/>
      <c r="AN416" s="183"/>
      <c r="AO416" s="183"/>
      <c r="AP416" s="183"/>
      <c r="AQ416" s="183"/>
      <c r="AR416" s="183"/>
      <c r="AS416" s="183"/>
      <c r="AT416" s="183"/>
      <c r="AU416" s="183"/>
      <c r="AV416" s="183"/>
      <c r="AW416" s="183"/>
      <c r="AX416" s="183"/>
      <c r="AY416" s="183"/>
      <c r="AZ416" s="183"/>
      <c r="BA416" s="183"/>
      <c r="BB416" s="183"/>
    </row>
    <row r="417" spans="1:54">
      <c r="A417" s="183"/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  <c r="AB417" s="183"/>
      <c r="AC417" s="183"/>
      <c r="AD417" s="183"/>
      <c r="AE417" s="183"/>
      <c r="AF417" s="183"/>
      <c r="AG417" s="183"/>
      <c r="AH417" s="183"/>
      <c r="AI417" s="183"/>
      <c r="AJ417" s="183"/>
      <c r="AK417" s="183"/>
      <c r="AL417" s="183"/>
      <c r="AM417" s="183"/>
      <c r="AN417" s="183"/>
      <c r="AO417" s="183"/>
      <c r="AP417" s="183"/>
      <c r="AQ417" s="183"/>
      <c r="AR417" s="183"/>
      <c r="AS417" s="183"/>
      <c r="AT417" s="183"/>
      <c r="AU417" s="183"/>
      <c r="AV417" s="183"/>
      <c r="AW417" s="183"/>
      <c r="AX417" s="183"/>
      <c r="AY417" s="183"/>
      <c r="AZ417" s="183"/>
      <c r="BA417" s="183"/>
      <c r="BB417" s="183"/>
    </row>
    <row r="418" spans="1:54">
      <c r="A418" s="183"/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  <c r="AB418" s="183"/>
      <c r="AC418" s="183"/>
      <c r="AD418" s="183"/>
      <c r="AE418" s="183"/>
      <c r="AF418" s="183"/>
      <c r="AG418" s="183"/>
      <c r="AH418" s="183"/>
      <c r="AI418" s="183"/>
      <c r="AJ418" s="183"/>
      <c r="AK418" s="183"/>
      <c r="AL418" s="183"/>
      <c r="AM418" s="183"/>
      <c r="AN418" s="183"/>
      <c r="AO418" s="183"/>
      <c r="AP418" s="183"/>
      <c r="AQ418" s="183"/>
      <c r="AR418" s="183"/>
      <c r="AS418" s="183"/>
      <c r="AT418" s="183"/>
      <c r="AU418" s="183"/>
      <c r="AV418" s="183"/>
      <c r="AW418" s="183"/>
      <c r="AX418" s="183"/>
      <c r="AY418" s="183"/>
      <c r="AZ418" s="183"/>
      <c r="BA418" s="183"/>
      <c r="BB418" s="183"/>
    </row>
    <row r="419" spans="1:54">
      <c r="A419" s="183"/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  <c r="AB419" s="183"/>
      <c r="AC419" s="183"/>
      <c r="AD419" s="183"/>
      <c r="AE419" s="183"/>
      <c r="AF419" s="183"/>
      <c r="AG419" s="183"/>
      <c r="AH419" s="183"/>
      <c r="AI419" s="183"/>
      <c r="AJ419" s="183"/>
      <c r="AK419" s="183"/>
      <c r="AL419" s="183"/>
      <c r="AM419" s="183"/>
      <c r="AN419" s="183"/>
      <c r="AO419" s="183"/>
      <c r="AP419" s="183"/>
      <c r="AQ419" s="183"/>
      <c r="AR419" s="183"/>
      <c r="AS419" s="183"/>
      <c r="AT419" s="183"/>
      <c r="AU419" s="183"/>
      <c r="AV419" s="183"/>
      <c r="AW419" s="183"/>
      <c r="AX419" s="183"/>
      <c r="AY419" s="183"/>
      <c r="AZ419" s="183"/>
      <c r="BA419" s="183"/>
      <c r="BB419" s="183"/>
    </row>
    <row r="420" spans="1:54">
      <c r="A420" s="183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  <c r="AB420" s="183"/>
      <c r="AC420" s="183"/>
      <c r="AD420" s="183"/>
      <c r="AE420" s="183"/>
      <c r="AF420" s="183"/>
      <c r="AG420" s="183"/>
      <c r="AH420" s="183"/>
      <c r="AI420" s="183"/>
      <c r="AJ420" s="183"/>
      <c r="AK420" s="183"/>
      <c r="AL420" s="183"/>
      <c r="AM420" s="183"/>
      <c r="AN420" s="183"/>
      <c r="AO420" s="183"/>
      <c r="AP420" s="183"/>
      <c r="AQ420" s="183"/>
      <c r="AR420" s="183"/>
      <c r="AS420" s="183"/>
      <c r="AT420" s="183"/>
      <c r="AU420" s="183"/>
      <c r="AV420" s="183"/>
      <c r="AW420" s="183"/>
      <c r="AX420" s="183"/>
      <c r="AY420" s="183"/>
      <c r="AZ420" s="183"/>
      <c r="BA420" s="183"/>
      <c r="BB420" s="183"/>
    </row>
    <row r="421" spans="1:54">
      <c r="A421" s="183"/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  <c r="AB421" s="183"/>
      <c r="AC421" s="183"/>
      <c r="AD421" s="183"/>
      <c r="AE421" s="183"/>
      <c r="AF421" s="183"/>
      <c r="AG421" s="183"/>
      <c r="AH421" s="183"/>
      <c r="AI421" s="183"/>
      <c r="AJ421" s="183"/>
      <c r="AK421" s="183"/>
      <c r="AL421" s="183"/>
      <c r="AM421" s="183"/>
      <c r="AN421" s="183"/>
      <c r="AO421" s="183"/>
      <c r="AP421" s="183"/>
      <c r="AQ421" s="183"/>
      <c r="AR421" s="183"/>
      <c r="AS421" s="183"/>
      <c r="AT421" s="183"/>
      <c r="AU421" s="183"/>
      <c r="AV421" s="183"/>
      <c r="AW421" s="183"/>
      <c r="AX421" s="183"/>
      <c r="AY421" s="183"/>
      <c r="AZ421" s="183"/>
      <c r="BA421" s="183"/>
      <c r="BB421" s="183"/>
    </row>
    <row r="422" spans="1:54">
      <c r="A422" s="183"/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  <c r="AB422" s="183"/>
      <c r="AC422" s="183"/>
      <c r="AD422" s="183"/>
      <c r="AE422" s="183"/>
      <c r="AF422" s="183"/>
      <c r="AG422" s="183"/>
      <c r="AH422" s="183"/>
      <c r="AI422" s="183"/>
      <c r="AJ422" s="183"/>
      <c r="AK422" s="183"/>
      <c r="AL422" s="183"/>
      <c r="AM422" s="183"/>
      <c r="AN422" s="183"/>
      <c r="AO422" s="183"/>
      <c r="AP422" s="183"/>
      <c r="AQ422" s="183"/>
      <c r="AR422" s="183"/>
      <c r="AS422" s="183"/>
      <c r="AT422" s="183"/>
      <c r="AU422" s="183"/>
      <c r="AV422" s="183"/>
      <c r="AW422" s="183"/>
      <c r="AX422" s="183"/>
      <c r="AY422" s="183"/>
      <c r="AZ422" s="183"/>
      <c r="BA422" s="183"/>
      <c r="BB422" s="183"/>
    </row>
    <row r="423" spans="1:54">
      <c r="A423" s="183"/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  <c r="AB423" s="183"/>
      <c r="AC423" s="183"/>
      <c r="AD423" s="183"/>
      <c r="AE423" s="183"/>
      <c r="AF423" s="183"/>
      <c r="AG423" s="183"/>
      <c r="AH423" s="183"/>
      <c r="AI423" s="183"/>
      <c r="AJ423" s="183"/>
      <c r="AK423" s="183"/>
      <c r="AL423" s="183"/>
      <c r="AM423" s="183"/>
      <c r="AN423" s="183"/>
      <c r="AO423" s="183"/>
      <c r="AP423" s="183"/>
      <c r="AQ423" s="183"/>
      <c r="AR423" s="183"/>
      <c r="AS423" s="183"/>
      <c r="AT423" s="183"/>
      <c r="AU423" s="183"/>
      <c r="AV423" s="183"/>
      <c r="AW423" s="183"/>
      <c r="AX423" s="183"/>
      <c r="AY423" s="183"/>
      <c r="AZ423" s="183"/>
      <c r="BA423" s="183"/>
      <c r="BB423" s="183"/>
    </row>
    <row r="424" spans="1:54">
      <c r="A424" s="183"/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  <c r="AB424" s="183"/>
      <c r="AC424" s="183"/>
      <c r="AD424" s="183"/>
      <c r="AE424" s="183"/>
      <c r="AF424" s="183"/>
      <c r="AG424" s="183"/>
      <c r="AH424" s="183"/>
      <c r="AI424" s="183"/>
      <c r="AJ424" s="183"/>
      <c r="AK424" s="183"/>
      <c r="AL424" s="183"/>
      <c r="AM424" s="183"/>
      <c r="AN424" s="183"/>
      <c r="AO424" s="183"/>
      <c r="AP424" s="183"/>
      <c r="AQ424" s="183"/>
      <c r="AR424" s="183"/>
      <c r="AS424" s="183"/>
      <c r="AT424" s="183"/>
      <c r="AU424" s="183"/>
      <c r="AV424" s="183"/>
      <c r="AW424" s="183"/>
      <c r="AX424" s="183"/>
      <c r="AY424" s="183"/>
      <c r="AZ424" s="183"/>
      <c r="BA424" s="183"/>
      <c r="BB424" s="183"/>
    </row>
    <row r="425" spans="1:54">
      <c r="A425" s="183"/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  <c r="AB425" s="183"/>
      <c r="AC425" s="183"/>
      <c r="AD425" s="183"/>
      <c r="AE425" s="183"/>
      <c r="AF425" s="183"/>
      <c r="AG425" s="183"/>
      <c r="AH425" s="183"/>
      <c r="AI425" s="183"/>
      <c r="AJ425" s="183"/>
      <c r="AK425" s="183"/>
      <c r="AL425" s="183"/>
      <c r="AM425" s="183"/>
      <c r="AN425" s="183"/>
      <c r="AO425" s="183"/>
      <c r="AP425" s="183"/>
      <c r="AQ425" s="183"/>
      <c r="AR425" s="183"/>
      <c r="AS425" s="183"/>
      <c r="AT425" s="183"/>
      <c r="AU425" s="183"/>
      <c r="AV425" s="183"/>
      <c r="AW425" s="183"/>
      <c r="AX425" s="183"/>
      <c r="AY425" s="183"/>
      <c r="AZ425" s="183"/>
      <c r="BA425" s="183"/>
      <c r="BB425" s="183"/>
    </row>
    <row r="426" spans="1:54">
      <c r="A426" s="183"/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  <c r="AB426" s="183"/>
      <c r="AC426" s="183"/>
      <c r="AD426" s="183"/>
      <c r="AE426" s="183"/>
      <c r="AF426" s="183"/>
      <c r="AG426" s="183"/>
      <c r="AH426" s="183"/>
      <c r="AI426" s="183"/>
      <c r="AJ426" s="183"/>
      <c r="AK426" s="183"/>
      <c r="AL426" s="183"/>
      <c r="AM426" s="183"/>
      <c r="AN426" s="183"/>
      <c r="AO426" s="183"/>
      <c r="AP426" s="183"/>
      <c r="AQ426" s="183"/>
      <c r="AR426" s="183"/>
      <c r="AS426" s="183"/>
      <c r="AT426" s="183"/>
      <c r="AU426" s="183"/>
      <c r="AV426" s="183"/>
      <c r="AW426" s="183"/>
      <c r="AX426" s="183"/>
      <c r="AY426" s="183"/>
      <c r="AZ426" s="183"/>
      <c r="BA426" s="183"/>
      <c r="BB426" s="183"/>
    </row>
    <row r="427" spans="1:54">
      <c r="A427" s="183"/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  <c r="AB427" s="183"/>
      <c r="AC427" s="183"/>
      <c r="AD427" s="183"/>
      <c r="AE427" s="183"/>
      <c r="AF427" s="183"/>
      <c r="AG427" s="183"/>
      <c r="AH427" s="183"/>
      <c r="AI427" s="183"/>
      <c r="AJ427" s="183"/>
      <c r="AK427" s="183"/>
      <c r="AL427" s="183"/>
      <c r="AM427" s="183"/>
      <c r="AN427" s="183"/>
      <c r="AO427" s="183"/>
      <c r="AP427" s="183"/>
      <c r="AQ427" s="183"/>
      <c r="AR427" s="183"/>
      <c r="AS427" s="183"/>
      <c r="AT427" s="183"/>
      <c r="AU427" s="183"/>
      <c r="AV427" s="183"/>
      <c r="AW427" s="183"/>
      <c r="AX427" s="183"/>
      <c r="AY427" s="183"/>
      <c r="AZ427" s="183"/>
      <c r="BA427" s="183"/>
      <c r="BB427" s="183"/>
    </row>
    <row r="428" spans="1:54">
      <c r="A428" s="183"/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  <c r="AB428" s="183"/>
      <c r="AC428" s="183"/>
      <c r="AD428" s="183"/>
      <c r="AE428" s="183"/>
      <c r="AF428" s="183"/>
      <c r="AG428" s="183"/>
      <c r="AH428" s="183"/>
      <c r="AI428" s="183"/>
      <c r="AJ428" s="183"/>
      <c r="AK428" s="183"/>
      <c r="AL428" s="183"/>
      <c r="AM428" s="183"/>
      <c r="AN428" s="183"/>
      <c r="AO428" s="183"/>
      <c r="AP428" s="183"/>
      <c r="AQ428" s="183"/>
      <c r="AR428" s="183"/>
      <c r="AS428" s="183"/>
      <c r="AT428" s="183"/>
      <c r="AU428" s="183"/>
      <c r="AV428" s="183"/>
      <c r="AW428" s="183"/>
      <c r="AX428" s="183"/>
      <c r="AY428" s="183"/>
      <c r="AZ428" s="183"/>
      <c r="BA428" s="183"/>
      <c r="BB428" s="183"/>
    </row>
    <row r="429" spans="1:54">
      <c r="A429" s="183"/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  <c r="AB429" s="183"/>
      <c r="AC429" s="183"/>
      <c r="AD429" s="183"/>
      <c r="AE429" s="183"/>
      <c r="AF429" s="183"/>
      <c r="AG429" s="183"/>
      <c r="AH429" s="183"/>
      <c r="AI429" s="183"/>
      <c r="AJ429" s="183"/>
      <c r="AK429" s="183"/>
      <c r="AL429" s="183"/>
      <c r="AM429" s="183"/>
      <c r="AN429" s="183"/>
      <c r="AO429" s="183"/>
      <c r="AP429" s="183"/>
      <c r="AQ429" s="183"/>
      <c r="AR429" s="183"/>
      <c r="AS429" s="183"/>
      <c r="AT429" s="183"/>
      <c r="AU429" s="183"/>
      <c r="AV429" s="183"/>
      <c r="AW429" s="183"/>
      <c r="AX429" s="183"/>
      <c r="AY429" s="183"/>
      <c r="AZ429" s="183"/>
      <c r="BA429" s="183"/>
      <c r="BB429" s="183"/>
    </row>
    <row r="430" spans="1:54">
      <c r="A430" s="183"/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  <c r="AB430" s="183"/>
      <c r="AC430" s="183"/>
      <c r="AD430" s="183"/>
      <c r="AE430" s="183"/>
      <c r="AF430" s="183"/>
      <c r="AG430" s="183"/>
      <c r="AH430" s="183"/>
      <c r="AI430" s="183"/>
      <c r="AJ430" s="183"/>
      <c r="AK430" s="183"/>
      <c r="AL430" s="183"/>
      <c r="AM430" s="183"/>
      <c r="AN430" s="183"/>
      <c r="AO430" s="183"/>
      <c r="AP430" s="183"/>
      <c r="AQ430" s="183"/>
      <c r="AR430" s="183"/>
      <c r="AS430" s="183"/>
      <c r="AT430" s="183"/>
      <c r="AU430" s="183"/>
      <c r="AV430" s="183"/>
      <c r="AW430" s="183"/>
      <c r="AX430" s="183"/>
      <c r="AY430" s="183"/>
      <c r="AZ430" s="183"/>
      <c r="BA430" s="183"/>
      <c r="BB430" s="183"/>
    </row>
    <row r="431" spans="1:54">
      <c r="A431" s="183"/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  <c r="AB431" s="183"/>
      <c r="AC431" s="183"/>
      <c r="AD431" s="183"/>
      <c r="AE431" s="183"/>
      <c r="AF431" s="183"/>
      <c r="AG431" s="183"/>
      <c r="AH431" s="183"/>
      <c r="AI431" s="183"/>
      <c r="AJ431" s="183"/>
      <c r="AK431" s="183"/>
      <c r="AL431" s="183"/>
      <c r="AM431" s="183"/>
      <c r="AN431" s="183"/>
      <c r="AO431" s="183"/>
      <c r="AP431" s="183"/>
      <c r="AQ431" s="183"/>
      <c r="AR431" s="183"/>
      <c r="AS431" s="183"/>
      <c r="AT431" s="183"/>
      <c r="AU431" s="183"/>
      <c r="AV431" s="183"/>
      <c r="AW431" s="183"/>
      <c r="AX431" s="183"/>
      <c r="AY431" s="183"/>
      <c r="AZ431" s="183"/>
      <c r="BA431" s="183"/>
      <c r="BB431" s="183"/>
    </row>
    <row r="432" spans="1:54">
      <c r="A432" s="183"/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  <c r="AB432" s="183"/>
      <c r="AC432" s="183"/>
      <c r="AD432" s="183"/>
      <c r="AE432" s="183"/>
      <c r="AF432" s="183"/>
      <c r="AG432" s="183"/>
      <c r="AH432" s="183"/>
      <c r="AI432" s="183"/>
      <c r="AJ432" s="183"/>
      <c r="AK432" s="183"/>
      <c r="AL432" s="183"/>
      <c r="AM432" s="183"/>
      <c r="AN432" s="183"/>
      <c r="AO432" s="183"/>
      <c r="AP432" s="183"/>
      <c r="AQ432" s="183"/>
      <c r="AR432" s="183"/>
      <c r="AS432" s="183"/>
      <c r="AT432" s="183"/>
      <c r="AU432" s="183"/>
      <c r="AV432" s="183"/>
      <c r="AW432" s="183"/>
      <c r="AX432" s="183"/>
      <c r="AY432" s="183"/>
      <c r="AZ432" s="183"/>
      <c r="BA432" s="183"/>
      <c r="BB432" s="183"/>
    </row>
    <row r="433" spans="1:54">
      <c r="A433" s="183"/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  <c r="AB433" s="183"/>
      <c r="AC433" s="183"/>
      <c r="AD433" s="183"/>
      <c r="AE433" s="183"/>
      <c r="AF433" s="183"/>
      <c r="AG433" s="183"/>
      <c r="AH433" s="183"/>
      <c r="AI433" s="183"/>
      <c r="AJ433" s="183"/>
      <c r="AK433" s="183"/>
      <c r="AL433" s="183"/>
      <c r="AM433" s="183"/>
      <c r="AN433" s="183"/>
      <c r="AO433" s="183"/>
      <c r="AP433" s="183"/>
      <c r="AQ433" s="183"/>
      <c r="AR433" s="183"/>
      <c r="AS433" s="183"/>
      <c r="AT433" s="183"/>
      <c r="AU433" s="183"/>
      <c r="AV433" s="183"/>
      <c r="AW433" s="183"/>
      <c r="AX433" s="183"/>
      <c r="AY433" s="183"/>
      <c r="AZ433" s="183"/>
      <c r="BA433" s="183"/>
      <c r="BB433" s="183"/>
    </row>
    <row r="434" spans="1:54">
      <c r="A434" s="183"/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  <c r="AB434" s="183"/>
      <c r="AC434" s="183"/>
      <c r="AD434" s="183"/>
      <c r="AE434" s="183"/>
      <c r="AF434" s="183"/>
      <c r="AG434" s="183"/>
      <c r="AH434" s="183"/>
      <c r="AI434" s="183"/>
      <c r="AJ434" s="183"/>
      <c r="AK434" s="183"/>
      <c r="AL434" s="183"/>
      <c r="AM434" s="183"/>
      <c r="AN434" s="183"/>
      <c r="AO434" s="183"/>
      <c r="AP434" s="183"/>
      <c r="AQ434" s="183"/>
      <c r="AR434" s="183"/>
      <c r="AS434" s="183"/>
      <c r="AT434" s="183"/>
      <c r="AU434" s="183"/>
      <c r="AV434" s="183"/>
      <c r="AW434" s="183"/>
      <c r="AX434" s="183"/>
      <c r="AY434" s="183"/>
      <c r="AZ434" s="183"/>
      <c r="BA434" s="183"/>
      <c r="BB434" s="183"/>
    </row>
    <row r="435" spans="1:54">
      <c r="A435" s="183"/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  <c r="AB435" s="183"/>
      <c r="AC435" s="183"/>
      <c r="AD435" s="183"/>
      <c r="AE435" s="183"/>
      <c r="AF435" s="183"/>
      <c r="AG435" s="183"/>
      <c r="AH435" s="183"/>
      <c r="AI435" s="183"/>
      <c r="AJ435" s="183"/>
      <c r="AK435" s="183"/>
      <c r="AL435" s="183"/>
      <c r="AM435" s="183"/>
      <c r="AN435" s="183"/>
      <c r="AO435" s="183"/>
      <c r="AP435" s="183"/>
      <c r="AQ435" s="183"/>
      <c r="AR435" s="183"/>
      <c r="AS435" s="183"/>
      <c r="AT435" s="183"/>
      <c r="AU435" s="183"/>
      <c r="AV435" s="183"/>
      <c r="AW435" s="183"/>
      <c r="AX435" s="183"/>
      <c r="AY435" s="183"/>
      <c r="AZ435" s="183"/>
      <c r="BA435" s="183"/>
      <c r="BB435" s="183"/>
    </row>
    <row r="436" spans="1:54">
      <c r="A436" s="183"/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  <c r="AB436" s="183"/>
      <c r="AC436" s="183"/>
      <c r="AD436" s="183"/>
      <c r="AE436" s="183"/>
      <c r="AF436" s="183"/>
      <c r="AG436" s="183"/>
      <c r="AH436" s="183"/>
      <c r="AI436" s="183"/>
      <c r="AJ436" s="183"/>
      <c r="AK436" s="183"/>
      <c r="AL436" s="183"/>
      <c r="AM436" s="183"/>
      <c r="AN436" s="183"/>
      <c r="AO436" s="183"/>
      <c r="AP436" s="183"/>
      <c r="AQ436" s="183"/>
      <c r="AR436" s="183"/>
      <c r="AS436" s="183"/>
      <c r="AT436" s="183"/>
      <c r="AU436" s="183"/>
      <c r="AV436" s="183"/>
      <c r="AW436" s="183"/>
      <c r="AX436" s="183"/>
      <c r="AY436" s="183"/>
      <c r="AZ436" s="183"/>
      <c r="BA436" s="183"/>
      <c r="BB436" s="183"/>
    </row>
    <row r="437" spans="1:54">
      <c r="A437" s="183"/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  <c r="AB437" s="183"/>
      <c r="AC437" s="183"/>
      <c r="AD437" s="183"/>
      <c r="AE437" s="183"/>
      <c r="AF437" s="183"/>
      <c r="AG437" s="183"/>
      <c r="AH437" s="183"/>
      <c r="AI437" s="183"/>
      <c r="AJ437" s="183"/>
      <c r="AK437" s="183"/>
      <c r="AL437" s="183"/>
      <c r="AM437" s="183"/>
      <c r="AN437" s="183"/>
      <c r="AO437" s="183"/>
      <c r="AP437" s="183"/>
      <c r="AQ437" s="183"/>
      <c r="AR437" s="183"/>
      <c r="AS437" s="183"/>
      <c r="AT437" s="183"/>
      <c r="AU437" s="183"/>
      <c r="AV437" s="183"/>
      <c r="AW437" s="183"/>
      <c r="AX437" s="183"/>
      <c r="AY437" s="183"/>
      <c r="AZ437" s="183"/>
      <c r="BA437" s="183"/>
      <c r="BB437" s="183"/>
    </row>
    <row r="438" spans="1:54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  <c r="AB438" s="183"/>
      <c r="AC438" s="183"/>
      <c r="AD438" s="183"/>
      <c r="AE438" s="183"/>
      <c r="AF438" s="183"/>
      <c r="AG438" s="183"/>
      <c r="AH438" s="183"/>
      <c r="AI438" s="183"/>
      <c r="AJ438" s="183"/>
      <c r="AK438" s="183"/>
      <c r="AL438" s="183"/>
      <c r="AM438" s="183"/>
      <c r="AN438" s="183"/>
      <c r="AO438" s="183"/>
      <c r="AP438" s="183"/>
      <c r="AQ438" s="183"/>
      <c r="AR438" s="183"/>
      <c r="AS438" s="183"/>
      <c r="AT438" s="183"/>
      <c r="AU438" s="183"/>
      <c r="AV438" s="183"/>
      <c r="AW438" s="183"/>
      <c r="AX438" s="183"/>
      <c r="AY438" s="183"/>
      <c r="AZ438" s="183"/>
      <c r="BA438" s="183"/>
      <c r="BB438" s="183"/>
    </row>
    <row r="439" spans="1:54">
      <c r="A439" s="183"/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  <c r="AB439" s="183"/>
      <c r="AC439" s="183"/>
      <c r="AD439" s="183"/>
      <c r="AE439" s="183"/>
      <c r="AF439" s="183"/>
      <c r="AG439" s="183"/>
      <c r="AH439" s="183"/>
      <c r="AI439" s="183"/>
      <c r="AJ439" s="183"/>
      <c r="AK439" s="183"/>
      <c r="AL439" s="183"/>
      <c r="AM439" s="183"/>
      <c r="AN439" s="183"/>
      <c r="AO439" s="183"/>
      <c r="AP439" s="183"/>
      <c r="AQ439" s="183"/>
      <c r="AR439" s="183"/>
      <c r="AS439" s="183"/>
      <c r="AT439" s="183"/>
      <c r="AU439" s="183"/>
      <c r="AV439" s="183"/>
      <c r="AW439" s="183"/>
      <c r="AX439" s="183"/>
      <c r="AY439" s="183"/>
      <c r="AZ439" s="183"/>
      <c r="BA439" s="183"/>
      <c r="BB439" s="183"/>
    </row>
    <row r="440" spans="1:54">
      <c r="A440" s="183"/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  <c r="AB440" s="183"/>
      <c r="AC440" s="183"/>
      <c r="AD440" s="183"/>
      <c r="AE440" s="183"/>
      <c r="AF440" s="183"/>
      <c r="AG440" s="183"/>
      <c r="AH440" s="183"/>
      <c r="AI440" s="183"/>
      <c r="AJ440" s="183"/>
      <c r="AK440" s="183"/>
      <c r="AL440" s="183"/>
      <c r="AM440" s="183"/>
      <c r="AN440" s="183"/>
      <c r="AO440" s="183"/>
      <c r="AP440" s="183"/>
      <c r="AQ440" s="183"/>
      <c r="AR440" s="183"/>
      <c r="AS440" s="183"/>
      <c r="AT440" s="183"/>
      <c r="AU440" s="183"/>
      <c r="AV440" s="183"/>
      <c r="AW440" s="183"/>
      <c r="AX440" s="183"/>
      <c r="AY440" s="183"/>
      <c r="AZ440" s="183"/>
      <c r="BA440" s="183"/>
      <c r="BB440" s="183"/>
    </row>
    <row r="441" spans="1:54">
      <c r="A441" s="183"/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  <c r="AB441" s="183"/>
      <c r="AC441" s="183"/>
      <c r="AD441" s="183"/>
      <c r="AE441" s="183"/>
      <c r="AF441" s="183"/>
      <c r="AG441" s="183"/>
      <c r="AH441" s="183"/>
      <c r="AI441" s="183"/>
      <c r="AJ441" s="183"/>
      <c r="AK441" s="183"/>
      <c r="AL441" s="183"/>
      <c r="AM441" s="183"/>
      <c r="AN441" s="183"/>
      <c r="AO441" s="183"/>
      <c r="AP441" s="183"/>
      <c r="AQ441" s="183"/>
      <c r="AR441" s="183"/>
      <c r="AS441" s="183"/>
      <c r="AT441" s="183"/>
      <c r="AU441" s="183"/>
      <c r="AV441" s="183"/>
      <c r="AW441" s="183"/>
      <c r="AX441" s="183"/>
      <c r="AY441" s="183"/>
      <c r="AZ441" s="183"/>
      <c r="BA441" s="183"/>
      <c r="BB441" s="183"/>
    </row>
    <row r="442" spans="1:54">
      <c r="A442" s="183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  <c r="AB442" s="183"/>
      <c r="AC442" s="183"/>
      <c r="AD442" s="183"/>
      <c r="AE442" s="183"/>
      <c r="AF442" s="183"/>
      <c r="AG442" s="183"/>
      <c r="AH442" s="183"/>
      <c r="AI442" s="183"/>
      <c r="AJ442" s="183"/>
      <c r="AK442" s="183"/>
      <c r="AL442" s="183"/>
      <c r="AM442" s="183"/>
      <c r="AN442" s="183"/>
      <c r="AO442" s="183"/>
      <c r="AP442" s="183"/>
      <c r="AQ442" s="183"/>
      <c r="AR442" s="183"/>
      <c r="AS442" s="183"/>
      <c r="AT442" s="183"/>
      <c r="AU442" s="183"/>
      <c r="AV442" s="183"/>
      <c r="AW442" s="183"/>
      <c r="AX442" s="183"/>
      <c r="AY442" s="183"/>
      <c r="AZ442" s="183"/>
      <c r="BA442" s="183"/>
      <c r="BB442" s="183"/>
    </row>
    <row r="443" spans="1:54">
      <c r="A443" s="183"/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  <c r="AB443" s="183"/>
      <c r="AC443" s="183"/>
      <c r="AD443" s="183"/>
      <c r="AE443" s="183"/>
      <c r="AF443" s="183"/>
      <c r="AG443" s="183"/>
      <c r="AH443" s="183"/>
      <c r="AI443" s="183"/>
      <c r="AJ443" s="183"/>
      <c r="AK443" s="183"/>
      <c r="AL443" s="183"/>
      <c r="AM443" s="183"/>
      <c r="AN443" s="183"/>
      <c r="AO443" s="183"/>
      <c r="AP443" s="183"/>
      <c r="AQ443" s="183"/>
      <c r="AR443" s="183"/>
      <c r="AS443" s="183"/>
      <c r="AT443" s="183"/>
      <c r="AU443" s="183"/>
      <c r="AV443" s="183"/>
      <c r="AW443" s="183"/>
      <c r="AX443" s="183"/>
      <c r="AY443" s="183"/>
      <c r="AZ443" s="183"/>
      <c r="BA443" s="183"/>
      <c r="BB443" s="183"/>
    </row>
    <row r="444" spans="1:54">
      <c r="A444" s="183"/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  <c r="AB444" s="183"/>
      <c r="AC444" s="183"/>
      <c r="AD444" s="183"/>
      <c r="AE444" s="183"/>
      <c r="AF444" s="183"/>
      <c r="AG444" s="183"/>
      <c r="AH444" s="183"/>
      <c r="AI444" s="183"/>
      <c r="AJ444" s="183"/>
      <c r="AK444" s="183"/>
      <c r="AL444" s="183"/>
      <c r="AM444" s="183"/>
      <c r="AN444" s="183"/>
      <c r="AO444" s="183"/>
      <c r="AP444" s="183"/>
      <c r="AQ444" s="183"/>
      <c r="AR444" s="183"/>
      <c r="AS444" s="183"/>
      <c r="AT444" s="183"/>
      <c r="AU444" s="183"/>
      <c r="AV444" s="183"/>
      <c r="AW444" s="183"/>
      <c r="AX444" s="183"/>
      <c r="AY444" s="183"/>
      <c r="AZ444" s="183"/>
      <c r="BA444" s="183"/>
      <c r="BB444" s="183"/>
    </row>
    <row r="445" spans="1:54">
      <c r="A445" s="183"/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  <c r="AB445" s="183"/>
      <c r="AC445" s="183"/>
      <c r="AD445" s="183"/>
      <c r="AE445" s="183"/>
      <c r="AF445" s="183"/>
      <c r="AG445" s="183"/>
      <c r="AH445" s="183"/>
      <c r="AI445" s="183"/>
      <c r="AJ445" s="183"/>
      <c r="AK445" s="183"/>
      <c r="AL445" s="183"/>
      <c r="AM445" s="183"/>
      <c r="AN445" s="183"/>
      <c r="AO445" s="183"/>
      <c r="AP445" s="183"/>
      <c r="AQ445" s="183"/>
      <c r="AR445" s="183"/>
      <c r="AS445" s="183"/>
      <c r="AT445" s="183"/>
      <c r="AU445" s="183"/>
      <c r="AV445" s="183"/>
      <c r="AW445" s="183"/>
      <c r="AX445" s="183"/>
      <c r="AY445" s="183"/>
      <c r="AZ445" s="183"/>
      <c r="BA445" s="183"/>
      <c r="BB445" s="183"/>
    </row>
    <row r="446" spans="1:54">
      <c r="A446" s="183"/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  <c r="AB446" s="183"/>
      <c r="AC446" s="183"/>
      <c r="AD446" s="183"/>
      <c r="AE446" s="183"/>
      <c r="AF446" s="183"/>
      <c r="AG446" s="183"/>
      <c r="AH446" s="183"/>
      <c r="AI446" s="183"/>
      <c r="AJ446" s="183"/>
      <c r="AK446" s="183"/>
      <c r="AL446" s="183"/>
      <c r="AM446" s="183"/>
      <c r="AN446" s="183"/>
      <c r="AO446" s="183"/>
      <c r="AP446" s="183"/>
      <c r="AQ446" s="183"/>
      <c r="AR446" s="183"/>
      <c r="AS446" s="183"/>
      <c r="AT446" s="183"/>
      <c r="AU446" s="183"/>
      <c r="AV446" s="183"/>
      <c r="AW446" s="183"/>
      <c r="AX446" s="183"/>
      <c r="AY446" s="183"/>
      <c r="AZ446" s="183"/>
      <c r="BA446" s="183"/>
      <c r="BB446" s="183"/>
    </row>
    <row r="447" spans="1:54">
      <c r="A447" s="183"/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  <c r="AB447" s="183"/>
      <c r="AC447" s="183"/>
      <c r="AD447" s="183"/>
      <c r="AE447" s="183"/>
      <c r="AF447" s="183"/>
      <c r="AG447" s="183"/>
      <c r="AH447" s="183"/>
      <c r="AI447" s="183"/>
      <c r="AJ447" s="183"/>
      <c r="AK447" s="183"/>
      <c r="AL447" s="183"/>
      <c r="AM447" s="183"/>
      <c r="AN447" s="183"/>
      <c r="AO447" s="183"/>
      <c r="AP447" s="183"/>
      <c r="AQ447" s="183"/>
      <c r="AR447" s="183"/>
      <c r="AS447" s="183"/>
      <c r="AT447" s="183"/>
      <c r="AU447" s="183"/>
      <c r="AV447" s="183"/>
      <c r="AW447" s="183"/>
      <c r="AX447" s="183"/>
      <c r="AY447" s="183"/>
      <c r="AZ447" s="183"/>
      <c r="BA447" s="183"/>
      <c r="BB447" s="183"/>
    </row>
    <row r="448" spans="1:54">
      <c r="A448" s="183"/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  <c r="AB448" s="183"/>
      <c r="AC448" s="183"/>
      <c r="AD448" s="183"/>
      <c r="AE448" s="183"/>
      <c r="AF448" s="183"/>
      <c r="AG448" s="183"/>
      <c r="AH448" s="183"/>
      <c r="AI448" s="183"/>
      <c r="AJ448" s="183"/>
      <c r="AK448" s="183"/>
      <c r="AL448" s="183"/>
      <c r="AM448" s="183"/>
      <c r="AN448" s="183"/>
      <c r="AO448" s="183"/>
      <c r="AP448" s="183"/>
      <c r="AQ448" s="183"/>
      <c r="AR448" s="183"/>
      <c r="AS448" s="183"/>
      <c r="AT448" s="183"/>
      <c r="AU448" s="183"/>
      <c r="AV448" s="183"/>
      <c r="AW448" s="183"/>
      <c r="AX448" s="183"/>
      <c r="AY448" s="183"/>
      <c r="AZ448" s="183"/>
      <c r="BA448" s="183"/>
      <c r="BB448" s="183"/>
    </row>
    <row r="449" spans="1:54">
      <c r="A449" s="183"/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  <c r="AB449" s="183"/>
      <c r="AC449" s="183"/>
      <c r="AD449" s="183"/>
      <c r="AE449" s="183"/>
      <c r="AF449" s="183"/>
      <c r="AG449" s="183"/>
      <c r="AH449" s="183"/>
      <c r="AI449" s="183"/>
      <c r="AJ449" s="183"/>
      <c r="AK449" s="183"/>
      <c r="AL449" s="183"/>
      <c r="AM449" s="183"/>
      <c r="AN449" s="183"/>
      <c r="AO449" s="183"/>
      <c r="AP449" s="183"/>
      <c r="AQ449" s="183"/>
      <c r="AR449" s="183"/>
      <c r="AS449" s="183"/>
      <c r="AT449" s="183"/>
      <c r="AU449" s="183"/>
      <c r="AV449" s="183"/>
      <c r="AW449" s="183"/>
      <c r="AX449" s="183"/>
      <c r="AY449" s="183"/>
      <c r="AZ449" s="183"/>
      <c r="BA449" s="183"/>
      <c r="BB449" s="183"/>
    </row>
    <row r="450" spans="1:54">
      <c r="A450" s="183"/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  <c r="AB450" s="183"/>
      <c r="AC450" s="183"/>
      <c r="AD450" s="183"/>
      <c r="AE450" s="183"/>
      <c r="AF450" s="183"/>
      <c r="AG450" s="183"/>
      <c r="AH450" s="183"/>
      <c r="AI450" s="183"/>
      <c r="AJ450" s="183"/>
      <c r="AK450" s="183"/>
      <c r="AL450" s="183"/>
      <c r="AM450" s="183"/>
      <c r="AN450" s="183"/>
      <c r="AO450" s="183"/>
      <c r="AP450" s="183"/>
      <c r="AQ450" s="183"/>
      <c r="AR450" s="183"/>
      <c r="AS450" s="183"/>
      <c r="AT450" s="183"/>
      <c r="AU450" s="183"/>
      <c r="AV450" s="183"/>
      <c r="AW450" s="183"/>
      <c r="AX450" s="183"/>
      <c r="AY450" s="183"/>
      <c r="AZ450" s="183"/>
      <c r="BA450" s="183"/>
      <c r="BB450" s="183"/>
    </row>
    <row r="451" spans="1:54">
      <c r="A451" s="183"/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  <c r="AB451" s="183"/>
      <c r="AC451" s="183"/>
      <c r="AD451" s="183"/>
      <c r="AE451" s="183"/>
      <c r="AF451" s="183"/>
      <c r="AG451" s="183"/>
      <c r="AH451" s="183"/>
      <c r="AI451" s="183"/>
      <c r="AJ451" s="183"/>
      <c r="AK451" s="183"/>
      <c r="AL451" s="183"/>
      <c r="AM451" s="183"/>
      <c r="AN451" s="183"/>
      <c r="AO451" s="183"/>
      <c r="AP451" s="183"/>
      <c r="AQ451" s="183"/>
      <c r="AR451" s="183"/>
      <c r="AS451" s="183"/>
      <c r="AT451" s="183"/>
      <c r="AU451" s="183"/>
      <c r="AV451" s="183"/>
      <c r="AW451" s="183"/>
      <c r="AX451" s="183"/>
      <c r="AY451" s="183"/>
      <c r="AZ451" s="183"/>
      <c r="BA451" s="183"/>
      <c r="BB451" s="183"/>
    </row>
    <row r="452" spans="1:54">
      <c r="A452" s="183"/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  <c r="AB452" s="183"/>
      <c r="AC452" s="183"/>
      <c r="AD452" s="183"/>
      <c r="AE452" s="183"/>
      <c r="AF452" s="183"/>
      <c r="AG452" s="183"/>
      <c r="AH452" s="183"/>
      <c r="AI452" s="183"/>
      <c r="AJ452" s="183"/>
      <c r="AK452" s="183"/>
      <c r="AL452" s="183"/>
      <c r="AM452" s="183"/>
      <c r="AN452" s="183"/>
      <c r="AO452" s="183"/>
      <c r="AP452" s="183"/>
      <c r="AQ452" s="183"/>
      <c r="AR452" s="183"/>
      <c r="AS452" s="183"/>
      <c r="AT452" s="183"/>
      <c r="AU452" s="183"/>
      <c r="AV452" s="183"/>
      <c r="AW452" s="183"/>
      <c r="AX452" s="183"/>
      <c r="AY452" s="183"/>
      <c r="AZ452" s="183"/>
      <c r="BA452" s="183"/>
      <c r="BB452" s="183"/>
    </row>
    <row r="453" spans="1:54">
      <c r="A453" s="183"/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  <c r="AB453" s="183"/>
      <c r="AC453" s="183"/>
      <c r="AD453" s="183"/>
      <c r="AE453" s="183"/>
      <c r="AF453" s="183"/>
      <c r="AG453" s="183"/>
      <c r="AH453" s="183"/>
      <c r="AI453" s="183"/>
      <c r="AJ453" s="183"/>
      <c r="AK453" s="183"/>
      <c r="AL453" s="183"/>
      <c r="AM453" s="183"/>
      <c r="AN453" s="183"/>
      <c r="AO453" s="183"/>
      <c r="AP453" s="183"/>
      <c r="AQ453" s="183"/>
      <c r="AR453" s="183"/>
      <c r="AS453" s="183"/>
      <c r="AT453" s="183"/>
      <c r="AU453" s="183"/>
      <c r="AV453" s="183"/>
      <c r="AW453" s="183"/>
      <c r="AX453" s="183"/>
      <c r="AY453" s="183"/>
      <c r="AZ453" s="183"/>
      <c r="BA453" s="183"/>
      <c r="BB453" s="183"/>
    </row>
    <row r="454" spans="1:54">
      <c r="A454" s="183"/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  <c r="AB454" s="183"/>
      <c r="AC454" s="183"/>
      <c r="AD454" s="183"/>
      <c r="AE454" s="183"/>
      <c r="AF454" s="183"/>
      <c r="AG454" s="183"/>
      <c r="AH454" s="183"/>
      <c r="AI454" s="183"/>
      <c r="AJ454" s="183"/>
      <c r="AK454" s="183"/>
      <c r="AL454" s="183"/>
      <c r="AM454" s="183"/>
      <c r="AN454" s="183"/>
      <c r="AO454" s="183"/>
      <c r="AP454" s="183"/>
      <c r="AQ454" s="183"/>
      <c r="AR454" s="183"/>
      <c r="AS454" s="183"/>
      <c r="AT454" s="183"/>
      <c r="AU454" s="183"/>
      <c r="AV454" s="183"/>
      <c r="AW454" s="183"/>
      <c r="AX454" s="183"/>
      <c r="AY454" s="183"/>
      <c r="AZ454" s="183"/>
      <c r="BA454" s="183"/>
      <c r="BB454" s="183"/>
    </row>
    <row r="455" spans="1:54">
      <c r="A455" s="183"/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  <c r="AB455" s="183"/>
      <c r="AC455" s="183"/>
      <c r="AD455" s="183"/>
      <c r="AE455" s="183"/>
      <c r="AF455" s="183"/>
      <c r="AG455" s="183"/>
      <c r="AH455" s="183"/>
      <c r="AI455" s="183"/>
      <c r="AJ455" s="183"/>
      <c r="AK455" s="183"/>
      <c r="AL455" s="183"/>
      <c r="AM455" s="183"/>
      <c r="AN455" s="183"/>
      <c r="AO455" s="183"/>
      <c r="AP455" s="183"/>
      <c r="AQ455" s="183"/>
      <c r="AR455" s="183"/>
      <c r="AS455" s="183"/>
      <c r="AT455" s="183"/>
      <c r="AU455" s="183"/>
      <c r="AV455" s="183"/>
      <c r="AW455" s="183"/>
      <c r="AX455" s="183"/>
      <c r="AY455" s="183"/>
      <c r="AZ455" s="183"/>
      <c r="BA455" s="183"/>
      <c r="BB455" s="183"/>
    </row>
    <row r="456" spans="1:54">
      <c r="A456" s="183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  <c r="AB456" s="183"/>
      <c r="AC456" s="183"/>
      <c r="AD456" s="183"/>
      <c r="AE456" s="183"/>
      <c r="AF456" s="183"/>
      <c r="AG456" s="183"/>
      <c r="AH456" s="183"/>
      <c r="AI456" s="183"/>
      <c r="AJ456" s="183"/>
      <c r="AK456" s="183"/>
      <c r="AL456" s="183"/>
      <c r="AM456" s="183"/>
      <c r="AN456" s="183"/>
      <c r="AO456" s="183"/>
      <c r="AP456" s="183"/>
      <c r="AQ456" s="183"/>
      <c r="AR456" s="183"/>
      <c r="AS456" s="183"/>
      <c r="AT456" s="183"/>
      <c r="AU456" s="183"/>
      <c r="AV456" s="183"/>
      <c r="AW456" s="183"/>
      <c r="AX456" s="183"/>
      <c r="AY456" s="183"/>
      <c r="AZ456" s="183"/>
      <c r="BA456" s="183"/>
      <c r="BB456" s="183"/>
    </row>
    <row r="457" spans="1:54">
      <c r="A457" s="183"/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  <c r="AB457" s="183"/>
      <c r="AC457" s="183"/>
      <c r="AD457" s="183"/>
      <c r="AE457" s="183"/>
      <c r="AF457" s="183"/>
      <c r="AG457" s="183"/>
      <c r="AH457" s="183"/>
      <c r="AI457" s="183"/>
      <c r="AJ457" s="183"/>
      <c r="AK457" s="183"/>
      <c r="AL457" s="183"/>
      <c r="AM457" s="183"/>
      <c r="AN457" s="183"/>
      <c r="AO457" s="183"/>
      <c r="AP457" s="183"/>
      <c r="AQ457" s="183"/>
      <c r="AR457" s="183"/>
      <c r="AS457" s="183"/>
      <c r="AT457" s="183"/>
      <c r="AU457" s="183"/>
      <c r="AV457" s="183"/>
      <c r="AW457" s="183"/>
      <c r="AX457" s="183"/>
      <c r="AY457" s="183"/>
      <c r="AZ457" s="183"/>
      <c r="BA457" s="183"/>
      <c r="BB457" s="183"/>
    </row>
    <row r="458" spans="1:54">
      <c r="A458" s="183"/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  <c r="AB458" s="183"/>
      <c r="AC458" s="183"/>
      <c r="AD458" s="183"/>
      <c r="AE458" s="183"/>
      <c r="AF458" s="183"/>
      <c r="AG458" s="183"/>
      <c r="AH458" s="183"/>
      <c r="AI458" s="183"/>
      <c r="AJ458" s="183"/>
      <c r="AK458" s="183"/>
      <c r="AL458" s="183"/>
      <c r="AM458" s="183"/>
      <c r="AN458" s="183"/>
      <c r="AO458" s="183"/>
      <c r="AP458" s="183"/>
      <c r="AQ458" s="183"/>
      <c r="AR458" s="183"/>
      <c r="AS458" s="183"/>
      <c r="AT458" s="183"/>
      <c r="AU458" s="183"/>
      <c r="AV458" s="183"/>
      <c r="AW458" s="183"/>
      <c r="AX458" s="183"/>
      <c r="AY458" s="183"/>
      <c r="AZ458" s="183"/>
      <c r="BA458" s="183"/>
      <c r="BB458" s="183"/>
    </row>
    <row r="459" spans="1:54">
      <c r="A459" s="183"/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  <c r="AB459" s="183"/>
      <c r="AC459" s="183"/>
      <c r="AD459" s="183"/>
      <c r="AE459" s="183"/>
      <c r="AF459" s="183"/>
      <c r="AG459" s="183"/>
      <c r="AH459" s="183"/>
      <c r="AI459" s="183"/>
      <c r="AJ459" s="183"/>
      <c r="AK459" s="183"/>
      <c r="AL459" s="183"/>
      <c r="AM459" s="183"/>
      <c r="AN459" s="183"/>
      <c r="AO459" s="183"/>
      <c r="AP459" s="183"/>
      <c r="AQ459" s="183"/>
      <c r="AR459" s="183"/>
      <c r="AS459" s="183"/>
      <c r="AT459" s="183"/>
      <c r="AU459" s="183"/>
      <c r="AV459" s="183"/>
      <c r="AW459" s="183"/>
      <c r="AX459" s="183"/>
      <c r="AY459" s="183"/>
      <c r="AZ459" s="183"/>
      <c r="BA459" s="183"/>
      <c r="BB459" s="183"/>
    </row>
    <row r="460" spans="1:54">
      <c r="A460" s="183"/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  <c r="AB460" s="183"/>
      <c r="AC460" s="183"/>
      <c r="AD460" s="183"/>
      <c r="AE460" s="183"/>
      <c r="AF460" s="183"/>
      <c r="AG460" s="183"/>
      <c r="AH460" s="183"/>
      <c r="AI460" s="183"/>
      <c r="AJ460" s="183"/>
      <c r="AK460" s="183"/>
      <c r="AL460" s="183"/>
      <c r="AM460" s="183"/>
      <c r="AN460" s="183"/>
      <c r="AO460" s="183"/>
      <c r="AP460" s="183"/>
      <c r="AQ460" s="183"/>
      <c r="AR460" s="183"/>
      <c r="AS460" s="183"/>
      <c r="AT460" s="183"/>
      <c r="AU460" s="183"/>
      <c r="AV460" s="183"/>
      <c r="AW460" s="183"/>
      <c r="AX460" s="183"/>
      <c r="AY460" s="183"/>
      <c r="AZ460" s="183"/>
      <c r="BA460" s="183"/>
      <c r="BB460" s="183"/>
    </row>
    <row r="461" spans="1:54">
      <c r="A461" s="183"/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  <c r="AB461" s="183"/>
      <c r="AC461" s="183"/>
      <c r="AD461" s="183"/>
      <c r="AE461" s="183"/>
      <c r="AF461" s="183"/>
      <c r="AG461" s="183"/>
      <c r="AH461" s="183"/>
      <c r="AI461" s="183"/>
      <c r="AJ461" s="183"/>
      <c r="AK461" s="183"/>
      <c r="AL461" s="183"/>
      <c r="AM461" s="183"/>
      <c r="AN461" s="183"/>
      <c r="AO461" s="183"/>
      <c r="AP461" s="183"/>
      <c r="AQ461" s="183"/>
      <c r="AR461" s="183"/>
      <c r="AS461" s="183"/>
      <c r="AT461" s="183"/>
      <c r="AU461" s="183"/>
      <c r="AV461" s="183"/>
      <c r="AW461" s="183"/>
      <c r="AX461" s="183"/>
      <c r="AY461" s="183"/>
      <c r="AZ461" s="183"/>
      <c r="BA461" s="183"/>
      <c r="BB461" s="183"/>
    </row>
    <row r="462" spans="1:54">
      <c r="A462" s="183"/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  <c r="AB462" s="183"/>
      <c r="AC462" s="183"/>
      <c r="AD462" s="183"/>
      <c r="AE462" s="183"/>
      <c r="AF462" s="183"/>
      <c r="AG462" s="183"/>
      <c r="AH462" s="183"/>
      <c r="AI462" s="183"/>
      <c r="AJ462" s="183"/>
      <c r="AK462" s="183"/>
      <c r="AL462" s="183"/>
      <c r="AM462" s="183"/>
      <c r="AN462" s="183"/>
      <c r="AO462" s="183"/>
      <c r="AP462" s="183"/>
      <c r="AQ462" s="183"/>
      <c r="AR462" s="183"/>
      <c r="AS462" s="183"/>
      <c r="AT462" s="183"/>
      <c r="AU462" s="183"/>
      <c r="AV462" s="183"/>
      <c r="AW462" s="183"/>
      <c r="AX462" s="183"/>
      <c r="AY462" s="183"/>
      <c r="AZ462" s="183"/>
      <c r="BA462" s="183"/>
      <c r="BB462" s="183"/>
    </row>
    <row r="463" spans="1:54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  <c r="AB463" s="183"/>
      <c r="AC463" s="183"/>
      <c r="AD463" s="183"/>
      <c r="AE463" s="183"/>
      <c r="AF463" s="183"/>
      <c r="AG463" s="183"/>
      <c r="AH463" s="183"/>
      <c r="AI463" s="183"/>
      <c r="AJ463" s="183"/>
      <c r="AK463" s="183"/>
      <c r="AL463" s="183"/>
      <c r="AM463" s="183"/>
      <c r="AN463" s="183"/>
      <c r="AO463" s="183"/>
      <c r="AP463" s="183"/>
      <c r="AQ463" s="183"/>
      <c r="AR463" s="183"/>
      <c r="AS463" s="183"/>
      <c r="AT463" s="183"/>
      <c r="AU463" s="183"/>
      <c r="AV463" s="183"/>
      <c r="AW463" s="183"/>
      <c r="AX463" s="183"/>
      <c r="AY463" s="183"/>
      <c r="AZ463" s="183"/>
      <c r="BA463" s="183"/>
      <c r="BB463" s="183"/>
    </row>
    <row r="464" spans="1:54">
      <c r="A464" s="183"/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  <c r="AB464" s="183"/>
      <c r="AC464" s="183"/>
      <c r="AD464" s="183"/>
      <c r="AE464" s="183"/>
      <c r="AF464" s="183"/>
      <c r="AG464" s="183"/>
      <c r="AH464" s="183"/>
      <c r="AI464" s="183"/>
      <c r="AJ464" s="183"/>
      <c r="AK464" s="183"/>
      <c r="AL464" s="183"/>
      <c r="AM464" s="183"/>
      <c r="AN464" s="183"/>
      <c r="AO464" s="183"/>
      <c r="AP464" s="183"/>
      <c r="AQ464" s="183"/>
      <c r="AR464" s="183"/>
      <c r="AS464" s="183"/>
      <c r="AT464" s="183"/>
      <c r="AU464" s="183"/>
      <c r="AV464" s="183"/>
      <c r="AW464" s="183"/>
      <c r="AX464" s="183"/>
      <c r="AY464" s="183"/>
      <c r="AZ464" s="183"/>
      <c r="BA464" s="183"/>
      <c r="BB464" s="183"/>
    </row>
    <row r="465" spans="1:54">
      <c r="A465" s="183"/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  <c r="AB465" s="183"/>
      <c r="AC465" s="183"/>
      <c r="AD465" s="183"/>
      <c r="AE465" s="183"/>
      <c r="AF465" s="183"/>
      <c r="AG465" s="183"/>
      <c r="AH465" s="183"/>
      <c r="AI465" s="183"/>
      <c r="AJ465" s="183"/>
      <c r="AK465" s="183"/>
      <c r="AL465" s="183"/>
      <c r="AM465" s="183"/>
      <c r="AN465" s="183"/>
      <c r="AO465" s="183"/>
      <c r="AP465" s="183"/>
      <c r="AQ465" s="183"/>
      <c r="AR465" s="183"/>
      <c r="AS465" s="183"/>
      <c r="AT465" s="183"/>
      <c r="AU465" s="183"/>
      <c r="AV465" s="183"/>
      <c r="AW465" s="183"/>
      <c r="AX465" s="183"/>
      <c r="AY465" s="183"/>
      <c r="AZ465" s="183"/>
      <c r="BA465" s="183"/>
      <c r="BB465" s="183"/>
    </row>
    <row r="466" spans="1:54">
      <c r="A466" s="183"/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  <c r="AB466" s="183"/>
      <c r="AC466" s="183"/>
      <c r="AD466" s="183"/>
      <c r="AE466" s="183"/>
      <c r="AF466" s="183"/>
      <c r="AG466" s="183"/>
      <c r="AH466" s="183"/>
      <c r="AI466" s="183"/>
      <c r="AJ466" s="183"/>
      <c r="AK466" s="183"/>
      <c r="AL466" s="183"/>
      <c r="AM466" s="183"/>
      <c r="AN466" s="183"/>
      <c r="AO466" s="183"/>
      <c r="AP466" s="183"/>
      <c r="AQ466" s="183"/>
      <c r="AR466" s="183"/>
      <c r="AS466" s="183"/>
      <c r="AT466" s="183"/>
      <c r="AU466" s="183"/>
      <c r="AV466" s="183"/>
      <c r="AW466" s="183"/>
      <c r="AX466" s="183"/>
      <c r="AY466" s="183"/>
      <c r="AZ466" s="183"/>
      <c r="BA466" s="183"/>
      <c r="BB466" s="183"/>
    </row>
    <row r="467" spans="1:54">
      <c r="A467" s="183"/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  <c r="AB467" s="183"/>
      <c r="AC467" s="183"/>
      <c r="AD467" s="183"/>
      <c r="AE467" s="183"/>
      <c r="AF467" s="183"/>
      <c r="AG467" s="183"/>
      <c r="AH467" s="183"/>
      <c r="AI467" s="183"/>
      <c r="AJ467" s="183"/>
      <c r="AK467" s="183"/>
      <c r="AL467" s="183"/>
      <c r="AM467" s="183"/>
      <c r="AN467" s="183"/>
      <c r="AO467" s="183"/>
      <c r="AP467" s="183"/>
      <c r="AQ467" s="183"/>
      <c r="AR467" s="183"/>
      <c r="AS467" s="183"/>
      <c r="AT467" s="183"/>
      <c r="AU467" s="183"/>
      <c r="AV467" s="183"/>
      <c r="AW467" s="183"/>
      <c r="AX467" s="183"/>
      <c r="AY467" s="183"/>
      <c r="AZ467" s="183"/>
      <c r="BA467" s="183"/>
      <c r="BB467" s="183"/>
    </row>
    <row r="468" spans="1:54">
      <c r="A468" s="183"/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  <c r="AB468" s="183"/>
      <c r="AC468" s="183"/>
      <c r="AD468" s="183"/>
      <c r="AE468" s="183"/>
      <c r="AF468" s="183"/>
      <c r="AG468" s="183"/>
      <c r="AH468" s="183"/>
      <c r="AI468" s="183"/>
      <c r="AJ468" s="183"/>
      <c r="AK468" s="183"/>
      <c r="AL468" s="183"/>
      <c r="AM468" s="183"/>
      <c r="AN468" s="183"/>
      <c r="AO468" s="183"/>
      <c r="AP468" s="183"/>
      <c r="AQ468" s="183"/>
      <c r="AR468" s="183"/>
      <c r="AS468" s="183"/>
      <c r="AT468" s="183"/>
      <c r="AU468" s="183"/>
      <c r="AV468" s="183"/>
      <c r="AW468" s="183"/>
      <c r="AX468" s="183"/>
      <c r="AY468" s="183"/>
      <c r="AZ468" s="183"/>
      <c r="BA468" s="183"/>
      <c r="BB468" s="183"/>
    </row>
    <row r="469" spans="1:54">
      <c r="A469" s="183"/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  <c r="AB469" s="183"/>
      <c r="AC469" s="183"/>
      <c r="AD469" s="183"/>
      <c r="AE469" s="183"/>
      <c r="AF469" s="183"/>
      <c r="AG469" s="183"/>
      <c r="AH469" s="183"/>
      <c r="AI469" s="183"/>
      <c r="AJ469" s="183"/>
      <c r="AK469" s="183"/>
      <c r="AL469" s="183"/>
      <c r="AM469" s="183"/>
      <c r="AN469" s="183"/>
      <c r="AO469" s="183"/>
      <c r="AP469" s="183"/>
      <c r="AQ469" s="183"/>
      <c r="AR469" s="183"/>
      <c r="AS469" s="183"/>
      <c r="AT469" s="183"/>
      <c r="AU469" s="183"/>
      <c r="AV469" s="183"/>
      <c r="AW469" s="183"/>
      <c r="AX469" s="183"/>
      <c r="AY469" s="183"/>
      <c r="AZ469" s="183"/>
      <c r="BA469" s="183"/>
      <c r="BB469" s="183"/>
    </row>
    <row r="470" spans="1:54">
      <c r="A470" s="183"/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  <c r="AB470" s="183"/>
      <c r="AC470" s="183"/>
      <c r="AD470" s="183"/>
      <c r="AE470" s="183"/>
      <c r="AF470" s="183"/>
      <c r="AG470" s="183"/>
      <c r="AH470" s="183"/>
      <c r="AI470" s="183"/>
      <c r="AJ470" s="183"/>
      <c r="AK470" s="183"/>
      <c r="AL470" s="183"/>
      <c r="AM470" s="183"/>
      <c r="AN470" s="183"/>
      <c r="AO470" s="183"/>
      <c r="AP470" s="183"/>
      <c r="AQ470" s="183"/>
      <c r="AR470" s="183"/>
      <c r="AS470" s="183"/>
      <c r="AT470" s="183"/>
      <c r="AU470" s="183"/>
      <c r="AV470" s="183"/>
      <c r="AW470" s="183"/>
      <c r="AX470" s="183"/>
      <c r="AY470" s="183"/>
      <c r="AZ470" s="183"/>
      <c r="BA470" s="183"/>
      <c r="BB470" s="183"/>
    </row>
    <row r="471" spans="1:54">
      <c r="A471" s="183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  <c r="AB471" s="183"/>
      <c r="AC471" s="183"/>
      <c r="AD471" s="183"/>
      <c r="AE471" s="183"/>
      <c r="AF471" s="183"/>
      <c r="AG471" s="183"/>
      <c r="AH471" s="183"/>
      <c r="AI471" s="183"/>
      <c r="AJ471" s="183"/>
      <c r="AK471" s="183"/>
      <c r="AL471" s="183"/>
      <c r="AM471" s="183"/>
      <c r="AN471" s="183"/>
      <c r="AO471" s="183"/>
      <c r="AP471" s="183"/>
      <c r="AQ471" s="183"/>
      <c r="AR471" s="183"/>
      <c r="AS471" s="183"/>
      <c r="AT471" s="183"/>
      <c r="AU471" s="183"/>
      <c r="AV471" s="183"/>
      <c r="AW471" s="183"/>
      <c r="AX471" s="183"/>
      <c r="AY471" s="183"/>
      <c r="AZ471" s="183"/>
      <c r="BA471" s="183"/>
      <c r="BB471" s="183"/>
    </row>
    <row r="472" spans="1:54">
      <c r="A472" s="183"/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  <c r="AB472" s="183"/>
      <c r="AC472" s="183"/>
      <c r="AD472" s="183"/>
      <c r="AE472" s="183"/>
      <c r="AF472" s="183"/>
      <c r="AG472" s="183"/>
      <c r="AH472" s="183"/>
      <c r="AI472" s="183"/>
      <c r="AJ472" s="183"/>
      <c r="AK472" s="183"/>
      <c r="AL472" s="183"/>
      <c r="AM472" s="183"/>
      <c r="AN472" s="183"/>
      <c r="AO472" s="183"/>
      <c r="AP472" s="183"/>
      <c r="AQ472" s="183"/>
      <c r="AR472" s="183"/>
      <c r="AS472" s="183"/>
      <c r="AT472" s="183"/>
      <c r="AU472" s="183"/>
      <c r="AV472" s="183"/>
      <c r="AW472" s="183"/>
      <c r="AX472" s="183"/>
      <c r="AY472" s="183"/>
      <c r="AZ472" s="183"/>
      <c r="BA472" s="183"/>
      <c r="BB472" s="183"/>
    </row>
    <row r="473" spans="1:54">
      <c r="A473" s="183"/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  <c r="AB473" s="183"/>
      <c r="AC473" s="183"/>
      <c r="AD473" s="183"/>
      <c r="AE473" s="183"/>
      <c r="AF473" s="183"/>
      <c r="AG473" s="183"/>
      <c r="AH473" s="183"/>
      <c r="AI473" s="183"/>
      <c r="AJ473" s="183"/>
      <c r="AK473" s="183"/>
      <c r="AL473" s="183"/>
      <c r="AM473" s="183"/>
      <c r="AN473" s="183"/>
      <c r="AO473" s="183"/>
      <c r="AP473" s="183"/>
      <c r="AQ473" s="183"/>
      <c r="AR473" s="183"/>
      <c r="AS473" s="183"/>
      <c r="AT473" s="183"/>
      <c r="AU473" s="183"/>
      <c r="AV473" s="183"/>
      <c r="AW473" s="183"/>
      <c r="AX473" s="183"/>
      <c r="AY473" s="183"/>
      <c r="AZ473" s="183"/>
      <c r="BA473" s="183"/>
      <c r="BB473" s="183"/>
    </row>
    <row r="474" spans="1:54">
      <c r="A474" s="183"/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  <c r="AB474" s="183"/>
      <c r="AC474" s="183"/>
      <c r="AD474" s="183"/>
      <c r="AE474" s="183"/>
      <c r="AF474" s="183"/>
      <c r="AG474" s="183"/>
      <c r="AH474" s="183"/>
      <c r="AI474" s="183"/>
      <c r="AJ474" s="183"/>
      <c r="AK474" s="183"/>
      <c r="AL474" s="183"/>
      <c r="AM474" s="183"/>
      <c r="AN474" s="183"/>
      <c r="AO474" s="183"/>
      <c r="AP474" s="183"/>
      <c r="AQ474" s="183"/>
      <c r="AR474" s="183"/>
      <c r="AS474" s="183"/>
      <c r="AT474" s="183"/>
      <c r="AU474" s="183"/>
      <c r="AV474" s="183"/>
      <c r="AW474" s="183"/>
      <c r="AX474" s="183"/>
      <c r="AY474" s="183"/>
      <c r="AZ474" s="183"/>
      <c r="BA474" s="183"/>
      <c r="BB474" s="183"/>
    </row>
    <row r="475" spans="1:54">
      <c r="A475" s="183"/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  <c r="AB475" s="183"/>
      <c r="AC475" s="183"/>
      <c r="AD475" s="183"/>
      <c r="AE475" s="183"/>
      <c r="AF475" s="183"/>
      <c r="AG475" s="183"/>
      <c r="AH475" s="183"/>
      <c r="AI475" s="183"/>
      <c r="AJ475" s="183"/>
      <c r="AK475" s="183"/>
      <c r="AL475" s="183"/>
      <c r="AM475" s="183"/>
      <c r="AN475" s="183"/>
      <c r="AO475" s="183"/>
      <c r="AP475" s="183"/>
      <c r="AQ475" s="183"/>
      <c r="AR475" s="183"/>
      <c r="AS475" s="183"/>
      <c r="AT475" s="183"/>
      <c r="AU475" s="183"/>
      <c r="AV475" s="183"/>
      <c r="AW475" s="183"/>
      <c r="AX475" s="183"/>
      <c r="AY475" s="183"/>
      <c r="AZ475" s="183"/>
      <c r="BA475" s="183"/>
      <c r="BB475" s="183"/>
    </row>
    <row r="476" spans="1:54">
      <c r="A476" s="183"/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  <c r="AB476" s="183"/>
      <c r="AC476" s="183"/>
      <c r="AD476" s="183"/>
      <c r="AE476" s="183"/>
      <c r="AF476" s="183"/>
      <c r="AG476" s="183"/>
      <c r="AH476" s="183"/>
      <c r="AI476" s="183"/>
      <c r="AJ476" s="183"/>
      <c r="AK476" s="183"/>
      <c r="AL476" s="183"/>
      <c r="AM476" s="183"/>
      <c r="AN476" s="183"/>
      <c r="AO476" s="183"/>
      <c r="AP476" s="183"/>
      <c r="AQ476" s="183"/>
      <c r="AR476" s="183"/>
      <c r="AS476" s="183"/>
      <c r="AT476" s="183"/>
      <c r="AU476" s="183"/>
      <c r="AV476" s="183"/>
      <c r="AW476" s="183"/>
      <c r="AX476" s="183"/>
      <c r="AY476" s="183"/>
      <c r="AZ476" s="183"/>
      <c r="BA476" s="183"/>
      <c r="BB476" s="183"/>
    </row>
    <row r="477" spans="1:54">
      <c r="A477" s="183"/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  <c r="AB477" s="183"/>
      <c r="AC477" s="183"/>
      <c r="AD477" s="183"/>
      <c r="AE477" s="183"/>
      <c r="AF477" s="183"/>
      <c r="AG477" s="183"/>
      <c r="AH477" s="183"/>
      <c r="AI477" s="183"/>
      <c r="AJ477" s="183"/>
      <c r="AK477" s="183"/>
      <c r="AL477" s="183"/>
      <c r="AM477" s="183"/>
      <c r="AN477" s="183"/>
      <c r="AO477" s="183"/>
      <c r="AP477" s="183"/>
      <c r="AQ477" s="183"/>
      <c r="AR477" s="183"/>
      <c r="AS477" s="183"/>
      <c r="AT477" s="183"/>
      <c r="AU477" s="183"/>
      <c r="AV477" s="183"/>
      <c r="AW477" s="183"/>
      <c r="AX477" s="183"/>
      <c r="AY477" s="183"/>
      <c r="AZ477" s="183"/>
      <c r="BA477" s="183"/>
      <c r="BB477" s="183"/>
    </row>
    <row r="478" spans="1:54">
      <c r="A478" s="183"/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  <c r="AB478" s="183"/>
      <c r="AC478" s="183"/>
      <c r="AD478" s="183"/>
      <c r="AE478" s="183"/>
      <c r="AF478" s="183"/>
      <c r="AG478" s="183"/>
      <c r="AH478" s="183"/>
      <c r="AI478" s="183"/>
      <c r="AJ478" s="183"/>
      <c r="AK478" s="183"/>
      <c r="AL478" s="183"/>
      <c r="AM478" s="183"/>
      <c r="AN478" s="183"/>
      <c r="AO478" s="183"/>
      <c r="AP478" s="183"/>
      <c r="AQ478" s="183"/>
      <c r="AR478" s="183"/>
      <c r="AS478" s="183"/>
      <c r="AT478" s="183"/>
      <c r="AU478" s="183"/>
      <c r="AV478" s="183"/>
      <c r="AW478" s="183"/>
      <c r="AX478" s="183"/>
      <c r="AY478" s="183"/>
      <c r="AZ478" s="183"/>
      <c r="BA478" s="183"/>
      <c r="BB478" s="183"/>
    </row>
    <row r="479" spans="1:54">
      <c r="A479" s="183"/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  <c r="AB479" s="183"/>
      <c r="AC479" s="183"/>
      <c r="AD479" s="183"/>
      <c r="AE479" s="183"/>
      <c r="AF479" s="183"/>
      <c r="AG479" s="183"/>
      <c r="AH479" s="183"/>
      <c r="AI479" s="183"/>
      <c r="AJ479" s="183"/>
      <c r="AK479" s="183"/>
      <c r="AL479" s="183"/>
      <c r="AM479" s="183"/>
      <c r="AN479" s="183"/>
      <c r="AO479" s="183"/>
      <c r="AP479" s="183"/>
      <c r="AQ479" s="183"/>
      <c r="AR479" s="183"/>
      <c r="AS479" s="183"/>
      <c r="AT479" s="183"/>
      <c r="AU479" s="183"/>
      <c r="AV479" s="183"/>
      <c r="AW479" s="183"/>
      <c r="AX479" s="183"/>
      <c r="AY479" s="183"/>
      <c r="AZ479" s="183"/>
      <c r="BA479" s="183"/>
      <c r="BB479" s="183"/>
    </row>
    <row r="480" spans="1:54">
      <c r="A480" s="183"/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  <c r="AB480" s="183"/>
      <c r="AC480" s="183"/>
      <c r="AD480" s="183"/>
      <c r="AE480" s="183"/>
      <c r="AF480" s="183"/>
      <c r="AG480" s="183"/>
      <c r="AH480" s="183"/>
      <c r="AI480" s="183"/>
      <c r="AJ480" s="183"/>
      <c r="AK480" s="183"/>
      <c r="AL480" s="183"/>
      <c r="AM480" s="183"/>
      <c r="AN480" s="183"/>
      <c r="AO480" s="183"/>
      <c r="AP480" s="183"/>
      <c r="AQ480" s="183"/>
      <c r="AR480" s="183"/>
      <c r="AS480" s="183"/>
      <c r="AT480" s="183"/>
      <c r="AU480" s="183"/>
      <c r="AV480" s="183"/>
      <c r="AW480" s="183"/>
      <c r="AX480" s="183"/>
      <c r="AY480" s="183"/>
      <c r="AZ480" s="183"/>
      <c r="BA480" s="183"/>
      <c r="BB480" s="183"/>
    </row>
    <row r="481" spans="1:54">
      <c r="A481" s="183"/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  <c r="AB481" s="183"/>
      <c r="AC481" s="183"/>
      <c r="AD481" s="183"/>
      <c r="AE481" s="183"/>
      <c r="AF481" s="183"/>
      <c r="AG481" s="183"/>
      <c r="AH481" s="183"/>
      <c r="AI481" s="183"/>
      <c r="AJ481" s="183"/>
      <c r="AK481" s="183"/>
      <c r="AL481" s="183"/>
      <c r="AM481" s="183"/>
      <c r="AN481" s="183"/>
      <c r="AO481" s="183"/>
      <c r="AP481" s="183"/>
      <c r="AQ481" s="183"/>
      <c r="AR481" s="183"/>
      <c r="AS481" s="183"/>
      <c r="AT481" s="183"/>
      <c r="AU481" s="183"/>
      <c r="AV481" s="183"/>
      <c r="AW481" s="183"/>
      <c r="AX481" s="183"/>
      <c r="AY481" s="183"/>
      <c r="AZ481" s="183"/>
      <c r="BA481" s="183"/>
      <c r="BB481" s="183"/>
    </row>
    <row r="482" spans="1:54">
      <c r="A482" s="183"/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  <c r="AB482" s="183"/>
      <c r="AC482" s="183"/>
      <c r="AD482" s="183"/>
      <c r="AE482" s="183"/>
      <c r="AF482" s="183"/>
      <c r="AG482" s="183"/>
      <c r="AH482" s="183"/>
      <c r="AI482" s="183"/>
      <c r="AJ482" s="183"/>
      <c r="AK482" s="183"/>
      <c r="AL482" s="183"/>
      <c r="AM482" s="183"/>
      <c r="AN482" s="183"/>
      <c r="AO482" s="183"/>
      <c r="AP482" s="183"/>
      <c r="AQ482" s="183"/>
      <c r="AR482" s="183"/>
      <c r="AS482" s="183"/>
      <c r="AT482" s="183"/>
      <c r="AU482" s="183"/>
      <c r="AV482" s="183"/>
      <c r="AW482" s="183"/>
      <c r="AX482" s="183"/>
      <c r="AY482" s="183"/>
      <c r="AZ482" s="183"/>
      <c r="BA482" s="183"/>
      <c r="BB482" s="183"/>
    </row>
    <row r="483" spans="1:54">
      <c r="A483" s="183"/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  <c r="AB483" s="183"/>
      <c r="AC483" s="183"/>
      <c r="AD483" s="183"/>
      <c r="AE483" s="183"/>
      <c r="AF483" s="183"/>
      <c r="AG483" s="183"/>
      <c r="AH483" s="183"/>
      <c r="AI483" s="183"/>
      <c r="AJ483" s="183"/>
      <c r="AK483" s="183"/>
      <c r="AL483" s="183"/>
      <c r="AM483" s="183"/>
      <c r="AN483" s="183"/>
      <c r="AO483" s="183"/>
      <c r="AP483" s="183"/>
      <c r="AQ483" s="183"/>
      <c r="AR483" s="183"/>
      <c r="AS483" s="183"/>
      <c r="AT483" s="183"/>
      <c r="AU483" s="183"/>
      <c r="AV483" s="183"/>
      <c r="AW483" s="183"/>
      <c r="AX483" s="183"/>
      <c r="AY483" s="183"/>
      <c r="AZ483" s="183"/>
      <c r="BA483" s="183"/>
      <c r="BB483" s="183"/>
    </row>
    <row r="484" spans="1:54">
      <c r="A484" s="183"/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  <c r="AB484" s="183"/>
      <c r="AC484" s="183"/>
      <c r="AD484" s="183"/>
      <c r="AE484" s="183"/>
      <c r="AF484" s="183"/>
      <c r="AG484" s="183"/>
      <c r="AH484" s="183"/>
      <c r="AI484" s="183"/>
      <c r="AJ484" s="183"/>
      <c r="AK484" s="183"/>
      <c r="AL484" s="183"/>
      <c r="AM484" s="183"/>
      <c r="AN484" s="183"/>
      <c r="AO484" s="183"/>
      <c r="AP484" s="183"/>
      <c r="AQ484" s="183"/>
      <c r="AR484" s="183"/>
      <c r="AS484" s="183"/>
      <c r="AT484" s="183"/>
      <c r="AU484" s="183"/>
      <c r="AV484" s="183"/>
      <c r="AW484" s="183"/>
      <c r="AX484" s="183"/>
      <c r="AY484" s="183"/>
      <c r="AZ484" s="183"/>
      <c r="BA484" s="183"/>
      <c r="BB484" s="183"/>
    </row>
    <row r="485" spans="1:54">
      <c r="A485" s="183"/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  <c r="AB485" s="183"/>
      <c r="AC485" s="183"/>
      <c r="AD485" s="183"/>
      <c r="AE485" s="183"/>
      <c r="AF485" s="183"/>
      <c r="AG485" s="183"/>
      <c r="AH485" s="183"/>
      <c r="AI485" s="183"/>
      <c r="AJ485" s="183"/>
      <c r="AK485" s="183"/>
      <c r="AL485" s="183"/>
      <c r="AM485" s="183"/>
      <c r="AN485" s="183"/>
      <c r="AO485" s="183"/>
      <c r="AP485" s="183"/>
      <c r="AQ485" s="183"/>
      <c r="AR485" s="183"/>
      <c r="AS485" s="183"/>
      <c r="AT485" s="183"/>
      <c r="AU485" s="183"/>
      <c r="AV485" s="183"/>
      <c r="AW485" s="183"/>
      <c r="AX485" s="183"/>
      <c r="AY485" s="183"/>
      <c r="AZ485" s="183"/>
      <c r="BA485" s="183"/>
      <c r="BB485" s="183"/>
    </row>
    <row r="486" spans="1:54">
      <c r="A486" s="183"/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  <c r="AB486" s="183"/>
      <c r="AC486" s="183"/>
      <c r="AD486" s="183"/>
      <c r="AE486" s="183"/>
      <c r="AF486" s="183"/>
      <c r="AG486" s="183"/>
      <c r="AH486" s="183"/>
      <c r="AI486" s="183"/>
      <c r="AJ486" s="183"/>
      <c r="AK486" s="183"/>
      <c r="AL486" s="183"/>
      <c r="AM486" s="183"/>
      <c r="AN486" s="183"/>
      <c r="AO486" s="183"/>
      <c r="AP486" s="183"/>
      <c r="AQ486" s="183"/>
      <c r="AR486" s="183"/>
      <c r="AS486" s="183"/>
      <c r="AT486" s="183"/>
      <c r="AU486" s="183"/>
      <c r="AV486" s="183"/>
      <c r="AW486" s="183"/>
      <c r="AX486" s="183"/>
      <c r="AY486" s="183"/>
      <c r="AZ486" s="183"/>
      <c r="BA486" s="183"/>
      <c r="BB486" s="183"/>
    </row>
    <row r="487" spans="1:54">
      <c r="A487" s="183"/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  <c r="AB487" s="183"/>
      <c r="AC487" s="183"/>
      <c r="AD487" s="183"/>
      <c r="AE487" s="183"/>
      <c r="AF487" s="183"/>
      <c r="AG487" s="183"/>
      <c r="AH487" s="183"/>
      <c r="AI487" s="183"/>
      <c r="AJ487" s="183"/>
      <c r="AK487" s="183"/>
      <c r="AL487" s="183"/>
      <c r="AM487" s="183"/>
      <c r="AN487" s="183"/>
      <c r="AO487" s="183"/>
      <c r="AP487" s="183"/>
      <c r="AQ487" s="183"/>
      <c r="AR487" s="183"/>
      <c r="AS487" s="183"/>
      <c r="AT487" s="183"/>
      <c r="AU487" s="183"/>
      <c r="AV487" s="183"/>
      <c r="AW487" s="183"/>
      <c r="AX487" s="183"/>
      <c r="AY487" s="183"/>
      <c r="AZ487" s="183"/>
      <c r="BA487" s="183"/>
      <c r="BB487" s="183"/>
    </row>
    <row r="488" spans="1:54">
      <c r="A488" s="183"/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  <c r="AB488" s="183"/>
      <c r="AC488" s="183"/>
      <c r="AD488" s="183"/>
      <c r="AE488" s="183"/>
      <c r="AF488" s="183"/>
      <c r="AG488" s="183"/>
      <c r="AH488" s="183"/>
      <c r="AI488" s="183"/>
      <c r="AJ488" s="183"/>
      <c r="AK488" s="183"/>
      <c r="AL488" s="183"/>
      <c r="AM488" s="183"/>
      <c r="AN488" s="183"/>
      <c r="AO488" s="183"/>
      <c r="AP488" s="183"/>
      <c r="AQ488" s="183"/>
      <c r="AR488" s="183"/>
      <c r="AS488" s="183"/>
      <c r="AT488" s="183"/>
      <c r="AU488" s="183"/>
      <c r="AV488" s="183"/>
      <c r="AW488" s="183"/>
      <c r="AX488" s="183"/>
      <c r="AY488" s="183"/>
      <c r="AZ488" s="183"/>
      <c r="BA488" s="183"/>
      <c r="BB488" s="183"/>
    </row>
    <row r="489" spans="1:54">
      <c r="A489" s="183"/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  <c r="AB489" s="183"/>
      <c r="AC489" s="183"/>
      <c r="AD489" s="183"/>
      <c r="AE489" s="183"/>
      <c r="AF489" s="183"/>
      <c r="AG489" s="183"/>
      <c r="AH489" s="183"/>
      <c r="AI489" s="183"/>
      <c r="AJ489" s="183"/>
      <c r="AK489" s="183"/>
      <c r="AL489" s="183"/>
      <c r="AM489" s="183"/>
      <c r="AN489" s="183"/>
      <c r="AO489" s="183"/>
      <c r="AP489" s="183"/>
      <c r="AQ489" s="183"/>
      <c r="AR489" s="183"/>
      <c r="AS489" s="183"/>
      <c r="AT489" s="183"/>
      <c r="AU489" s="183"/>
      <c r="AV489" s="183"/>
      <c r="AW489" s="183"/>
      <c r="AX489" s="183"/>
      <c r="AY489" s="183"/>
      <c r="AZ489" s="183"/>
      <c r="BA489" s="183"/>
      <c r="BB489" s="183"/>
    </row>
    <row r="490" spans="1:54">
      <c r="A490" s="183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  <c r="AB490" s="183"/>
      <c r="AC490" s="183"/>
      <c r="AD490" s="183"/>
      <c r="AE490" s="183"/>
      <c r="AF490" s="183"/>
      <c r="AG490" s="183"/>
      <c r="AH490" s="183"/>
      <c r="AI490" s="183"/>
      <c r="AJ490" s="183"/>
      <c r="AK490" s="183"/>
      <c r="AL490" s="183"/>
      <c r="AM490" s="183"/>
      <c r="AN490" s="183"/>
      <c r="AO490" s="183"/>
      <c r="AP490" s="183"/>
      <c r="AQ490" s="183"/>
      <c r="AR490" s="183"/>
      <c r="AS490" s="183"/>
      <c r="AT490" s="183"/>
      <c r="AU490" s="183"/>
      <c r="AV490" s="183"/>
      <c r="AW490" s="183"/>
      <c r="AX490" s="183"/>
      <c r="AY490" s="183"/>
      <c r="AZ490" s="183"/>
      <c r="BA490" s="183"/>
      <c r="BB490" s="183"/>
    </row>
    <row r="491" spans="1:54">
      <c r="A491" s="183"/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  <c r="AB491" s="183"/>
      <c r="AC491" s="183"/>
      <c r="AD491" s="183"/>
      <c r="AE491" s="183"/>
      <c r="AF491" s="183"/>
      <c r="AG491" s="183"/>
      <c r="AH491" s="183"/>
      <c r="AI491" s="183"/>
      <c r="AJ491" s="183"/>
      <c r="AK491" s="183"/>
      <c r="AL491" s="183"/>
      <c r="AM491" s="183"/>
      <c r="AN491" s="183"/>
      <c r="AO491" s="183"/>
      <c r="AP491" s="183"/>
      <c r="AQ491" s="183"/>
      <c r="AR491" s="183"/>
      <c r="AS491" s="183"/>
      <c r="AT491" s="183"/>
      <c r="AU491" s="183"/>
      <c r="AV491" s="183"/>
      <c r="AW491" s="183"/>
      <c r="AX491" s="183"/>
      <c r="AY491" s="183"/>
      <c r="AZ491" s="183"/>
      <c r="BA491" s="183"/>
      <c r="BB491" s="183"/>
    </row>
    <row r="492" spans="1:54">
      <c r="A492" s="183"/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  <c r="AB492" s="183"/>
      <c r="AC492" s="183"/>
      <c r="AD492" s="183"/>
      <c r="AE492" s="183"/>
      <c r="AF492" s="183"/>
      <c r="AG492" s="183"/>
      <c r="AH492" s="183"/>
      <c r="AI492" s="183"/>
      <c r="AJ492" s="183"/>
      <c r="AK492" s="183"/>
      <c r="AL492" s="183"/>
      <c r="AM492" s="183"/>
      <c r="AN492" s="183"/>
      <c r="AO492" s="183"/>
      <c r="AP492" s="183"/>
      <c r="AQ492" s="183"/>
      <c r="AR492" s="183"/>
      <c r="AS492" s="183"/>
      <c r="AT492" s="183"/>
      <c r="AU492" s="183"/>
      <c r="AV492" s="183"/>
      <c r="AW492" s="183"/>
      <c r="AX492" s="183"/>
      <c r="AY492" s="183"/>
      <c r="AZ492" s="183"/>
      <c r="BA492" s="183"/>
      <c r="BB492" s="183"/>
    </row>
    <row r="493" spans="1:54">
      <c r="A493" s="183"/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  <c r="AB493" s="183"/>
      <c r="AC493" s="183"/>
      <c r="AD493" s="183"/>
      <c r="AE493" s="183"/>
      <c r="AF493" s="183"/>
      <c r="AG493" s="183"/>
      <c r="AH493" s="183"/>
      <c r="AI493" s="183"/>
      <c r="AJ493" s="183"/>
      <c r="AK493" s="183"/>
      <c r="AL493" s="183"/>
      <c r="AM493" s="183"/>
      <c r="AN493" s="183"/>
      <c r="AO493" s="183"/>
      <c r="AP493" s="183"/>
      <c r="AQ493" s="183"/>
      <c r="AR493" s="183"/>
      <c r="AS493" s="183"/>
      <c r="AT493" s="183"/>
      <c r="AU493" s="183"/>
      <c r="AV493" s="183"/>
      <c r="AW493" s="183"/>
      <c r="AX493" s="183"/>
      <c r="AY493" s="183"/>
      <c r="AZ493" s="183"/>
      <c r="BA493" s="183"/>
      <c r="BB493" s="183"/>
    </row>
    <row r="494" spans="1:54">
      <c r="A494" s="183"/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  <c r="AB494" s="183"/>
      <c r="AC494" s="183"/>
      <c r="AD494" s="183"/>
      <c r="AE494" s="183"/>
      <c r="AF494" s="183"/>
      <c r="AG494" s="183"/>
      <c r="AH494" s="183"/>
      <c r="AI494" s="183"/>
      <c r="AJ494" s="183"/>
      <c r="AK494" s="183"/>
      <c r="AL494" s="183"/>
      <c r="AM494" s="183"/>
      <c r="AN494" s="183"/>
      <c r="AO494" s="183"/>
      <c r="AP494" s="183"/>
      <c r="AQ494" s="183"/>
      <c r="AR494" s="183"/>
      <c r="AS494" s="183"/>
      <c r="AT494" s="183"/>
      <c r="AU494" s="183"/>
      <c r="AV494" s="183"/>
      <c r="AW494" s="183"/>
      <c r="AX494" s="183"/>
      <c r="AY494" s="183"/>
      <c r="AZ494" s="183"/>
      <c r="BA494" s="183"/>
      <c r="BB494" s="183"/>
    </row>
    <row r="495" spans="1:54">
      <c r="A495" s="183"/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  <c r="AB495" s="183"/>
      <c r="AC495" s="183"/>
      <c r="AD495" s="183"/>
      <c r="AE495" s="183"/>
      <c r="AF495" s="183"/>
      <c r="AG495" s="183"/>
      <c r="AH495" s="183"/>
      <c r="AI495" s="183"/>
      <c r="AJ495" s="183"/>
      <c r="AK495" s="183"/>
      <c r="AL495" s="183"/>
      <c r="AM495" s="183"/>
      <c r="AN495" s="183"/>
      <c r="AO495" s="183"/>
      <c r="AP495" s="183"/>
      <c r="AQ495" s="183"/>
      <c r="AR495" s="183"/>
      <c r="AS495" s="183"/>
      <c r="AT495" s="183"/>
      <c r="AU495" s="183"/>
      <c r="AV495" s="183"/>
      <c r="AW495" s="183"/>
      <c r="AX495" s="183"/>
      <c r="AY495" s="183"/>
      <c r="AZ495" s="183"/>
      <c r="BA495" s="183"/>
      <c r="BB495" s="183"/>
    </row>
    <row r="496" spans="1:54">
      <c r="A496" s="183"/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  <c r="AB496" s="183"/>
      <c r="AC496" s="183"/>
      <c r="AD496" s="183"/>
      <c r="AE496" s="183"/>
      <c r="AF496" s="183"/>
      <c r="AG496" s="183"/>
      <c r="AH496" s="183"/>
      <c r="AI496" s="183"/>
      <c r="AJ496" s="183"/>
      <c r="AK496" s="183"/>
      <c r="AL496" s="183"/>
      <c r="AM496" s="183"/>
      <c r="AN496" s="183"/>
      <c r="AO496" s="183"/>
      <c r="AP496" s="183"/>
      <c r="AQ496" s="183"/>
      <c r="AR496" s="183"/>
      <c r="AS496" s="183"/>
      <c r="AT496" s="183"/>
      <c r="AU496" s="183"/>
      <c r="AV496" s="183"/>
      <c r="AW496" s="183"/>
      <c r="AX496" s="183"/>
      <c r="AY496" s="183"/>
      <c r="AZ496" s="183"/>
      <c r="BA496" s="183"/>
      <c r="BB496" s="183"/>
    </row>
    <row r="497" spans="1:54">
      <c r="A497" s="183"/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  <c r="AB497" s="183"/>
      <c r="AC497" s="183"/>
      <c r="AD497" s="183"/>
      <c r="AE497" s="183"/>
      <c r="AF497" s="183"/>
      <c r="AG497" s="183"/>
      <c r="AH497" s="183"/>
      <c r="AI497" s="183"/>
      <c r="AJ497" s="183"/>
      <c r="AK497" s="183"/>
      <c r="AL497" s="183"/>
      <c r="AM497" s="183"/>
      <c r="AN497" s="183"/>
      <c r="AO497" s="183"/>
      <c r="AP497" s="183"/>
      <c r="AQ497" s="183"/>
      <c r="AR497" s="183"/>
      <c r="AS497" s="183"/>
      <c r="AT497" s="183"/>
      <c r="AU497" s="183"/>
      <c r="AV497" s="183"/>
      <c r="AW497" s="183"/>
      <c r="AX497" s="183"/>
      <c r="AY497" s="183"/>
      <c r="AZ497" s="183"/>
      <c r="BA497" s="183"/>
      <c r="BB497" s="183"/>
    </row>
    <row r="498" spans="1:54">
      <c r="A498" s="183"/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  <c r="AB498" s="183"/>
      <c r="AC498" s="183"/>
      <c r="AD498" s="183"/>
      <c r="AE498" s="183"/>
      <c r="AF498" s="183"/>
      <c r="AG498" s="183"/>
      <c r="AH498" s="183"/>
      <c r="AI498" s="183"/>
      <c r="AJ498" s="183"/>
      <c r="AK498" s="183"/>
      <c r="AL498" s="183"/>
      <c r="AM498" s="183"/>
      <c r="AN498" s="183"/>
      <c r="AO498" s="183"/>
      <c r="AP498" s="183"/>
      <c r="AQ498" s="183"/>
      <c r="AR498" s="183"/>
      <c r="AS498" s="183"/>
      <c r="AT498" s="183"/>
      <c r="AU498" s="183"/>
      <c r="AV498" s="183"/>
      <c r="AW498" s="183"/>
      <c r="AX498" s="183"/>
      <c r="AY498" s="183"/>
      <c r="AZ498" s="183"/>
      <c r="BA498" s="183"/>
      <c r="BB498" s="183"/>
    </row>
    <row r="499" spans="1:54">
      <c r="A499" s="183"/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  <c r="AB499" s="183"/>
      <c r="AC499" s="183"/>
      <c r="AD499" s="183"/>
      <c r="AE499" s="183"/>
      <c r="AF499" s="183"/>
      <c r="AG499" s="183"/>
      <c r="AH499" s="183"/>
      <c r="AI499" s="183"/>
      <c r="AJ499" s="183"/>
      <c r="AK499" s="183"/>
      <c r="AL499" s="183"/>
      <c r="AM499" s="183"/>
      <c r="AN499" s="183"/>
      <c r="AO499" s="183"/>
      <c r="AP499" s="183"/>
      <c r="AQ499" s="183"/>
      <c r="AR499" s="183"/>
      <c r="AS499" s="183"/>
      <c r="AT499" s="183"/>
      <c r="AU499" s="183"/>
      <c r="AV499" s="183"/>
      <c r="AW499" s="183"/>
      <c r="AX499" s="183"/>
      <c r="AY499" s="183"/>
      <c r="AZ499" s="183"/>
      <c r="BA499" s="183"/>
      <c r="BB499" s="183"/>
    </row>
    <row r="500" spans="1:54">
      <c r="A500" s="183"/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  <c r="AB500" s="183"/>
      <c r="AC500" s="183"/>
      <c r="AD500" s="183"/>
      <c r="AE500" s="183"/>
      <c r="AF500" s="183"/>
      <c r="AG500" s="183"/>
      <c r="AH500" s="183"/>
      <c r="AI500" s="183"/>
      <c r="AJ500" s="183"/>
      <c r="AK500" s="183"/>
      <c r="AL500" s="183"/>
      <c r="AM500" s="183"/>
      <c r="AN500" s="183"/>
      <c r="AO500" s="183"/>
      <c r="AP500" s="183"/>
      <c r="AQ500" s="183"/>
      <c r="AR500" s="183"/>
      <c r="AS500" s="183"/>
      <c r="AT500" s="183"/>
      <c r="AU500" s="183"/>
      <c r="AV500" s="183"/>
      <c r="AW500" s="183"/>
      <c r="AX500" s="183"/>
      <c r="AY500" s="183"/>
      <c r="AZ500" s="183"/>
      <c r="BA500" s="183"/>
      <c r="BB500" s="183"/>
    </row>
    <row r="501" spans="1:54">
      <c r="A501" s="183"/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  <c r="AB501" s="183"/>
      <c r="AC501" s="183"/>
      <c r="AD501" s="183"/>
      <c r="AE501" s="183"/>
      <c r="AF501" s="183"/>
      <c r="AG501" s="183"/>
      <c r="AH501" s="183"/>
      <c r="AI501" s="183"/>
      <c r="AJ501" s="183"/>
      <c r="AK501" s="183"/>
      <c r="AL501" s="183"/>
      <c r="AM501" s="183"/>
      <c r="AN501" s="183"/>
      <c r="AO501" s="183"/>
      <c r="AP501" s="183"/>
      <c r="AQ501" s="183"/>
      <c r="AR501" s="183"/>
      <c r="AS501" s="183"/>
      <c r="AT501" s="183"/>
      <c r="AU501" s="183"/>
      <c r="AV501" s="183"/>
      <c r="AW501" s="183"/>
      <c r="AX501" s="183"/>
      <c r="AY501" s="183"/>
      <c r="AZ501" s="183"/>
      <c r="BA501" s="183"/>
      <c r="BB501" s="183"/>
    </row>
    <row r="502" spans="1:54">
      <c r="A502" s="183"/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  <c r="AC502" s="183"/>
      <c r="AD502" s="183"/>
      <c r="AE502" s="183"/>
      <c r="AF502" s="183"/>
      <c r="AG502" s="183"/>
      <c r="AH502" s="183"/>
      <c r="AI502" s="183"/>
      <c r="AJ502" s="183"/>
      <c r="AK502" s="183"/>
      <c r="AL502" s="183"/>
      <c r="AM502" s="183"/>
      <c r="AN502" s="183"/>
      <c r="AO502" s="183"/>
      <c r="AP502" s="183"/>
      <c r="AQ502" s="183"/>
      <c r="AR502" s="183"/>
      <c r="AS502" s="183"/>
      <c r="AT502" s="183"/>
      <c r="AU502" s="183"/>
      <c r="AV502" s="183"/>
      <c r="AW502" s="183"/>
      <c r="AX502" s="183"/>
      <c r="AY502" s="183"/>
      <c r="AZ502" s="183"/>
      <c r="BA502" s="183"/>
      <c r="BB502" s="183"/>
    </row>
    <row r="503" spans="1:54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  <c r="AC503" s="183"/>
      <c r="AD503" s="183"/>
      <c r="AE503" s="183"/>
      <c r="AF503" s="183"/>
      <c r="AG503" s="183"/>
      <c r="AH503" s="183"/>
      <c r="AI503" s="183"/>
      <c r="AJ503" s="183"/>
      <c r="AK503" s="183"/>
      <c r="AL503" s="183"/>
      <c r="AM503" s="183"/>
      <c r="AN503" s="183"/>
      <c r="AO503" s="183"/>
      <c r="AP503" s="183"/>
      <c r="AQ503" s="183"/>
      <c r="AR503" s="183"/>
      <c r="AS503" s="183"/>
      <c r="AT503" s="183"/>
      <c r="AU503" s="183"/>
      <c r="AV503" s="183"/>
      <c r="AW503" s="183"/>
      <c r="AX503" s="183"/>
      <c r="AY503" s="183"/>
      <c r="AZ503" s="183"/>
      <c r="BA503" s="183"/>
      <c r="BB503" s="183"/>
    </row>
    <row r="504" spans="1:54">
      <c r="A504" s="183"/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  <c r="AC504" s="183"/>
      <c r="AD504" s="183"/>
      <c r="AE504" s="183"/>
      <c r="AF504" s="183"/>
      <c r="AG504" s="183"/>
      <c r="AH504" s="183"/>
      <c r="AI504" s="183"/>
      <c r="AJ504" s="183"/>
      <c r="AK504" s="183"/>
      <c r="AL504" s="183"/>
      <c r="AM504" s="183"/>
      <c r="AN504" s="183"/>
      <c r="AO504" s="183"/>
      <c r="AP504" s="183"/>
      <c r="AQ504" s="183"/>
      <c r="AR504" s="183"/>
      <c r="AS504" s="183"/>
      <c r="AT504" s="183"/>
      <c r="AU504" s="183"/>
      <c r="AV504" s="183"/>
      <c r="AW504" s="183"/>
      <c r="AX504" s="183"/>
      <c r="AY504" s="183"/>
      <c r="AZ504" s="183"/>
      <c r="BA504" s="183"/>
      <c r="BB504" s="183"/>
    </row>
    <row r="505" spans="1:54">
      <c r="A505" s="183"/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  <c r="AC505" s="183"/>
      <c r="AD505" s="183"/>
      <c r="AE505" s="183"/>
      <c r="AF505" s="183"/>
      <c r="AG505" s="183"/>
      <c r="AH505" s="183"/>
      <c r="AI505" s="183"/>
      <c r="AJ505" s="183"/>
      <c r="AK505" s="183"/>
      <c r="AL505" s="183"/>
      <c r="AM505" s="183"/>
      <c r="AN505" s="183"/>
      <c r="AO505" s="183"/>
      <c r="AP505" s="183"/>
      <c r="AQ505" s="183"/>
      <c r="AR505" s="183"/>
      <c r="AS505" s="183"/>
      <c r="AT505" s="183"/>
      <c r="AU505" s="183"/>
      <c r="AV505" s="183"/>
      <c r="AW505" s="183"/>
      <c r="AX505" s="183"/>
      <c r="AY505" s="183"/>
      <c r="AZ505" s="183"/>
      <c r="BA505" s="183"/>
      <c r="BB505" s="183"/>
    </row>
    <row r="506" spans="1:54">
      <c r="A506" s="183"/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83"/>
      <c r="AH506" s="183"/>
      <c r="AI506" s="183"/>
      <c r="AJ506" s="183"/>
      <c r="AK506" s="183"/>
      <c r="AL506" s="183"/>
      <c r="AM506" s="183"/>
      <c r="AN506" s="183"/>
      <c r="AO506" s="183"/>
      <c r="AP506" s="183"/>
      <c r="AQ506" s="183"/>
      <c r="AR506" s="183"/>
      <c r="AS506" s="183"/>
      <c r="AT506" s="183"/>
      <c r="AU506" s="183"/>
      <c r="AV506" s="183"/>
      <c r="AW506" s="183"/>
      <c r="AX506" s="183"/>
      <c r="AY506" s="183"/>
      <c r="AZ506" s="183"/>
      <c r="BA506" s="183"/>
      <c r="BB506" s="183"/>
    </row>
    <row r="507" spans="1:54">
      <c r="A507" s="183"/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83"/>
      <c r="AH507" s="183"/>
      <c r="AI507" s="183"/>
      <c r="AJ507" s="183"/>
      <c r="AK507" s="183"/>
      <c r="AL507" s="183"/>
      <c r="AM507" s="183"/>
      <c r="AN507" s="183"/>
      <c r="AO507" s="183"/>
      <c r="AP507" s="183"/>
      <c r="AQ507" s="183"/>
      <c r="AR507" s="183"/>
      <c r="AS507" s="183"/>
      <c r="AT507" s="183"/>
      <c r="AU507" s="183"/>
      <c r="AV507" s="183"/>
      <c r="AW507" s="183"/>
      <c r="AX507" s="183"/>
      <c r="AY507" s="183"/>
      <c r="AZ507" s="183"/>
      <c r="BA507" s="183"/>
      <c r="BB507" s="183"/>
    </row>
    <row r="508" spans="1:54">
      <c r="A508" s="183"/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  <c r="AC508" s="183"/>
      <c r="AD508" s="183"/>
      <c r="AE508" s="183"/>
      <c r="AF508" s="183"/>
      <c r="AG508" s="183"/>
      <c r="AH508" s="183"/>
      <c r="AI508" s="183"/>
      <c r="AJ508" s="183"/>
      <c r="AK508" s="183"/>
      <c r="AL508" s="183"/>
      <c r="AM508" s="183"/>
      <c r="AN508" s="183"/>
      <c r="AO508" s="183"/>
      <c r="AP508" s="183"/>
      <c r="AQ508" s="183"/>
      <c r="AR508" s="183"/>
      <c r="AS508" s="183"/>
      <c r="AT508" s="183"/>
      <c r="AU508" s="183"/>
      <c r="AV508" s="183"/>
      <c r="AW508" s="183"/>
      <c r="AX508" s="183"/>
      <c r="AY508" s="183"/>
      <c r="AZ508" s="183"/>
      <c r="BA508" s="183"/>
      <c r="BB508" s="183"/>
    </row>
    <row r="509" spans="1:54">
      <c r="A509" s="183"/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  <c r="AC509" s="183"/>
      <c r="AD509" s="183"/>
      <c r="AE509" s="183"/>
      <c r="AF509" s="183"/>
      <c r="AG509" s="183"/>
      <c r="AH509" s="183"/>
      <c r="AI509" s="183"/>
      <c r="AJ509" s="183"/>
      <c r="AK509" s="183"/>
      <c r="AL509" s="183"/>
      <c r="AM509" s="183"/>
      <c r="AN509" s="183"/>
      <c r="AO509" s="183"/>
      <c r="AP509" s="183"/>
      <c r="AQ509" s="183"/>
      <c r="AR509" s="183"/>
      <c r="AS509" s="183"/>
      <c r="AT509" s="183"/>
      <c r="AU509" s="183"/>
      <c r="AV509" s="183"/>
      <c r="AW509" s="183"/>
      <c r="AX509" s="183"/>
      <c r="AY509" s="183"/>
      <c r="AZ509" s="183"/>
      <c r="BA509" s="183"/>
      <c r="BB509" s="183"/>
    </row>
    <row r="510" spans="1:54">
      <c r="A510" s="183"/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  <c r="AC510" s="183"/>
      <c r="AD510" s="183"/>
      <c r="AE510" s="183"/>
      <c r="AF510" s="183"/>
      <c r="AG510" s="183"/>
      <c r="AH510" s="183"/>
      <c r="AI510" s="183"/>
      <c r="AJ510" s="183"/>
      <c r="AK510" s="183"/>
      <c r="AL510" s="183"/>
      <c r="AM510" s="183"/>
      <c r="AN510" s="183"/>
      <c r="AO510" s="183"/>
      <c r="AP510" s="183"/>
      <c r="AQ510" s="183"/>
      <c r="AR510" s="183"/>
      <c r="AS510" s="183"/>
      <c r="AT510" s="183"/>
      <c r="AU510" s="183"/>
      <c r="AV510" s="183"/>
      <c r="AW510" s="183"/>
      <c r="AX510" s="183"/>
      <c r="AY510" s="183"/>
      <c r="AZ510" s="183"/>
      <c r="BA510" s="183"/>
      <c r="BB510" s="183"/>
    </row>
    <row r="511" spans="1:54">
      <c r="A511" s="183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  <c r="AC511" s="183"/>
      <c r="AD511" s="183"/>
      <c r="AE511" s="183"/>
      <c r="AF511" s="183"/>
      <c r="AG511" s="183"/>
      <c r="AH511" s="183"/>
      <c r="AI511" s="183"/>
      <c r="AJ511" s="183"/>
      <c r="AK511" s="183"/>
      <c r="AL511" s="183"/>
      <c r="AM511" s="183"/>
      <c r="AN511" s="183"/>
      <c r="AO511" s="183"/>
      <c r="AP511" s="183"/>
      <c r="AQ511" s="183"/>
      <c r="AR511" s="183"/>
      <c r="AS511" s="183"/>
      <c r="AT511" s="183"/>
      <c r="AU511" s="183"/>
      <c r="AV511" s="183"/>
      <c r="AW511" s="183"/>
      <c r="AX511" s="183"/>
      <c r="AY511" s="183"/>
      <c r="AZ511" s="183"/>
      <c r="BA511" s="183"/>
      <c r="BB511" s="183"/>
    </row>
    <row r="512" spans="1:54">
      <c r="A512" s="183"/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  <c r="AC512" s="183"/>
      <c r="AD512" s="183"/>
      <c r="AE512" s="183"/>
      <c r="AF512" s="183"/>
      <c r="AG512" s="183"/>
      <c r="AH512" s="183"/>
      <c r="AI512" s="183"/>
      <c r="AJ512" s="183"/>
      <c r="AK512" s="183"/>
      <c r="AL512" s="183"/>
      <c r="AM512" s="183"/>
      <c r="AN512" s="183"/>
      <c r="AO512" s="183"/>
      <c r="AP512" s="183"/>
      <c r="AQ512" s="183"/>
      <c r="AR512" s="183"/>
      <c r="AS512" s="183"/>
      <c r="AT512" s="183"/>
      <c r="AU512" s="183"/>
      <c r="AV512" s="183"/>
      <c r="AW512" s="183"/>
      <c r="AX512" s="183"/>
      <c r="AY512" s="183"/>
      <c r="AZ512" s="183"/>
      <c r="BA512" s="183"/>
      <c r="BB512" s="183"/>
    </row>
    <row r="513" spans="1:54">
      <c r="A513" s="183"/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  <c r="AC513" s="183"/>
      <c r="AD513" s="183"/>
      <c r="AE513" s="183"/>
      <c r="AF513" s="183"/>
      <c r="AG513" s="183"/>
      <c r="AH513" s="183"/>
      <c r="AI513" s="183"/>
      <c r="AJ513" s="183"/>
      <c r="AK513" s="183"/>
      <c r="AL513" s="183"/>
      <c r="AM513" s="183"/>
      <c r="AN513" s="183"/>
      <c r="AO513" s="183"/>
      <c r="AP513" s="183"/>
      <c r="AQ513" s="183"/>
      <c r="AR513" s="183"/>
      <c r="AS513" s="183"/>
      <c r="AT513" s="183"/>
      <c r="AU513" s="183"/>
      <c r="AV513" s="183"/>
      <c r="AW513" s="183"/>
      <c r="AX513" s="183"/>
      <c r="AY513" s="183"/>
      <c r="AZ513" s="183"/>
      <c r="BA513" s="183"/>
      <c r="BB513" s="183"/>
    </row>
    <row r="514" spans="1:54">
      <c r="A514" s="183"/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  <c r="AC514" s="183"/>
      <c r="AD514" s="183"/>
      <c r="AE514" s="183"/>
      <c r="AF514" s="183"/>
      <c r="AG514" s="183"/>
      <c r="AH514" s="183"/>
      <c r="AI514" s="183"/>
      <c r="AJ514" s="183"/>
      <c r="AK514" s="183"/>
      <c r="AL514" s="183"/>
      <c r="AM514" s="183"/>
      <c r="AN514" s="183"/>
      <c r="AO514" s="183"/>
      <c r="AP514" s="183"/>
      <c r="AQ514" s="183"/>
      <c r="AR514" s="183"/>
      <c r="AS514" s="183"/>
      <c r="AT514" s="183"/>
      <c r="AU514" s="183"/>
      <c r="AV514" s="183"/>
      <c r="AW514" s="183"/>
      <c r="AX514" s="183"/>
      <c r="AY514" s="183"/>
      <c r="AZ514" s="183"/>
      <c r="BA514" s="183"/>
      <c r="BB514" s="183"/>
    </row>
    <row r="515" spans="1:54">
      <c r="A515" s="183"/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  <c r="AC515" s="183"/>
      <c r="AD515" s="183"/>
      <c r="AE515" s="183"/>
      <c r="AF515" s="183"/>
      <c r="AG515" s="183"/>
      <c r="AH515" s="183"/>
      <c r="AI515" s="183"/>
      <c r="AJ515" s="183"/>
      <c r="AK515" s="183"/>
      <c r="AL515" s="183"/>
      <c r="AM515" s="183"/>
      <c r="AN515" s="183"/>
      <c r="AO515" s="183"/>
      <c r="AP515" s="183"/>
      <c r="AQ515" s="183"/>
      <c r="AR515" s="183"/>
      <c r="AS515" s="183"/>
      <c r="AT515" s="183"/>
      <c r="AU515" s="183"/>
      <c r="AV515" s="183"/>
      <c r="AW515" s="183"/>
      <c r="AX515" s="183"/>
      <c r="AY515" s="183"/>
      <c r="AZ515" s="183"/>
      <c r="BA515" s="183"/>
      <c r="BB515" s="183"/>
    </row>
    <row r="516" spans="1:54">
      <c r="A516" s="183"/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  <c r="AC516" s="183"/>
      <c r="AD516" s="183"/>
      <c r="AE516" s="183"/>
      <c r="AF516" s="183"/>
      <c r="AG516" s="183"/>
      <c r="AH516" s="183"/>
      <c r="AI516" s="183"/>
      <c r="AJ516" s="183"/>
      <c r="AK516" s="183"/>
      <c r="AL516" s="183"/>
      <c r="AM516" s="183"/>
      <c r="AN516" s="183"/>
      <c r="AO516" s="183"/>
      <c r="AP516" s="183"/>
      <c r="AQ516" s="183"/>
      <c r="AR516" s="183"/>
      <c r="AS516" s="183"/>
      <c r="AT516" s="183"/>
      <c r="AU516" s="183"/>
      <c r="AV516" s="183"/>
      <c r="AW516" s="183"/>
      <c r="AX516" s="183"/>
      <c r="AY516" s="183"/>
      <c r="AZ516" s="183"/>
      <c r="BA516" s="183"/>
      <c r="BB516" s="183"/>
    </row>
    <row r="517" spans="1:54">
      <c r="A517" s="183"/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  <c r="AC517" s="183"/>
      <c r="AD517" s="183"/>
      <c r="AE517" s="183"/>
      <c r="AF517" s="183"/>
      <c r="AG517" s="183"/>
      <c r="AH517" s="183"/>
      <c r="AI517" s="183"/>
      <c r="AJ517" s="183"/>
      <c r="AK517" s="183"/>
      <c r="AL517" s="183"/>
      <c r="AM517" s="183"/>
      <c r="AN517" s="183"/>
      <c r="AO517" s="183"/>
      <c r="AP517" s="183"/>
      <c r="AQ517" s="183"/>
      <c r="AR517" s="183"/>
      <c r="AS517" s="183"/>
      <c r="AT517" s="183"/>
      <c r="AU517" s="183"/>
      <c r="AV517" s="183"/>
      <c r="AW517" s="183"/>
      <c r="AX517" s="183"/>
      <c r="AY517" s="183"/>
      <c r="AZ517" s="183"/>
      <c r="BA517" s="183"/>
      <c r="BB517" s="183"/>
    </row>
    <row r="518" spans="1:54">
      <c r="A518" s="183"/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  <c r="AC518" s="183"/>
      <c r="AD518" s="183"/>
      <c r="AE518" s="183"/>
      <c r="AF518" s="183"/>
      <c r="AG518" s="183"/>
      <c r="AH518" s="183"/>
      <c r="AI518" s="183"/>
      <c r="AJ518" s="183"/>
      <c r="AK518" s="183"/>
      <c r="AL518" s="183"/>
      <c r="AM518" s="183"/>
      <c r="AN518" s="183"/>
      <c r="AO518" s="183"/>
      <c r="AP518" s="183"/>
      <c r="AQ518" s="183"/>
      <c r="AR518" s="183"/>
      <c r="AS518" s="183"/>
      <c r="AT518" s="183"/>
      <c r="AU518" s="183"/>
      <c r="AV518" s="183"/>
      <c r="AW518" s="183"/>
      <c r="AX518" s="183"/>
      <c r="AY518" s="183"/>
      <c r="AZ518" s="183"/>
      <c r="BA518" s="183"/>
      <c r="BB518" s="183"/>
    </row>
    <row r="519" spans="1:54">
      <c r="A519" s="183"/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183"/>
      <c r="AG519" s="183"/>
      <c r="AH519" s="183"/>
      <c r="AI519" s="183"/>
      <c r="AJ519" s="183"/>
      <c r="AK519" s="183"/>
      <c r="AL519" s="183"/>
      <c r="AM519" s="183"/>
      <c r="AN519" s="183"/>
      <c r="AO519" s="183"/>
      <c r="AP519" s="183"/>
      <c r="AQ519" s="183"/>
      <c r="AR519" s="183"/>
      <c r="AS519" s="183"/>
      <c r="AT519" s="183"/>
      <c r="AU519" s="183"/>
      <c r="AV519" s="183"/>
      <c r="AW519" s="183"/>
      <c r="AX519" s="183"/>
      <c r="AY519" s="183"/>
      <c r="AZ519" s="183"/>
      <c r="BA519" s="183"/>
      <c r="BB519" s="183"/>
    </row>
    <row r="520" spans="1:54">
      <c r="A520" s="183"/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  <c r="AC520" s="183"/>
      <c r="AD520" s="183"/>
      <c r="AE520" s="183"/>
      <c r="AF520" s="183"/>
      <c r="AG520" s="183"/>
      <c r="AH520" s="183"/>
      <c r="AI520" s="183"/>
      <c r="AJ520" s="183"/>
      <c r="AK520" s="183"/>
      <c r="AL520" s="183"/>
      <c r="AM520" s="183"/>
      <c r="AN520" s="183"/>
      <c r="AO520" s="183"/>
      <c r="AP520" s="183"/>
      <c r="AQ520" s="183"/>
      <c r="AR520" s="183"/>
      <c r="AS520" s="183"/>
      <c r="AT520" s="183"/>
      <c r="AU520" s="183"/>
      <c r="AV520" s="183"/>
      <c r="AW520" s="183"/>
      <c r="AX520" s="183"/>
      <c r="AY520" s="183"/>
      <c r="AZ520" s="183"/>
      <c r="BA520" s="183"/>
      <c r="BB520" s="183"/>
    </row>
    <row r="521" spans="1:54">
      <c r="A521" s="183"/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  <c r="AC521" s="183"/>
      <c r="AD521" s="183"/>
      <c r="AE521" s="183"/>
      <c r="AF521" s="183"/>
      <c r="AG521" s="183"/>
      <c r="AH521" s="183"/>
      <c r="AI521" s="183"/>
      <c r="AJ521" s="183"/>
      <c r="AK521" s="183"/>
      <c r="AL521" s="183"/>
      <c r="AM521" s="183"/>
      <c r="AN521" s="183"/>
      <c r="AO521" s="183"/>
      <c r="AP521" s="183"/>
      <c r="AQ521" s="183"/>
      <c r="AR521" s="183"/>
      <c r="AS521" s="183"/>
      <c r="AT521" s="183"/>
      <c r="AU521" s="183"/>
      <c r="AV521" s="183"/>
      <c r="AW521" s="183"/>
      <c r="AX521" s="183"/>
      <c r="AY521" s="183"/>
      <c r="AZ521" s="183"/>
      <c r="BA521" s="183"/>
      <c r="BB521" s="183"/>
    </row>
    <row r="522" spans="1:54">
      <c r="A522" s="183"/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  <c r="AC522" s="183"/>
      <c r="AD522" s="183"/>
      <c r="AE522" s="183"/>
      <c r="AF522" s="183"/>
      <c r="AG522" s="183"/>
      <c r="AH522" s="183"/>
      <c r="AI522" s="183"/>
      <c r="AJ522" s="183"/>
      <c r="AK522" s="183"/>
      <c r="AL522" s="183"/>
      <c r="AM522" s="183"/>
      <c r="AN522" s="183"/>
      <c r="AO522" s="183"/>
      <c r="AP522" s="183"/>
      <c r="AQ522" s="183"/>
      <c r="AR522" s="183"/>
      <c r="AS522" s="183"/>
      <c r="AT522" s="183"/>
      <c r="AU522" s="183"/>
      <c r="AV522" s="183"/>
      <c r="AW522" s="183"/>
      <c r="AX522" s="183"/>
      <c r="AY522" s="183"/>
      <c r="AZ522" s="183"/>
      <c r="BA522" s="183"/>
      <c r="BB522" s="183"/>
    </row>
    <row r="523" spans="1:54">
      <c r="A523" s="183"/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  <c r="AC523" s="183"/>
      <c r="AD523" s="183"/>
      <c r="AE523" s="183"/>
      <c r="AF523" s="183"/>
      <c r="AG523" s="183"/>
      <c r="AH523" s="183"/>
      <c r="AI523" s="183"/>
      <c r="AJ523" s="183"/>
      <c r="AK523" s="183"/>
      <c r="AL523" s="183"/>
      <c r="AM523" s="183"/>
      <c r="AN523" s="183"/>
      <c r="AO523" s="183"/>
      <c r="AP523" s="183"/>
      <c r="AQ523" s="183"/>
      <c r="AR523" s="183"/>
      <c r="AS523" s="183"/>
      <c r="AT523" s="183"/>
      <c r="AU523" s="183"/>
      <c r="AV523" s="183"/>
      <c r="AW523" s="183"/>
      <c r="AX523" s="183"/>
      <c r="AY523" s="183"/>
      <c r="AZ523" s="183"/>
      <c r="BA523" s="183"/>
      <c r="BB523" s="183"/>
    </row>
    <row r="524" spans="1:54">
      <c r="A524" s="183"/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/>
      <c r="AE524" s="183"/>
      <c r="AF524" s="183"/>
      <c r="AG524" s="183"/>
      <c r="AH524" s="183"/>
      <c r="AI524" s="183"/>
      <c r="AJ524" s="183"/>
      <c r="AK524" s="183"/>
      <c r="AL524" s="183"/>
      <c r="AM524" s="183"/>
      <c r="AN524" s="183"/>
      <c r="AO524" s="183"/>
      <c r="AP524" s="183"/>
      <c r="AQ524" s="183"/>
      <c r="AR524" s="183"/>
      <c r="AS524" s="183"/>
      <c r="AT524" s="183"/>
      <c r="AU524" s="183"/>
      <c r="AV524" s="183"/>
      <c r="AW524" s="183"/>
      <c r="AX524" s="183"/>
      <c r="AY524" s="183"/>
      <c r="AZ524" s="183"/>
      <c r="BA524" s="183"/>
      <c r="BB524" s="183"/>
    </row>
    <row r="525" spans="1:54">
      <c r="A525" s="183"/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83"/>
      <c r="AH525" s="183"/>
      <c r="AI525" s="183"/>
      <c r="AJ525" s="183"/>
      <c r="AK525" s="183"/>
      <c r="AL525" s="183"/>
      <c r="AM525" s="183"/>
      <c r="AN525" s="183"/>
      <c r="AO525" s="183"/>
      <c r="AP525" s="183"/>
      <c r="AQ525" s="183"/>
      <c r="AR525" s="183"/>
      <c r="AS525" s="183"/>
      <c r="AT525" s="183"/>
      <c r="AU525" s="183"/>
      <c r="AV525" s="183"/>
      <c r="AW525" s="183"/>
      <c r="AX525" s="183"/>
      <c r="AY525" s="183"/>
      <c r="AZ525" s="183"/>
      <c r="BA525" s="183"/>
      <c r="BB525" s="183"/>
    </row>
    <row r="526" spans="1:54">
      <c r="A526" s="183"/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  <c r="AC526" s="183"/>
      <c r="AD526" s="183"/>
      <c r="AE526" s="183"/>
      <c r="AF526" s="183"/>
      <c r="AG526" s="183"/>
      <c r="AH526" s="183"/>
      <c r="AI526" s="183"/>
      <c r="AJ526" s="183"/>
      <c r="AK526" s="183"/>
      <c r="AL526" s="183"/>
      <c r="AM526" s="183"/>
      <c r="AN526" s="183"/>
      <c r="AO526" s="183"/>
      <c r="AP526" s="183"/>
      <c r="AQ526" s="183"/>
      <c r="AR526" s="183"/>
      <c r="AS526" s="183"/>
      <c r="AT526" s="183"/>
      <c r="AU526" s="183"/>
      <c r="AV526" s="183"/>
      <c r="AW526" s="183"/>
      <c r="AX526" s="183"/>
      <c r="AY526" s="183"/>
      <c r="AZ526" s="183"/>
      <c r="BA526" s="183"/>
      <c r="BB526" s="183"/>
    </row>
    <row r="527" spans="1:54">
      <c r="A527" s="183"/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  <c r="AI527" s="183"/>
      <c r="AJ527" s="183"/>
      <c r="AK527" s="183"/>
      <c r="AL527" s="183"/>
      <c r="AM527" s="183"/>
      <c r="AN527" s="183"/>
      <c r="AO527" s="183"/>
      <c r="AP527" s="183"/>
      <c r="AQ527" s="183"/>
      <c r="AR527" s="183"/>
      <c r="AS527" s="183"/>
      <c r="AT527" s="183"/>
      <c r="AU527" s="183"/>
      <c r="AV527" s="183"/>
      <c r="AW527" s="183"/>
      <c r="AX527" s="183"/>
      <c r="AY527" s="183"/>
      <c r="AZ527" s="183"/>
      <c r="BA527" s="183"/>
      <c r="BB527" s="183"/>
    </row>
    <row r="528" spans="1:54">
      <c r="A528" s="183"/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  <c r="AI528" s="183"/>
      <c r="AJ528" s="183"/>
      <c r="AK528" s="183"/>
      <c r="AL528" s="183"/>
      <c r="AM528" s="183"/>
      <c r="AN528" s="183"/>
      <c r="AO528" s="183"/>
      <c r="AP528" s="183"/>
      <c r="AQ528" s="183"/>
      <c r="AR528" s="183"/>
      <c r="AS528" s="183"/>
      <c r="AT528" s="183"/>
      <c r="AU528" s="183"/>
      <c r="AV528" s="183"/>
      <c r="AW528" s="183"/>
      <c r="AX528" s="183"/>
      <c r="AY528" s="183"/>
      <c r="AZ528" s="183"/>
      <c r="BA528" s="183"/>
      <c r="BB528" s="183"/>
    </row>
    <row r="529" spans="1:54">
      <c r="A529" s="183"/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  <c r="AC529" s="183"/>
      <c r="AD529" s="183"/>
      <c r="AE529" s="183"/>
      <c r="AF529" s="183"/>
      <c r="AG529" s="183"/>
      <c r="AH529" s="183"/>
      <c r="AI529" s="183"/>
      <c r="AJ529" s="183"/>
      <c r="AK529" s="183"/>
      <c r="AL529" s="183"/>
      <c r="AM529" s="183"/>
      <c r="AN529" s="183"/>
      <c r="AO529" s="183"/>
      <c r="AP529" s="183"/>
      <c r="AQ529" s="183"/>
      <c r="AR529" s="183"/>
      <c r="AS529" s="183"/>
      <c r="AT529" s="183"/>
      <c r="AU529" s="183"/>
      <c r="AV529" s="183"/>
      <c r="AW529" s="183"/>
      <c r="AX529" s="183"/>
      <c r="AY529" s="183"/>
      <c r="AZ529" s="183"/>
      <c r="BA529" s="183"/>
      <c r="BB529" s="183"/>
    </row>
    <row r="530" spans="1:54">
      <c r="A530" s="183"/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  <c r="AC530" s="183"/>
      <c r="AD530" s="183"/>
      <c r="AE530" s="183"/>
      <c r="AF530" s="183"/>
      <c r="AG530" s="183"/>
      <c r="AH530" s="183"/>
      <c r="AI530" s="183"/>
      <c r="AJ530" s="183"/>
      <c r="AK530" s="183"/>
      <c r="AL530" s="183"/>
      <c r="AM530" s="183"/>
      <c r="AN530" s="183"/>
      <c r="AO530" s="183"/>
      <c r="AP530" s="183"/>
      <c r="AQ530" s="183"/>
      <c r="AR530" s="183"/>
      <c r="AS530" s="183"/>
      <c r="AT530" s="183"/>
      <c r="AU530" s="183"/>
      <c r="AV530" s="183"/>
      <c r="AW530" s="183"/>
      <c r="AX530" s="183"/>
      <c r="AY530" s="183"/>
      <c r="AZ530" s="183"/>
      <c r="BA530" s="183"/>
      <c r="BB530" s="183"/>
    </row>
    <row r="531" spans="1:54">
      <c r="A531" s="183"/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  <c r="AC531" s="183"/>
      <c r="AD531" s="183"/>
      <c r="AE531" s="183"/>
      <c r="AF531" s="183"/>
      <c r="AG531" s="183"/>
      <c r="AH531" s="183"/>
      <c r="AI531" s="183"/>
      <c r="AJ531" s="183"/>
      <c r="AK531" s="183"/>
      <c r="AL531" s="183"/>
      <c r="AM531" s="183"/>
      <c r="AN531" s="183"/>
      <c r="AO531" s="183"/>
      <c r="AP531" s="183"/>
      <c r="AQ531" s="183"/>
      <c r="AR531" s="183"/>
      <c r="AS531" s="183"/>
      <c r="AT531" s="183"/>
      <c r="AU531" s="183"/>
      <c r="AV531" s="183"/>
      <c r="AW531" s="183"/>
      <c r="AX531" s="183"/>
      <c r="AY531" s="183"/>
      <c r="AZ531" s="183"/>
      <c r="BA531" s="183"/>
      <c r="BB531" s="183"/>
    </row>
    <row r="532" spans="1:54">
      <c r="A532" s="183"/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  <c r="AI532" s="183"/>
      <c r="AJ532" s="183"/>
      <c r="AK532" s="183"/>
      <c r="AL532" s="183"/>
      <c r="AM532" s="183"/>
      <c r="AN532" s="183"/>
      <c r="AO532" s="183"/>
      <c r="AP532" s="183"/>
      <c r="AQ532" s="183"/>
      <c r="AR532" s="183"/>
      <c r="AS532" s="183"/>
      <c r="AT532" s="183"/>
      <c r="AU532" s="183"/>
      <c r="AV532" s="183"/>
      <c r="AW532" s="183"/>
      <c r="AX532" s="183"/>
      <c r="AY532" s="183"/>
      <c r="AZ532" s="183"/>
      <c r="BA532" s="183"/>
      <c r="BB532" s="183"/>
    </row>
    <row r="533" spans="1:54">
      <c r="A533" s="183"/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  <c r="AC533" s="183"/>
      <c r="AD533" s="183"/>
      <c r="AE533" s="183"/>
      <c r="AF533" s="183"/>
      <c r="AG533" s="183"/>
      <c r="AH533" s="183"/>
      <c r="AI533" s="183"/>
      <c r="AJ533" s="183"/>
      <c r="AK533" s="183"/>
      <c r="AL533" s="183"/>
      <c r="AM533" s="183"/>
      <c r="AN533" s="183"/>
      <c r="AO533" s="183"/>
      <c r="AP533" s="183"/>
      <c r="AQ533" s="183"/>
      <c r="AR533" s="183"/>
      <c r="AS533" s="183"/>
      <c r="AT533" s="183"/>
      <c r="AU533" s="183"/>
      <c r="AV533" s="183"/>
      <c r="AW533" s="183"/>
      <c r="AX533" s="183"/>
      <c r="AY533" s="183"/>
      <c r="AZ533" s="183"/>
      <c r="BA533" s="183"/>
      <c r="BB533" s="183"/>
    </row>
    <row r="534" spans="1:54">
      <c r="A534" s="183"/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  <c r="AC534" s="183"/>
      <c r="AD534" s="183"/>
      <c r="AE534" s="183"/>
      <c r="AF534" s="183"/>
      <c r="AG534" s="183"/>
      <c r="AH534" s="183"/>
      <c r="AI534" s="183"/>
      <c r="AJ534" s="183"/>
      <c r="AK534" s="183"/>
      <c r="AL534" s="183"/>
      <c r="AM534" s="183"/>
      <c r="AN534" s="183"/>
      <c r="AO534" s="183"/>
      <c r="AP534" s="183"/>
      <c r="AQ534" s="183"/>
      <c r="AR534" s="183"/>
      <c r="AS534" s="183"/>
      <c r="AT534" s="183"/>
      <c r="AU534" s="183"/>
      <c r="AV534" s="183"/>
      <c r="AW534" s="183"/>
      <c r="AX534" s="183"/>
      <c r="AY534" s="183"/>
      <c r="AZ534" s="183"/>
      <c r="BA534" s="183"/>
      <c r="BB534" s="183"/>
    </row>
    <row r="535" spans="1:54">
      <c r="A535" s="183"/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  <c r="AC535" s="183"/>
      <c r="AD535" s="183"/>
      <c r="AE535" s="183"/>
      <c r="AF535" s="183"/>
      <c r="AG535" s="183"/>
      <c r="AH535" s="183"/>
      <c r="AI535" s="183"/>
      <c r="AJ535" s="183"/>
      <c r="AK535" s="183"/>
      <c r="AL535" s="183"/>
      <c r="AM535" s="183"/>
      <c r="AN535" s="183"/>
      <c r="AO535" s="183"/>
      <c r="AP535" s="183"/>
      <c r="AQ535" s="183"/>
      <c r="AR535" s="183"/>
      <c r="AS535" s="183"/>
      <c r="AT535" s="183"/>
      <c r="AU535" s="183"/>
      <c r="AV535" s="183"/>
      <c r="AW535" s="183"/>
      <c r="AX535" s="183"/>
      <c r="AY535" s="183"/>
      <c r="AZ535" s="183"/>
      <c r="BA535" s="183"/>
      <c r="BB535" s="183"/>
    </row>
    <row r="536" spans="1:54">
      <c r="A536" s="183"/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  <c r="AC536" s="183"/>
      <c r="AD536" s="183"/>
      <c r="AE536" s="183"/>
      <c r="AF536" s="183"/>
      <c r="AG536" s="183"/>
      <c r="AH536" s="183"/>
      <c r="AI536" s="183"/>
      <c r="AJ536" s="183"/>
      <c r="AK536" s="183"/>
      <c r="AL536" s="183"/>
      <c r="AM536" s="183"/>
      <c r="AN536" s="183"/>
      <c r="AO536" s="183"/>
      <c r="AP536" s="183"/>
      <c r="AQ536" s="183"/>
      <c r="AR536" s="183"/>
      <c r="AS536" s="183"/>
      <c r="AT536" s="183"/>
      <c r="AU536" s="183"/>
      <c r="AV536" s="183"/>
      <c r="AW536" s="183"/>
      <c r="AX536" s="183"/>
      <c r="AY536" s="183"/>
      <c r="AZ536" s="183"/>
      <c r="BA536" s="183"/>
      <c r="BB536" s="183"/>
    </row>
    <row r="537" spans="1:54">
      <c r="A537" s="183"/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  <c r="AC537" s="183"/>
      <c r="AD537" s="183"/>
      <c r="AE537" s="183"/>
      <c r="AF537" s="183"/>
      <c r="AG537" s="183"/>
      <c r="AH537" s="183"/>
      <c r="AI537" s="183"/>
      <c r="AJ537" s="183"/>
      <c r="AK537" s="183"/>
      <c r="AL537" s="183"/>
      <c r="AM537" s="183"/>
      <c r="AN537" s="183"/>
      <c r="AO537" s="183"/>
      <c r="AP537" s="183"/>
      <c r="AQ537" s="183"/>
      <c r="AR537" s="183"/>
      <c r="AS537" s="183"/>
      <c r="AT537" s="183"/>
      <c r="AU537" s="183"/>
      <c r="AV537" s="183"/>
      <c r="AW537" s="183"/>
      <c r="AX537" s="183"/>
      <c r="AY537" s="183"/>
      <c r="AZ537" s="183"/>
      <c r="BA537" s="183"/>
      <c r="BB537" s="183"/>
    </row>
    <row r="538" spans="1:54">
      <c r="A538" s="183"/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  <c r="AC538" s="183"/>
      <c r="AD538" s="183"/>
      <c r="AE538" s="183"/>
      <c r="AF538" s="183"/>
      <c r="AG538" s="183"/>
      <c r="AH538" s="183"/>
      <c r="AI538" s="183"/>
      <c r="AJ538" s="183"/>
      <c r="AK538" s="183"/>
      <c r="AL538" s="183"/>
      <c r="AM538" s="183"/>
      <c r="AN538" s="183"/>
      <c r="AO538" s="183"/>
      <c r="AP538" s="183"/>
      <c r="AQ538" s="183"/>
      <c r="AR538" s="183"/>
      <c r="AS538" s="183"/>
      <c r="AT538" s="183"/>
      <c r="AU538" s="183"/>
      <c r="AV538" s="183"/>
      <c r="AW538" s="183"/>
      <c r="AX538" s="183"/>
      <c r="AY538" s="183"/>
      <c r="AZ538" s="183"/>
      <c r="BA538" s="183"/>
      <c r="BB538" s="183"/>
    </row>
    <row r="539" spans="1:54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  <c r="AC539" s="183"/>
      <c r="AD539" s="183"/>
      <c r="AE539" s="183"/>
      <c r="AF539" s="183"/>
      <c r="AG539" s="183"/>
      <c r="AH539" s="183"/>
      <c r="AI539" s="183"/>
      <c r="AJ539" s="183"/>
      <c r="AK539" s="183"/>
      <c r="AL539" s="183"/>
      <c r="AM539" s="183"/>
      <c r="AN539" s="183"/>
      <c r="AO539" s="183"/>
      <c r="AP539" s="183"/>
      <c r="AQ539" s="183"/>
      <c r="AR539" s="183"/>
      <c r="AS539" s="183"/>
      <c r="AT539" s="183"/>
      <c r="AU539" s="183"/>
      <c r="AV539" s="183"/>
      <c r="AW539" s="183"/>
      <c r="AX539" s="183"/>
      <c r="AY539" s="183"/>
      <c r="AZ539" s="183"/>
      <c r="BA539" s="183"/>
      <c r="BB539" s="183"/>
    </row>
    <row r="540" spans="1:54">
      <c r="A540" s="183"/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  <c r="AC540" s="183"/>
      <c r="AD540" s="183"/>
      <c r="AE540" s="183"/>
      <c r="AF540" s="183"/>
      <c r="AG540" s="183"/>
      <c r="AH540" s="183"/>
      <c r="AI540" s="183"/>
      <c r="AJ540" s="183"/>
      <c r="AK540" s="183"/>
      <c r="AL540" s="183"/>
      <c r="AM540" s="183"/>
      <c r="AN540" s="183"/>
      <c r="AO540" s="183"/>
      <c r="AP540" s="183"/>
      <c r="AQ540" s="183"/>
      <c r="AR540" s="183"/>
      <c r="AS540" s="183"/>
      <c r="AT540" s="183"/>
      <c r="AU540" s="183"/>
      <c r="AV540" s="183"/>
      <c r="AW540" s="183"/>
      <c r="AX540" s="183"/>
      <c r="AY540" s="183"/>
      <c r="AZ540" s="183"/>
      <c r="BA540" s="183"/>
      <c r="BB540" s="183"/>
    </row>
    <row r="541" spans="1:54">
      <c r="A541" s="183"/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  <c r="AC541" s="183"/>
      <c r="AD541" s="183"/>
      <c r="AE541" s="183"/>
      <c r="AF541" s="183"/>
      <c r="AG541" s="183"/>
      <c r="AH541" s="183"/>
      <c r="AI541" s="183"/>
      <c r="AJ541" s="183"/>
      <c r="AK541" s="183"/>
      <c r="AL541" s="183"/>
      <c r="AM541" s="183"/>
      <c r="AN541" s="183"/>
      <c r="AO541" s="183"/>
      <c r="AP541" s="183"/>
      <c r="AQ541" s="183"/>
      <c r="AR541" s="183"/>
      <c r="AS541" s="183"/>
      <c r="AT541" s="183"/>
      <c r="AU541" s="183"/>
      <c r="AV541" s="183"/>
      <c r="AW541" s="183"/>
      <c r="AX541" s="183"/>
      <c r="AY541" s="183"/>
      <c r="AZ541" s="183"/>
      <c r="BA541" s="183"/>
      <c r="BB541" s="183"/>
    </row>
    <row r="542" spans="1:54">
      <c r="A542" s="183"/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  <c r="AC542" s="183"/>
      <c r="AD542" s="183"/>
      <c r="AE542" s="183"/>
      <c r="AF542" s="183"/>
      <c r="AG542" s="183"/>
      <c r="AH542" s="183"/>
      <c r="AI542" s="183"/>
      <c r="AJ542" s="183"/>
      <c r="AK542" s="183"/>
      <c r="AL542" s="183"/>
      <c r="AM542" s="183"/>
      <c r="AN542" s="183"/>
      <c r="AO542" s="183"/>
      <c r="AP542" s="183"/>
      <c r="AQ542" s="183"/>
      <c r="AR542" s="183"/>
      <c r="AS542" s="183"/>
      <c r="AT542" s="183"/>
      <c r="AU542" s="183"/>
      <c r="AV542" s="183"/>
      <c r="AW542" s="183"/>
      <c r="AX542" s="183"/>
      <c r="AY542" s="183"/>
      <c r="AZ542" s="183"/>
      <c r="BA542" s="183"/>
      <c r="BB542" s="183"/>
    </row>
    <row r="543" spans="1:54">
      <c r="A543" s="183"/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  <c r="AC543" s="183"/>
      <c r="AD543" s="183"/>
      <c r="AE543" s="183"/>
      <c r="AF543" s="183"/>
      <c r="AG543" s="183"/>
      <c r="AH543" s="183"/>
      <c r="AI543" s="183"/>
      <c r="AJ543" s="183"/>
      <c r="AK543" s="183"/>
      <c r="AL543" s="183"/>
      <c r="AM543" s="183"/>
      <c r="AN543" s="183"/>
      <c r="AO543" s="183"/>
      <c r="AP543" s="183"/>
      <c r="AQ543" s="183"/>
      <c r="AR543" s="183"/>
      <c r="AS543" s="183"/>
      <c r="AT543" s="183"/>
      <c r="AU543" s="183"/>
      <c r="AV543" s="183"/>
      <c r="AW543" s="183"/>
      <c r="AX543" s="183"/>
      <c r="AY543" s="183"/>
      <c r="AZ543" s="183"/>
      <c r="BA543" s="183"/>
      <c r="BB543" s="183"/>
    </row>
    <row r="544" spans="1:54">
      <c r="A544" s="183"/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  <c r="AC544" s="183"/>
      <c r="AD544" s="183"/>
      <c r="AE544" s="183"/>
      <c r="AF544" s="183"/>
      <c r="AG544" s="183"/>
      <c r="AH544" s="183"/>
      <c r="AI544" s="183"/>
      <c r="AJ544" s="183"/>
      <c r="AK544" s="183"/>
      <c r="AL544" s="183"/>
      <c r="AM544" s="183"/>
      <c r="AN544" s="183"/>
      <c r="AO544" s="183"/>
      <c r="AP544" s="183"/>
      <c r="AQ544" s="183"/>
      <c r="AR544" s="183"/>
      <c r="AS544" s="183"/>
      <c r="AT544" s="183"/>
      <c r="AU544" s="183"/>
      <c r="AV544" s="183"/>
      <c r="AW544" s="183"/>
      <c r="AX544" s="183"/>
      <c r="AY544" s="183"/>
      <c r="AZ544" s="183"/>
      <c r="BA544" s="183"/>
      <c r="BB544" s="183"/>
    </row>
    <row r="545" spans="1:54">
      <c r="A545" s="183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  <c r="AC545" s="183"/>
      <c r="AD545" s="183"/>
      <c r="AE545" s="183"/>
      <c r="AF545" s="183"/>
      <c r="AG545" s="183"/>
      <c r="AH545" s="183"/>
      <c r="AI545" s="183"/>
      <c r="AJ545" s="183"/>
      <c r="AK545" s="183"/>
      <c r="AL545" s="183"/>
      <c r="AM545" s="183"/>
      <c r="AN545" s="183"/>
      <c r="AO545" s="183"/>
      <c r="AP545" s="183"/>
      <c r="AQ545" s="183"/>
      <c r="AR545" s="183"/>
      <c r="AS545" s="183"/>
      <c r="AT545" s="183"/>
      <c r="AU545" s="183"/>
      <c r="AV545" s="183"/>
      <c r="AW545" s="183"/>
      <c r="AX545" s="183"/>
      <c r="AY545" s="183"/>
      <c r="AZ545" s="183"/>
      <c r="BA545" s="183"/>
      <c r="BB545" s="183"/>
    </row>
    <row r="546" spans="1:54">
      <c r="A546" s="183"/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  <c r="AC546" s="183"/>
      <c r="AD546" s="183"/>
      <c r="AE546" s="183"/>
      <c r="AF546" s="183"/>
      <c r="AG546" s="183"/>
      <c r="AH546" s="183"/>
      <c r="AI546" s="183"/>
      <c r="AJ546" s="183"/>
      <c r="AK546" s="183"/>
      <c r="AL546" s="183"/>
      <c r="AM546" s="183"/>
      <c r="AN546" s="183"/>
      <c r="AO546" s="183"/>
      <c r="AP546" s="183"/>
      <c r="AQ546" s="183"/>
      <c r="AR546" s="183"/>
      <c r="AS546" s="183"/>
      <c r="AT546" s="183"/>
      <c r="AU546" s="183"/>
      <c r="AV546" s="183"/>
      <c r="AW546" s="183"/>
      <c r="AX546" s="183"/>
      <c r="AY546" s="183"/>
      <c r="AZ546" s="183"/>
      <c r="BA546" s="183"/>
      <c r="BB546" s="183"/>
    </row>
    <row r="547" spans="1:54">
      <c r="A547" s="183"/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  <c r="AC547" s="183"/>
      <c r="AD547" s="183"/>
      <c r="AE547" s="183"/>
      <c r="AF547" s="183"/>
      <c r="AG547" s="183"/>
      <c r="AH547" s="183"/>
      <c r="AI547" s="183"/>
      <c r="AJ547" s="183"/>
      <c r="AK547" s="183"/>
      <c r="AL547" s="183"/>
      <c r="AM547" s="183"/>
      <c r="AN547" s="183"/>
      <c r="AO547" s="183"/>
      <c r="AP547" s="183"/>
      <c r="AQ547" s="183"/>
      <c r="AR547" s="183"/>
      <c r="AS547" s="183"/>
      <c r="AT547" s="183"/>
      <c r="AU547" s="183"/>
      <c r="AV547" s="183"/>
      <c r="AW547" s="183"/>
      <c r="AX547" s="183"/>
      <c r="AY547" s="183"/>
      <c r="AZ547" s="183"/>
      <c r="BA547" s="183"/>
      <c r="BB547" s="183"/>
    </row>
    <row r="548" spans="1:54">
      <c r="A548" s="183"/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  <c r="AC548" s="183"/>
      <c r="AD548" s="183"/>
      <c r="AE548" s="183"/>
      <c r="AF548" s="183"/>
      <c r="AG548" s="183"/>
      <c r="AH548" s="183"/>
      <c r="AI548" s="183"/>
      <c r="AJ548" s="183"/>
      <c r="AK548" s="183"/>
      <c r="AL548" s="183"/>
      <c r="AM548" s="183"/>
      <c r="AN548" s="183"/>
      <c r="AO548" s="183"/>
      <c r="AP548" s="183"/>
      <c r="AQ548" s="183"/>
      <c r="AR548" s="183"/>
      <c r="AS548" s="183"/>
      <c r="AT548" s="183"/>
      <c r="AU548" s="183"/>
      <c r="AV548" s="183"/>
      <c r="AW548" s="183"/>
      <c r="AX548" s="183"/>
      <c r="AY548" s="183"/>
      <c r="AZ548" s="183"/>
      <c r="BA548" s="183"/>
      <c r="BB548" s="183"/>
    </row>
    <row r="549" spans="1:54">
      <c r="A549" s="183"/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/>
      <c r="AF549" s="183"/>
      <c r="AG549" s="183"/>
      <c r="AH549" s="183"/>
      <c r="AI549" s="183"/>
      <c r="AJ549" s="183"/>
      <c r="AK549" s="183"/>
      <c r="AL549" s="183"/>
      <c r="AM549" s="183"/>
      <c r="AN549" s="183"/>
      <c r="AO549" s="183"/>
      <c r="AP549" s="183"/>
      <c r="AQ549" s="183"/>
      <c r="AR549" s="183"/>
      <c r="AS549" s="183"/>
      <c r="AT549" s="183"/>
      <c r="AU549" s="183"/>
      <c r="AV549" s="183"/>
      <c r="AW549" s="183"/>
      <c r="AX549" s="183"/>
      <c r="AY549" s="183"/>
      <c r="AZ549" s="183"/>
      <c r="BA549" s="183"/>
      <c r="BB549" s="183"/>
    </row>
    <row r="550" spans="1:54">
      <c r="A550" s="183"/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  <c r="AC550" s="183"/>
      <c r="AD550" s="183"/>
      <c r="AE550" s="183"/>
      <c r="AF550" s="183"/>
      <c r="AG550" s="183"/>
      <c r="AH550" s="183"/>
      <c r="AI550" s="183"/>
      <c r="AJ550" s="183"/>
      <c r="AK550" s="183"/>
      <c r="AL550" s="183"/>
      <c r="AM550" s="183"/>
      <c r="AN550" s="183"/>
      <c r="AO550" s="183"/>
      <c r="AP550" s="183"/>
      <c r="AQ550" s="183"/>
      <c r="AR550" s="183"/>
      <c r="AS550" s="183"/>
      <c r="AT550" s="183"/>
      <c r="AU550" s="183"/>
      <c r="AV550" s="183"/>
      <c r="AW550" s="183"/>
      <c r="AX550" s="183"/>
      <c r="AY550" s="183"/>
      <c r="AZ550" s="183"/>
      <c r="BA550" s="183"/>
      <c r="BB550" s="183"/>
    </row>
    <row r="551" spans="1:54">
      <c r="A551" s="183"/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  <c r="AC551" s="183"/>
      <c r="AD551" s="183"/>
      <c r="AE551" s="183"/>
      <c r="AF551" s="183"/>
      <c r="AG551" s="183"/>
      <c r="AH551" s="183"/>
      <c r="AI551" s="183"/>
      <c r="AJ551" s="183"/>
      <c r="AK551" s="183"/>
      <c r="AL551" s="183"/>
      <c r="AM551" s="183"/>
      <c r="AN551" s="183"/>
      <c r="AO551" s="183"/>
      <c r="AP551" s="183"/>
      <c r="AQ551" s="183"/>
      <c r="AR551" s="183"/>
      <c r="AS551" s="183"/>
      <c r="AT551" s="183"/>
      <c r="AU551" s="183"/>
      <c r="AV551" s="183"/>
      <c r="AW551" s="183"/>
      <c r="AX551" s="183"/>
      <c r="AY551" s="183"/>
      <c r="AZ551" s="183"/>
      <c r="BA551" s="183"/>
      <c r="BB551" s="183"/>
    </row>
    <row r="552" spans="1:54">
      <c r="A552" s="183"/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  <c r="AC552" s="183"/>
      <c r="AD552" s="183"/>
      <c r="AE552" s="183"/>
      <c r="AF552" s="183"/>
      <c r="AG552" s="183"/>
      <c r="AH552" s="183"/>
      <c r="AI552" s="183"/>
      <c r="AJ552" s="183"/>
      <c r="AK552" s="183"/>
      <c r="AL552" s="183"/>
      <c r="AM552" s="183"/>
      <c r="AN552" s="183"/>
      <c r="AO552" s="183"/>
      <c r="AP552" s="183"/>
      <c r="AQ552" s="183"/>
      <c r="AR552" s="183"/>
      <c r="AS552" s="183"/>
      <c r="AT552" s="183"/>
      <c r="AU552" s="183"/>
      <c r="AV552" s="183"/>
      <c r="AW552" s="183"/>
      <c r="AX552" s="183"/>
      <c r="AY552" s="183"/>
      <c r="AZ552" s="183"/>
      <c r="BA552" s="183"/>
      <c r="BB552" s="183"/>
    </row>
    <row r="553" spans="1:54">
      <c r="A553" s="183"/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  <c r="AC553" s="183"/>
      <c r="AD553" s="183"/>
      <c r="AE553" s="183"/>
      <c r="AF553" s="183"/>
      <c r="AG553" s="183"/>
      <c r="AH553" s="183"/>
      <c r="AI553" s="183"/>
      <c r="AJ553" s="183"/>
      <c r="AK553" s="183"/>
      <c r="AL553" s="183"/>
      <c r="AM553" s="183"/>
      <c r="AN553" s="183"/>
      <c r="AO553" s="183"/>
      <c r="AP553" s="183"/>
      <c r="AQ553" s="183"/>
      <c r="AR553" s="183"/>
      <c r="AS553" s="183"/>
      <c r="AT553" s="183"/>
      <c r="AU553" s="183"/>
      <c r="AV553" s="183"/>
      <c r="AW553" s="183"/>
      <c r="AX553" s="183"/>
      <c r="AY553" s="183"/>
      <c r="AZ553" s="183"/>
      <c r="BA553" s="183"/>
      <c r="BB553" s="183"/>
    </row>
    <row r="554" spans="1:54">
      <c r="A554" s="183"/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83"/>
      <c r="AH554" s="183"/>
      <c r="AI554" s="183"/>
      <c r="AJ554" s="183"/>
      <c r="AK554" s="183"/>
      <c r="AL554" s="183"/>
      <c r="AM554" s="183"/>
      <c r="AN554" s="183"/>
      <c r="AO554" s="183"/>
      <c r="AP554" s="183"/>
      <c r="AQ554" s="183"/>
      <c r="AR554" s="183"/>
      <c r="AS554" s="183"/>
      <c r="AT554" s="183"/>
      <c r="AU554" s="183"/>
      <c r="AV554" s="183"/>
      <c r="AW554" s="183"/>
      <c r="AX554" s="183"/>
      <c r="AY554" s="183"/>
      <c r="AZ554" s="183"/>
      <c r="BA554" s="183"/>
      <c r="BB554" s="183"/>
    </row>
    <row r="555" spans="1:54">
      <c r="A555" s="183"/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83"/>
      <c r="AH555" s="183"/>
      <c r="AI555" s="183"/>
      <c r="AJ555" s="183"/>
      <c r="AK555" s="183"/>
      <c r="AL555" s="183"/>
      <c r="AM555" s="183"/>
      <c r="AN555" s="183"/>
      <c r="AO555" s="183"/>
      <c r="AP555" s="183"/>
      <c r="AQ555" s="183"/>
      <c r="AR555" s="183"/>
      <c r="AS555" s="183"/>
      <c r="AT555" s="183"/>
      <c r="AU555" s="183"/>
      <c r="AV555" s="183"/>
      <c r="AW555" s="183"/>
      <c r="AX555" s="183"/>
      <c r="AY555" s="183"/>
      <c r="AZ555" s="183"/>
      <c r="BA555" s="183"/>
      <c r="BB555" s="183"/>
    </row>
    <row r="556" spans="1:54">
      <c r="A556" s="183"/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  <c r="AC556" s="183"/>
      <c r="AD556" s="183"/>
      <c r="AE556" s="183"/>
      <c r="AF556" s="183"/>
      <c r="AG556" s="183"/>
      <c r="AH556" s="183"/>
      <c r="AI556" s="183"/>
      <c r="AJ556" s="183"/>
      <c r="AK556" s="183"/>
      <c r="AL556" s="183"/>
      <c r="AM556" s="183"/>
      <c r="AN556" s="183"/>
      <c r="AO556" s="183"/>
      <c r="AP556" s="183"/>
      <c r="AQ556" s="183"/>
      <c r="AR556" s="183"/>
      <c r="AS556" s="183"/>
      <c r="AT556" s="183"/>
      <c r="AU556" s="183"/>
      <c r="AV556" s="183"/>
      <c r="AW556" s="183"/>
      <c r="AX556" s="183"/>
      <c r="AY556" s="183"/>
      <c r="AZ556" s="183"/>
      <c r="BA556" s="183"/>
      <c r="BB556" s="183"/>
    </row>
    <row r="557" spans="1:54">
      <c r="A557" s="183"/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83"/>
      <c r="AH557" s="183"/>
      <c r="AI557" s="183"/>
      <c r="AJ557" s="183"/>
      <c r="AK557" s="183"/>
      <c r="AL557" s="183"/>
      <c r="AM557" s="183"/>
      <c r="AN557" s="183"/>
      <c r="AO557" s="183"/>
      <c r="AP557" s="183"/>
      <c r="AQ557" s="183"/>
      <c r="AR557" s="183"/>
      <c r="AS557" s="183"/>
      <c r="AT557" s="183"/>
      <c r="AU557" s="183"/>
      <c r="AV557" s="183"/>
      <c r="AW557" s="183"/>
      <c r="AX557" s="183"/>
      <c r="AY557" s="183"/>
      <c r="AZ557" s="183"/>
      <c r="BA557" s="183"/>
      <c r="BB557" s="183"/>
    </row>
    <row r="558" spans="1:54">
      <c r="A558" s="183"/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83"/>
      <c r="AH558" s="183"/>
      <c r="AI558" s="183"/>
      <c r="AJ558" s="183"/>
      <c r="AK558" s="183"/>
      <c r="AL558" s="183"/>
      <c r="AM558" s="183"/>
      <c r="AN558" s="183"/>
      <c r="AO558" s="183"/>
      <c r="AP558" s="183"/>
      <c r="AQ558" s="183"/>
      <c r="AR558" s="183"/>
      <c r="AS558" s="183"/>
      <c r="AT558" s="183"/>
      <c r="AU558" s="183"/>
      <c r="AV558" s="183"/>
      <c r="AW558" s="183"/>
      <c r="AX558" s="183"/>
      <c r="AY558" s="183"/>
      <c r="AZ558" s="183"/>
      <c r="BA558" s="183"/>
      <c r="BB558" s="183"/>
    </row>
    <row r="559" spans="1:54">
      <c r="A559" s="183"/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83"/>
      <c r="AH559" s="183"/>
      <c r="AI559" s="183"/>
      <c r="AJ559" s="183"/>
      <c r="AK559" s="183"/>
      <c r="AL559" s="183"/>
      <c r="AM559" s="183"/>
      <c r="AN559" s="183"/>
      <c r="AO559" s="183"/>
      <c r="AP559" s="183"/>
      <c r="AQ559" s="183"/>
      <c r="AR559" s="183"/>
      <c r="AS559" s="183"/>
      <c r="AT559" s="183"/>
      <c r="AU559" s="183"/>
      <c r="AV559" s="183"/>
      <c r="AW559" s="183"/>
      <c r="AX559" s="183"/>
      <c r="AY559" s="183"/>
      <c r="AZ559" s="183"/>
      <c r="BA559" s="183"/>
      <c r="BB559" s="183"/>
    </row>
    <row r="560" spans="1:54">
      <c r="A560" s="183"/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  <c r="AC560" s="183"/>
      <c r="AD560" s="183"/>
      <c r="AE560" s="183"/>
      <c r="AF560" s="183"/>
      <c r="AG560" s="183"/>
      <c r="AH560" s="183"/>
      <c r="AI560" s="183"/>
      <c r="AJ560" s="183"/>
      <c r="AK560" s="183"/>
      <c r="AL560" s="183"/>
      <c r="AM560" s="183"/>
      <c r="AN560" s="183"/>
      <c r="AO560" s="183"/>
      <c r="AP560" s="183"/>
      <c r="AQ560" s="183"/>
      <c r="AR560" s="183"/>
      <c r="AS560" s="183"/>
      <c r="AT560" s="183"/>
      <c r="AU560" s="183"/>
      <c r="AV560" s="183"/>
      <c r="AW560" s="183"/>
      <c r="AX560" s="183"/>
      <c r="AY560" s="183"/>
      <c r="AZ560" s="183"/>
      <c r="BA560" s="183"/>
      <c r="BB560" s="183"/>
    </row>
    <row r="561" spans="1:54">
      <c r="A561" s="183"/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  <c r="AC561" s="183"/>
      <c r="AD561" s="183"/>
      <c r="AE561" s="183"/>
      <c r="AF561" s="183"/>
      <c r="AG561" s="183"/>
      <c r="AH561" s="183"/>
      <c r="AI561" s="183"/>
      <c r="AJ561" s="183"/>
      <c r="AK561" s="183"/>
      <c r="AL561" s="183"/>
      <c r="AM561" s="183"/>
      <c r="AN561" s="183"/>
      <c r="AO561" s="183"/>
      <c r="AP561" s="183"/>
      <c r="AQ561" s="183"/>
      <c r="AR561" s="183"/>
      <c r="AS561" s="183"/>
      <c r="AT561" s="183"/>
      <c r="AU561" s="183"/>
      <c r="AV561" s="183"/>
      <c r="AW561" s="183"/>
      <c r="AX561" s="183"/>
      <c r="AY561" s="183"/>
      <c r="AZ561" s="183"/>
      <c r="BA561" s="183"/>
      <c r="BB561" s="183"/>
    </row>
    <row r="562" spans="1:54">
      <c r="A562" s="183"/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  <c r="AC562" s="183"/>
      <c r="AD562" s="183"/>
      <c r="AE562" s="183"/>
      <c r="AF562" s="183"/>
      <c r="AG562" s="183"/>
      <c r="AH562" s="183"/>
      <c r="AI562" s="183"/>
      <c r="AJ562" s="183"/>
      <c r="AK562" s="183"/>
      <c r="AL562" s="183"/>
      <c r="AM562" s="183"/>
      <c r="AN562" s="183"/>
      <c r="AO562" s="183"/>
      <c r="AP562" s="183"/>
      <c r="AQ562" s="183"/>
      <c r="AR562" s="183"/>
      <c r="AS562" s="183"/>
      <c r="AT562" s="183"/>
      <c r="AU562" s="183"/>
      <c r="AV562" s="183"/>
      <c r="AW562" s="183"/>
      <c r="AX562" s="183"/>
      <c r="AY562" s="183"/>
      <c r="AZ562" s="183"/>
      <c r="BA562" s="183"/>
      <c r="BB562" s="183"/>
    </row>
    <row r="563" spans="1:54">
      <c r="A563" s="183"/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  <c r="AC563" s="183"/>
      <c r="AD563" s="183"/>
      <c r="AE563" s="183"/>
      <c r="AF563" s="183"/>
      <c r="AG563" s="183"/>
      <c r="AH563" s="183"/>
      <c r="AI563" s="183"/>
      <c r="AJ563" s="183"/>
      <c r="AK563" s="183"/>
      <c r="AL563" s="183"/>
      <c r="AM563" s="183"/>
      <c r="AN563" s="183"/>
      <c r="AO563" s="183"/>
      <c r="AP563" s="183"/>
      <c r="AQ563" s="183"/>
      <c r="AR563" s="183"/>
      <c r="AS563" s="183"/>
      <c r="AT563" s="183"/>
      <c r="AU563" s="183"/>
      <c r="AV563" s="183"/>
      <c r="AW563" s="183"/>
      <c r="AX563" s="183"/>
      <c r="AY563" s="183"/>
      <c r="AZ563" s="183"/>
      <c r="BA563" s="183"/>
      <c r="BB563" s="183"/>
    </row>
    <row r="564" spans="1:54">
      <c r="A564" s="183"/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  <c r="AC564" s="183"/>
      <c r="AD564" s="183"/>
      <c r="AE564" s="183"/>
      <c r="AF564" s="183"/>
      <c r="AG564" s="183"/>
      <c r="AH564" s="183"/>
      <c r="AI564" s="183"/>
      <c r="AJ564" s="183"/>
      <c r="AK564" s="183"/>
      <c r="AL564" s="183"/>
      <c r="AM564" s="183"/>
      <c r="AN564" s="183"/>
      <c r="AO564" s="183"/>
      <c r="AP564" s="183"/>
      <c r="AQ564" s="183"/>
      <c r="AR564" s="183"/>
      <c r="AS564" s="183"/>
      <c r="AT564" s="183"/>
      <c r="AU564" s="183"/>
      <c r="AV564" s="183"/>
      <c r="AW564" s="183"/>
      <c r="AX564" s="183"/>
      <c r="AY564" s="183"/>
      <c r="AZ564" s="183"/>
      <c r="BA564" s="183"/>
      <c r="BB564" s="183"/>
    </row>
    <row r="565" spans="1:54">
      <c r="A565" s="183"/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  <c r="AC565" s="183"/>
      <c r="AD565" s="183"/>
      <c r="AE565" s="183"/>
      <c r="AF565" s="183"/>
      <c r="AG565" s="183"/>
      <c r="AH565" s="183"/>
      <c r="AI565" s="183"/>
      <c r="AJ565" s="183"/>
      <c r="AK565" s="183"/>
      <c r="AL565" s="183"/>
      <c r="AM565" s="183"/>
      <c r="AN565" s="183"/>
      <c r="AO565" s="183"/>
      <c r="AP565" s="183"/>
      <c r="AQ565" s="183"/>
      <c r="AR565" s="183"/>
      <c r="AS565" s="183"/>
      <c r="AT565" s="183"/>
      <c r="AU565" s="183"/>
      <c r="AV565" s="183"/>
      <c r="AW565" s="183"/>
      <c r="AX565" s="183"/>
      <c r="AY565" s="183"/>
      <c r="AZ565" s="183"/>
      <c r="BA565" s="183"/>
      <c r="BB565" s="183"/>
    </row>
    <row r="566" spans="1:54">
      <c r="A566" s="183"/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83"/>
      <c r="AH566" s="183"/>
      <c r="AI566" s="183"/>
      <c r="AJ566" s="183"/>
      <c r="AK566" s="183"/>
      <c r="AL566" s="183"/>
      <c r="AM566" s="183"/>
      <c r="AN566" s="183"/>
      <c r="AO566" s="183"/>
      <c r="AP566" s="183"/>
      <c r="AQ566" s="183"/>
      <c r="AR566" s="183"/>
      <c r="AS566" s="183"/>
      <c r="AT566" s="183"/>
      <c r="AU566" s="183"/>
      <c r="AV566" s="183"/>
      <c r="AW566" s="183"/>
      <c r="AX566" s="183"/>
      <c r="AY566" s="183"/>
      <c r="AZ566" s="183"/>
      <c r="BA566" s="183"/>
      <c r="BB566" s="183"/>
    </row>
    <row r="567" spans="1:54">
      <c r="A567" s="183"/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  <c r="AC567" s="183"/>
      <c r="AD567" s="183"/>
      <c r="AE567" s="183"/>
      <c r="AF567" s="183"/>
      <c r="AG567" s="183"/>
      <c r="AH567" s="183"/>
      <c r="AI567" s="183"/>
      <c r="AJ567" s="183"/>
      <c r="AK567" s="183"/>
      <c r="AL567" s="183"/>
      <c r="AM567" s="183"/>
      <c r="AN567" s="183"/>
      <c r="AO567" s="183"/>
      <c r="AP567" s="183"/>
      <c r="AQ567" s="183"/>
      <c r="AR567" s="183"/>
      <c r="AS567" s="183"/>
      <c r="AT567" s="183"/>
      <c r="AU567" s="183"/>
      <c r="AV567" s="183"/>
      <c r="AW567" s="183"/>
      <c r="AX567" s="183"/>
      <c r="AY567" s="183"/>
      <c r="AZ567" s="183"/>
      <c r="BA567" s="183"/>
      <c r="BB567" s="183"/>
    </row>
    <row r="568" spans="1:54">
      <c r="A568" s="183"/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83"/>
      <c r="AH568" s="183"/>
      <c r="AI568" s="183"/>
      <c r="AJ568" s="183"/>
      <c r="AK568" s="183"/>
      <c r="AL568" s="183"/>
      <c r="AM568" s="183"/>
      <c r="AN568" s="183"/>
      <c r="AO568" s="183"/>
      <c r="AP568" s="183"/>
      <c r="AQ568" s="183"/>
      <c r="AR568" s="183"/>
      <c r="AS568" s="183"/>
      <c r="AT568" s="183"/>
      <c r="AU568" s="183"/>
      <c r="AV568" s="183"/>
      <c r="AW568" s="183"/>
      <c r="AX568" s="183"/>
      <c r="AY568" s="183"/>
      <c r="AZ568" s="183"/>
      <c r="BA568" s="183"/>
      <c r="BB568" s="183"/>
    </row>
    <row r="569" spans="1:54">
      <c r="A569" s="183"/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83"/>
      <c r="AH569" s="183"/>
      <c r="AI569" s="183"/>
      <c r="AJ569" s="183"/>
      <c r="AK569" s="183"/>
      <c r="AL569" s="183"/>
      <c r="AM569" s="183"/>
      <c r="AN569" s="183"/>
      <c r="AO569" s="183"/>
      <c r="AP569" s="183"/>
      <c r="AQ569" s="183"/>
      <c r="AR569" s="183"/>
      <c r="AS569" s="183"/>
      <c r="AT569" s="183"/>
      <c r="AU569" s="183"/>
      <c r="AV569" s="183"/>
      <c r="AW569" s="183"/>
      <c r="AX569" s="183"/>
      <c r="AY569" s="183"/>
      <c r="AZ569" s="183"/>
      <c r="BA569" s="183"/>
      <c r="BB569" s="183"/>
    </row>
    <row r="570" spans="1:54">
      <c r="A570" s="183"/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  <c r="AI570" s="183"/>
      <c r="AJ570" s="183"/>
      <c r="AK570" s="183"/>
      <c r="AL570" s="183"/>
      <c r="AM570" s="183"/>
      <c r="AN570" s="183"/>
      <c r="AO570" s="183"/>
      <c r="AP570" s="183"/>
      <c r="AQ570" s="183"/>
      <c r="AR570" s="183"/>
      <c r="AS570" s="183"/>
      <c r="AT570" s="183"/>
      <c r="AU570" s="183"/>
      <c r="AV570" s="183"/>
      <c r="AW570" s="183"/>
      <c r="AX570" s="183"/>
      <c r="AY570" s="183"/>
      <c r="AZ570" s="183"/>
      <c r="BA570" s="183"/>
      <c r="BB570" s="183"/>
    </row>
    <row r="571" spans="1:54">
      <c r="A571" s="183"/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  <c r="AI571" s="183"/>
      <c r="AJ571" s="183"/>
      <c r="AK571" s="183"/>
      <c r="AL571" s="183"/>
      <c r="AM571" s="183"/>
      <c r="AN571" s="183"/>
      <c r="AO571" s="183"/>
      <c r="AP571" s="183"/>
      <c r="AQ571" s="183"/>
      <c r="AR571" s="183"/>
      <c r="AS571" s="183"/>
      <c r="AT571" s="183"/>
      <c r="AU571" s="183"/>
      <c r="AV571" s="183"/>
      <c r="AW571" s="183"/>
      <c r="AX571" s="183"/>
      <c r="AY571" s="183"/>
      <c r="AZ571" s="183"/>
      <c r="BA571" s="183"/>
      <c r="BB571" s="183"/>
    </row>
    <row r="572" spans="1:54">
      <c r="A572" s="183"/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  <c r="AC572" s="183"/>
      <c r="AD572" s="183"/>
      <c r="AE572" s="183"/>
      <c r="AF572" s="183"/>
      <c r="AG572" s="183"/>
      <c r="AH572" s="183"/>
      <c r="AI572" s="183"/>
      <c r="AJ572" s="183"/>
      <c r="AK572" s="183"/>
      <c r="AL572" s="183"/>
      <c r="AM572" s="183"/>
      <c r="AN572" s="183"/>
      <c r="AO572" s="183"/>
      <c r="AP572" s="183"/>
      <c r="AQ572" s="183"/>
      <c r="AR572" s="183"/>
      <c r="AS572" s="183"/>
      <c r="AT572" s="183"/>
      <c r="AU572" s="183"/>
      <c r="AV572" s="183"/>
      <c r="AW572" s="183"/>
      <c r="AX572" s="183"/>
      <c r="AY572" s="183"/>
      <c r="AZ572" s="183"/>
      <c r="BA572" s="183"/>
      <c r="BB572" s="183"/>
    </row>
    <row r="573" spans="1:54">
      <c r="A573" s="183"/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  <c r="AC573" s="183"/>
      <c r="AD573" s="183"/>
      <c r="AE573" s="183"/>
      <c r="AF573" s="183"/>
      <c r="AG573" s="183"/>
      <c r="AH573" s="183"/>
      <c r="AI573" s="183"/>
      <c r="AJ573" s="183"/>
      <c r="AK573" s="183"/>
      <c r="AL573" s="183"/>
      <c r="AM573" s="183"/>
      <c r="AN573" s="183"/>
      <c r="AO573" s="183"/>
      <c r="AP573" s="183"/>
      <c r="AQ573" s="183"/>
      <c r="AR573" s="183"/>
      <c r="AS573" s="183"/>
      <c r="AT573" s="183"/>
      <c r="AU573" s="183"/>
      <c r="AV573" s="183"/>
      <c r="AW573" s="183"/>
      <c r="AX573" s="183"/>
      <c r="AY573" s="183"/>
      <c r="AZ573" s="183"/>
      <c r="BA573" s="183"/>
      <c r="BB573" s="183"/>
    </row>
    <row r="574" spans="1:54">
      <c r="A574" s="183"/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  <c r="AC574" s="183"/>
      <c r="AD574" s="183"/>
      <c r="AE574" s="183"/>
      <c r="AF574" s="183"/>
      <c r="AG574" s="183"/>
      <c r="AH574" s="183"/>
      <c r="AI574" s="183"/>
      <c r="AJ574" s="183"/>
      <c r="AK574" s="183"/>
      <c r="AL574" s="183"/>
      <c r="AM574" s="183"/>
      <c r="AN574" s="183"/>
      <c r="AO574" s="183"/>
      <c r="AP574" s="183"/>
      <c r="AQ574" s="183"/>
      <c r="AR574" s="183"/>
      <c r="AS574" s="183"/>
      <c r="AT574" s="183"/>
      <c r="AU574" s="183"/>
      <c r="AV574" s="183"/>
      <c r="AW574" s="183"/>
      <c r="AX574" s="183"/>
      <c r="AY574" s="183"/>
      <c r="AZ574" s="183"/>
      <c r="BA574" s="183"/>
      <c r="BB574" s="183"/>
    </row>
    <row r="575" spans="1:54">
      <c r="A575" s="183"/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  <c r="AB575" s="183"/>
      <c r="AC575" s="183"/>
      <c r="AD575" s="183"/>
      <c r="AE575" s="183"/>
      <c r="AF575" s="183"/>
      <c r="AG575" s="183"/>
      <c r="AH575" s="183"/>
      <c r="AI575" s="183"/>
      <c r="AJ575" s="183"/>
      <c r="AK575" s="183"/>
      <c r="AL575" s="183"/>
      <c r="AM575" s="183"/>
      <c r="AN575" s="183"/>
      <c r="AO575" s="183"/>
      <c r="AP575" s="183"/>
      <c r="AQ575" s="183"/>
      <c r="AR575" s="183"/>
      <c r="AS575" s="183"/>
      <c r="AT575" s="183"/>
      <c r="AU575" s="183"/>
      <c r="AV575" s="183"/>
      <c r="AW575" s="183"/>
      <c r="AX575" s="183"/>
      <c r="AY575" s="183"/>
      <c r="AZ575" s="183"/>
      <c r="BA575" s="183"/>
      <c r="BB575" s="183"/>
    </row>
    <row r="576" spans="1:54">
      <c r="A576" s="183"/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  <c r="AB576" s="183"/>
      <c r="AC576" s="183"/>
      <c r="AD576" s="183"/>
      <c r="AE576" s="183"/>
      <c r="AF576" s="183"/>
      <c r="AG576" s="183"/>
      <c r="AH576" s="183"/>
      <c r="AI576" s="183"/>
      <c r="AJ576" s="183"/>
      <c r="AK576" s="183"/>
      <c r="AL576" s="183"/>
      <c r="AM576" s="183"/>
      <c r="AN576" s="183"/>
      <c r="AO576" s="183"/>
      <c r="AP576" s="183"/>
      <c r="AQ576" s="183"/>
      <c r="AR576" s="183"/>
      <c r="AS576" s="183"/>
      <c r="AT576" s="183"/>
      <c r="AU576" s="183"/>
      <c r="AV576" s="183"/>
      <c r="AW576" s="183"/>
      <c r="AX576" s="183"/>
      <c r="AY576" s="183"/>
      <c r="AZ576" s="183"/>
      <c r="BA576" s="183"/>
      <c r="BB576" s="183"/>
    </row>
    <row r="577" spans="1:54">
      <c r="A577" s="183"/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  <c r="AB577" s="183"/>
      <c r="AC577" s="183"/>
      <c r="AD577" s="183"/>
      <c r="AE577" s="183"/>
      <c r="AF577" s="183"/>
      <c r="AG577" s="183"/>
      <c r="AH577" s="183"/>
      <c r="AI577" s="183"/>
      <c r="AJ577" s="183"/>
      <c r="AK577" s="183"/>
      <c r="AL577" s="183"/>
      <c r="AM577" s="183"/>
      <c r="AN577" s="183"/>
      <c r="AO577" s="183"/>
      <c r="AP577" s="183"/>
      <c r="AQ577" s="183"/>
      <c r="AR577" s="183"/>
      <c r="AS577" s="183"/>
      <c r="AT577" s="183"/>
      <c r="AU577" s="183"/>
      <c r="AV577" s="183"/>
      <c r="AW577" s="183"/>
      <c r="AX577" s="183"/>
      <c r="AY577" s="183"/>
      <c r="AZ577" s="183"/>
      <c r="BA577" s="183"/>
      <c r="BB577" s="183"/>
    </row>
    <row r="578" spans="1:54">
      <c r="A578" s="183"/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  <c r="AB578" s="183"/>
      <c r="AC578" s="183"/>
      <c r="AD578" s="183"/>
      <c r="AE578" s="183"/>
      <c r="AF578" s="183"/>
      <c r="AG578" s="183"/>
      <c r="AH578" s="183"/>
      <c r="AI578" s="183"/>
      <c r="AJ578" s="183"/>
      <c r="AK578" s="183"/>
      <c r="AL578" s="183"/>
      <c r="AM578" s="183"/>
      <c r="AN578" s="183"/>
      <c r="AO578" s="183"/>
      <c r="AP578" s="183"/>
      <c r="AQ578" s="183"/>
      <c r="AR578" s="183"/>
      <c r="AS578" s="183"/>
      <c r="AT578" s="183"/>
      <c r="AU578" s="183"/>
      <c r="AV578" s="183"/>
      <c r="AW578" s="183"/>
      <c r="AX578" s="183"/>
      <c r="AY578" s="183"/>
      <c r="AZ578" s="183"/>
      <c r="BA578" s="183"/>
      <c r="BB578" s="183"/>
    </row>
    <row r="579" spans="1:54">
      <c r="A579" s="183"/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  <c r="AB579" s="183"/>
      <c r="AC579" s="183"/>
      <c r="AD579" s="183"/>
      <c r="AE579" s="183"/>
      <c r="AF579" s="183"/>
      <c r="AG579" s="183"/>
      <c r="AH579" s="183"/>
      <c r="AI579" s="183"/>
      <c r="AJ579" s="183"/>
      <c r="AK579" s="183"/>
      <c r="AL579" s="183"/>
      <c r="AM579" s="183"/>
      <c r="AN579" s="183"/>
      <c r="AO579" s="183"/>
      <c r="AP579" s="183"/>
      <c r="AQ579" s="183"/>
      <c r="AR579" s="183"/>
      <c r="AS579" s="183"/>
      <c r="AT579" s="183"/>
      <c r="AU579" s="183"/>
      <c r="AV579" s="183"/>
      <c r="AW579" s="183"/>
      <c r="AX579" s="183"/>
      <c r="AY579" s="183"/>
      <c r="AZ579" s="183"/>
      <c r="BA579" s="183"/>
      <c r="BB579" s="183"/>
    </row>
    <row r="580" spans="1:54">
      <c r="A580" s="183"/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  <c r="AB580" s="183"/>
      <c r="AC580" s="183"/>
      <c r="AD580" s="183"/>
      <c r="AE580" s="183"/>
      <c r="AF580" s="183"/>
      <c r="AG580" s="183"/>
      <c r="AH580" s="183"/>
      <c r="AI580" s="183"/>
      <c r="AJ580" s="183"/>
      <c r="AK580" s="183"/>
      <c r="AL580" s="183"/>
      <c r="AM580" s="183"/>
      <c r="AN580" s="183"/>
      <c r="AO580" s="183"/>
      <c r="AP580" s="183"/>
      <c r="AQ580" s="183"/>
      <c r="AR580" s="183"/>
      <c r="AS580" s="183"/>
      <c r="AT580" s="183"/>
      <c r="AU580" s="183"/>
      <c r="AV580" s="183"/>
      <c r="AW580" s="183"/>
      <c r="AX580" s="183"/>
      <c r="AY580" s="183"/>
      <c r="AZ580" s="183"/>
      <c r="BA580" s="183"/>
      <c r="BB580" s="183"/>
    </row>
    <row r="581" spans="1:54">
      <c r="A581" s="183"/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  <c r="AB581" s="183"/>
      <c r="AC581" s="183"/>
      <c r="AD581" s="183"/>
      <c r="AE581" s="183"/>
      <c r="AF581" s="183"/>
      <c r="AG581" s="183"/>
      <c r="AH581" s="183"/>
      <c r="AI581" s="183"/>
      <c r="AJ581" s="183"/>
      <c r="AK581" s="183"/>
      <c r="AL581" s="183"/>
      <c r="AM581" s="183"/>
      <c r="AN581" s="183"/>
      <c r="AO581" s="183"/>
      <c r="AP581" s="183"/>
      <c r="AQ581" s="183"/>
      <c r="AR581" s="183"/>
      <c r="AS581" s="183"/>
      <c r="AT581" s="183"/>
      <c r="AU581" s="183"/>
      <c r="AV581" s="183"/>
      <c r="AW581" s="183"/>
      <c r="AX581" s="183"/>
      <c r="AY581" s="183"/>
      <c r="AZ581" s="183"/>
      <c r="BA581" s="183"/>
      <c r="BB581" s="183"/>
    </row>
    <row r="582" spans="1:54">
      <c r="A582" s="183"/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  <c r="AB582" s="183"/>
      <c r="AC582" s="183"/>
      <c r="AD582" s="183"/>
      <c r="AE582" s="183"/>
      <c r="AF582" s="183"/>
      <c r="AG582" s="183"/>
      <c r="AH582" s="183"/>
      <c r="AI582" s="183"/>
      <c r="AJ582" s="183"/>
      <c r="AK582" s="183"/>
      <c r="AL582" s="183"/>
      <c r="AM582" s="183"/>
      <c r="AN582" s="183"/>
      <c r="AO582" s="183"/>
      <c r="AP582" s="183"/>
      <c r="AQ582" s="183"/>
      <c r="AR582" s="183"/>
      <c r="AS582" s="183"/>
      <c r="AT582" s="183"/>
      <c r="AU582" s="183"/>
      <c r="AV582" s="183"/>
      <c r="AW582" s="183"/>
      <c r="AX582" s="183"/>
      <c r="AY582" s="183"/>
      <c r="AZ582" s="183"/>
      <c r="BA582" s="183"/>
      <c r="BB582" s="183"/>
    </row>
    <row r="583" spans="1:54">
      <c r="A583" s="183"/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  <c r="AB583" s="183"/>
      <c r="AC583" s="183"/>
      <c r="AD583" s="183"/>
      <c r="AE583" s="183"/>
      <c r="AF583" s="183"/>
      <c r="AG583" s="183"/>
      <c r="AH583" s="183"/>
      <c r="AI583" s="183"/>
      <c r="AJ583" s="183"/>
      <c r="AK583" s="183"/>
      <c r="AL583" s="183"/>
      <c r="AM583" s="183"/>
      <c r="AN583" s="183"/>
      <c r="AO583" s="183"/>
      <c r="AP583" s="183"/>
      <c r="AQ583" s="183"/>
      <c r="AR583" s="183"/>
      <c r="AS583" s="183"/>
      <c r="AT583" s="183"/>
      <c r="AU583" s="183"/>
      <c r="AV583" s="183"/>
      <c r="AW583" s="183"/>
      <c r="AX583" s="183"/>
      <c r="AY583" s="183"/>
      <c r="AZ583" s="183"/>
      <c r="BA583" s="183"/>
      <c r="BB583" s="183"/>
    </row>
    <row r="584" spans="1:54">
      <c r="A584" s="183"/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  <c r="AB584" s="183"/>
      <c r="AC584" s="183"/>
      <c r="AD584" s="183"/>
      <c r="AE584" s="183"/>
      <c r="AF584" s="183"/>
      <c r="AG584" s="183"/>
      <c r="AH584" s="183"/>
      <c r="AI584" s="183"/>
      <c r="AJ584" s="183"/>
      <c r="AK584" s="183"/>
      <c r="AL584" s="183"/>
      <c r="AM584" s="183"/>
      <c r="AN584" s="183"/>
      <c r="AO584" s="183"/>
      <c r="AP584" s="183"/>
      <c r="AQ584" s="183"/>
      <c r="AR584" s="183"/>
      <c r="AS584" s="183"/>
      <c r="AT584" s="183"/>
      <c r="AU584" s="183"/>
      <c r="AV584" s="183"/>
      <c r="AW584" s="183"/>
      <c r="AX584" s="183"/>
      <c r="AY584" s="183"/>
      <c r="AZ584" s="183"/>
      <c r="BA584" s="183"/>
      <c r="BB584" s="183"/>
    </row>
    <row r="585" spans="1:54">
      <c r="A585" s="183"/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  <c r="AC585" s="183"/>
      <c r="AD585" s="183"/>
      <c r="AE585" s="183"/>
      <c r="AF585" s="183"/>
      <c r="AG585" s="183"/>
      <c r="AH585" s="183"/>
      <c r="AI585" s="183"/>
      <c r="AJ585" s="183"/>
      <c r="AK585" s="183"/>
      <c r="AL585" s="183"/>
      <c r="AM585" s="183"/>
      <c r="AN585" s="183"/>
      <c r="AO585" s="183"/>
      <c r="AP585" s="183"/>
      <c r="AQ585" s="183"/>
      <c r="AR585" s="183"/>
      <c r="AS585" s="183"/>
      <c r="AT585" s="183"/>
      <c r="AU585" s="183"/>
      <c r="AV585" s="183"/>
      <c r="AW585" s="183"/>
      <c r="AX585" s="183"/>
      <c r="AY585" s="183"/>
      <c r="AZ585" s="183"/>
      <c r="BA585" s="183"/>
      <c r="BB585" s="183"/>
    </row>
    <row r="586" spans="1:54">
      <c r="A586" s="183"/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  <c r="AB586" s="183"/>
      <c r="AC586" s="183"/>
      <c r="AD586" s="183"/>
      <c r="AE586" s="183"/>
      <c r="AF586" s="183"/>
      <c r="AG586" s="183"/>
      <c r="AH586" s="183"/>
      <c r="AI586" s="183"/>
      <c r="AJ586" s="183"/>
      <c r="AK586" s="183"/>
      <c r="AL586" s="183"/>
      <c r="AM586" s="183"/>
      <c r="AN586" s="183"/>
      <c r="AO586" s="183"/>
      <c r="AP586" s="183"/>
      <c r="AQ586" s="183"/>
      <c r="AR586" s="183"/>
      <c r="AS586" s="183"/>
      <c r="AT586" s="183"/>
      <c r="AU586" s="183"/>
      <c r="AV586" s="183"/>
      <c r="AW586" s="183"/>
      <c r="AX586" s="183"/>
      <c r="AY586" s="183"/>
      <c r="AZ586" s="183"/>
      <c r="BA586" s="183"/>
      <c r="BB586" s="183"/>
    </row>
    <row r="587" spans="1:54">
      <c r="A587" s="183"/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  <c r="AB587" s="183"/>
      <c r="AC587" s="183"/>
      <c r="AD587" s="183"/>
      <c r="AE587" s="183"/>
      <c r="AF587" s="183"/>
      <c r="AG587" s="183"/>
      <c r="AH587" s="183"/>
      <c r="AI587" s="183"/>
      <c r="AJ587" s="183"/>
      <c r="AK587" s="183"/>
      <c r="AL587" s="183"/>
      <c r="AM587" s="183"/>
      <c r="AN587" s="183"/>
      <c r="AO587" s="183"/>
      <c r="AP587" s="183"/>
      <c r="AQ587" s="183"/>
      <c r="AR587" s="183"/>
      <c r="AS587" s="183"/>
      <c r="AT587" s="183"/>
      <c r="AU587" s="183"/>
      <c r="AV587" s="183"/>
      <c r="AW587" s="183"/>
      <c r="AX587" s="183"/>
      <c r="AY587" s="183"/>
      <c r="AZ587" s="183"/>
      <c r="BA587" s="183"/>
      <c r="BB587" s="183"/>
    </row>
    <row r="588" spans="1:54">
      <c r="A588" s="183"/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  <c r="AB588" s="183"/>
      <c r="AC588" s="183"/>
      <c r="AD588" s="183"/>
      <c r="AE588" s="183"/>
      <c r="AF588" s="183"/>
      <c r="AG588" s="183"/>
      <c r="AH588" s="183"/>
      <c r="AI588" s="183"/>
      <c r="AJ588" s="183"/>
      <c r="AK588" s="183"/>
      <c r="AL588" s="183"/>
      <c r="AM588" s="183"/>
      <c r="AN588" s="183"/>
      <c r="AO588" s="183"/>
      <c r="AP588" s="183"/>
      <c r="AQ588" s="183"/>
      <c r="AR588" s="183"/>
      <c r="AS588" s="183"/>
      <c r="AT588" s="183"/>
      <c r="AU588" s="183"/>
      <c r="AV588" s="183"/>
      <c r="AW588" s="183"/>
      <c r="AX588" s="183"/>
      <c r="AY588" s="183"/>
      <c r="AZ588" s="183"/>
      <c r="BA588" s="183"/>
      <c r="BB588" s="183"/>
    </row>
    <row r="589" spans="1:54">
      <c r="A589" s="183"/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  <c r="AB589" s="183"/>
      <c r="AC589" s="183"/>
      <c r="AD589" s="183"/>
      <c r="AE589" s="183"/>
      <c r="AF589" s="183"/>
      <c r="AG589" s="183"/>
      <c r="AH589" s="183"/>
      <c r="AI589" s="183"/>
      <c r="AJ589" s="183"/>
      <c r="AK589" s="183"/>
      <c r="AL589" s="183"/>
      <c r="AM589" s="183"/>
      <c r="AN589" s="183"/>
      <c r="AO589" s="183"/>
      <c r="AP589" s="183"/>
      <c r="AQ589" s="183"/>
      <c r="AR589" s="183"/>
      <c r="AS589" s="183"/>
      <c r="AT589" s="183"/>
      <c r="AU589" s="183"/>
      <c r="AV589" s="183"/>
      <c r="AW589" s="183"/>
      <c r="AX589" s="183"/>
      <c r="AY589" s="183"/>
      <c r="AZ589" s="183"/>
      <c r="BA589" s="183"/>
      <c r="BB589" s="183"/>
    </row>
    <row r="590" spans="1:54">
      <c r="A590" s="183"/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  <c r="AB590" s="183"/>
      <c r="AC590" s="183"/>
      <c r="AD590" s="183"/>
      <c r="AE590" s="183"/>
      <c r="AF590" s="183"/>
      <c r="AG590" s="183"/>
      <c r="AH590" s="183"/>
      <c r="AI590" s="183"/>
      <c r="AJ590" s="183"/>
      <c r="AK590" s="183"/>
      <c r="AL590" s="183"/>
      <c r="AM590" s="183"/>
      <c r="AN590" s="183"/>
      <c r="AO590" s="183"/>
      <c r="AP590" s="183"/>
      <c r="AQ590" s="183"/>
      <c r="AR590" s="183"/>
      <c r="AS590" s="183"/>
      <c r="AT590" s="183"/>
      <c r="AU590" s="183"/>
      <c r="AV590" s="183"/>
      <c r="AW590" s="183"/>
      <c r="AX590" s="183"/>
      <c r="AY590" s="183"/>
      <c r="AZ590" s="183"/>
      <c r="BA590" s="183"/>
      <c r="BB590" s="183"/>
    </row>
    <row r="591" spans="1:54">
      <c r="A591" s="183"/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  <c r="AB591" s="183"/>
      <c r="AC591" s="183"/>
      <c r="AD591" s="183"/>
      <c r="AE591" s="183"/>
      <c r="AF591" s="183"/>
      <c r="AG591" s="183"/>
      <c r="AH591" s="183"/>
      <c r="AI591" s="183"/>
      <c r="AJ591" s="183"/>
      <c r="AK591" s="183"/>
      <c r="AL591" s="183"/>
      <c r="AM591" s="183"/>
      <c r="AN591" s="183"/>
      <c r="AO591" s="183"/>
      <c r="AP591" s="183"/>
      <c r="AQ591" s="183"/>
      <c r="AR591" s="183"/>
      <c r="AS591" s="183"/>
      <c r="AT591" s="183"/>
      <c r="AU591" s="183"/>
      <c r="AV591" s="183"/>
      <c r="AW591" s="183"/>
      <c r="AX591" s="183"/>
      <c r="AY591" s="183"/>
      <c r="AZ591" s="183"/>
      <c r="BA591" s="183"/>
      <c r="BB591" s="183"/>
    </row>
    <row r="592" spans="1:54">
      <c r="A592" s="183"/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  <c r="AB592" s="183"/>
      <c r="AC592" s="183"/>
      <c r="AD592" s="183"/>
      <c r="AE592" s="183"/>
      <c r="AF592" s="183"/>
      <c r="AG592" s="183"/>
      <c r="AH592" s="183"/>
      <c r="AI592" s="183"/>
      <c r="AJ592" s="183"/>
      <c r="AK592" s="183"/>
      <c r="AL592" s="183"/>
      <c r="AM592" s="183"/>
      <c r="AN592" s="183"/>
      <c r="AO592" s="183"/>
      <c r="AP592" s="183"/>
      <c r="AQ592" s="183"/>
      <c r="AR592" s="183"/>
      <c r="AS592" s="183"/>
      <c r="AT592" s="183"/>
      <c r="AU592" s="183"/>
      <c r="AV592" s="183"/>
      <c r="AW592" s="183"/>
      <c r="AX592" s="183"/>
      <c r="AY592" s="183"/>
      <c r="AZ592" s="183"/>
      <c r="BA592" s="183"/>
      <c r="BB592" s="183"/>
    </row>
    <row r="593" spans="1:54">
      <c r="A593" s="183"/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  <c r="AB593" s="183"/>
      <c r="AC593" s="183"/>
      <c r="AD593" s="183"/>
      <c r="AE593" s="183"/>
      <c r="AF593" s="183"/>
      <c r="AG593" s="183"/>
      <c r="AH593" s="183"/>
      <c r="AI593" s="183"/>
      <c r="AJ593" s="183"/>
      <c r="AK593" s="183"/>
      <c r="AL593" s="183"/>
      <c r="AM593" s="183"/>
      <c r="AN593" s="183"/>
      <c r="AO593" s="183"/>
      <c r="AP593" s="183"/>
      <c r="AQ593" s="183"/>
      <c r="AR593" s="183"/>
      <c r="AS593" s="183"/>
      <c r="AT593" s="183"/>
      <c r="AU593" s="183"/>
      <c r="AV593" s="183"/>
      <c r="AW593" s="183"/>
      <c r="AX593" s="183"/>
      <c r="AY593" s="183"/>
      <c r="AZ593" s="183"/>
      <c r="BA593" s="183"/>
      <c r="BB593" s="183"/>
    </row>
    <row r="594" spans="1:54">
      <c r="A594" s="183"/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  <c r="AB594" s="183"/>
      <c r="AC594" s="183"/>
      <c r="AD594" s="183"/>
      <c r="AE594" s="183"/>
      <c r="AF594" s="183"/>
      <c r="AG594" s="183"/>
      <c r="AH594" s="183"/>
      <c r="AI594" s="183"/>
      <c r="AJ594" s="183"/>
      <c r="AK594" s="183"/>
      <c r="AL594" s="183"/>
      <c r="AM594" s="183"/>
      <c r="AN594" s="183"/>
      <c r="AO594" s="183"/>
      <c r="AP594" s="183"/>
      <c r="AQ594" s="183"/>
      <c r="AR594" s="183"/>
      <c r="AS594" s="183"/>
      <c r="AT594" s="183"/>
      <c r="AU594" s="183"/>
      <c r="AV594" s="183"/>
      <c r="AW594" s="183"/>
      <c r="AX594" s="183"/>
      <c r="AY594" s="183"/>
      <c r="AZ594" s="183"/>
      <c r="BA594" s="183"/>
      <c r="BB594" s="183"/>
    </row>
    <row r="595" spans="1:54">
      <c r="A595" s="183"/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  <c r="AB595" s="183"/>
      <c r="AC595" s="183"/>
      <c r="AD595" s="183"/>
      <c r="AE595" s="183"/>
      <c r="AF595" s="183"/>
      <c r="AG595" s="183"/>
      <c r="AH595" s="183"/>
      <c r="AI595" s="183"/>
      <c r="AJ595" s="183"/>
      <c r="AK595" s="183"/>
      <c r="AL595" s="183"/>
      <c r="AM595" s="183"/>
      <c r="AN595" s="183"/>
      <c r="AO595" s="183"/>
      <c r="AP595" s="183"/>
      <c r="AQ595" s="183"/>
      <c r="AR595" s="183"/>
      <c r="AS595" s="183"/>
      <c r="AT595" s="183"/>
      <c r="AU595" s="183"/>
      <c r="AV595" s="183"/>
      <c r="AW595" s="183"/>
      <c r="AX595" s="183"/>
      <c r="AY595" s="183"/>
      <c r="AZ595" s="183"/>
      <c r="BA595" s="183"/>
      <c r="BB595" s="183"/>
    </row>
    <row r="596" spans="1:54">
      <c r="A596" s="183"/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  <c r="AB596" s="183"/>
      <c r="AC596" s="183"/>
      <c r="AD596" s="183"/>
      <c r="AE596" s="183"/>
      <c r="AF596" s="183"/>
      <c r="AG596" s="183"/>
      <c r="AH596" s="183"/>
      <c r="AI596" s="183"/>
      <c r="AJ596" s="183"/>
      <c r="AK596" s="183"/>
      <c r="AL596" s="183"/>
      <c r="AM596" s="183"/>
      <c r="AN596" s="183"/>
      <c r="AO596" s="183"/>
      <c r="AP596" s="183"/>
      <c r="AQ596" s="183"/>
      <c r="AR596" s="183"/>
      <c r="AS596" s="183"/>
      <c r="AT596" s="183"/>
      <c r="AU596" s="183"/>
      <c r="AV596" s="183"/>
      <c r="AW596" s="183"/>
      <c r="AX596" s="183"/>
      <c r="AY596" s="183"/>
      <c r="AZ596" s="183"/>
      <c r="BA596" s="183"/>
      <c r="BB596" s="183"/>
    </row>
    <row r="597" spans="1:54">
      <c r="A597" s="183"/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  <c r="AB597" s="183"/>
      <c r="AC597" s="183"/>
      <c r="AD597" s="183"/>
      <c r="AE597" s="183"/>
      <c r="AF597" s="183"/>
      <c r="AG597" s="183"/>
      <c r="AH597" s="183"/>
      <c r="AI597" s="183"/>
      <c r="AJ597" s="183"/>
      <c r="AK597" s="183"/>
      <c r="AL597" s="183"/>
      <c r="AM597" s="183"/>
      <c r="AN597" s="183"/>
      <c r="AO597" s="183"/>
      <c r="AP597" s="183"/>
      <c r="AQ597" s="183"/>
      <c r="AR597" s="183"/>
      <c r="AS597" s="183"/>
      <c r="AT597" s="183"/>
      <c r="AU597" s="183"/>
      <c r="AV597" s="183"/>
      <c r="AW597" s="183"/>
      <c r="AX597" s="183"/>
      <c r="AY597" s="183"/>
      <c r="AZ597" s="183"/>
      <c r="BA597" s="183"/>
      <c r="BB597" s="183"/>
    </row>
    <row r="598" spans="1:54">
      <c r="A598" s="183"/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83"/>
      <c r="AH598" s="183"/>
      <c r="AI598" s="183"/>
      <c r="AJ598" s="183"/>
      <c r="AK598" s="183"/>
      <c r="AL598" s="183"/>
      <c r="AM598" s="183"/>
      <c r="AN598" s="183"/>
      <c r="AO598" s="183"/>
      <c r="AP598" s="183"/>
      <c r="AQ598" s="183"/>
      <c r="AR598" s="183"/>
      <c r="AS598" s="183"/>
      <c r="AT598" s="183"/>
      <c r="AU598" s="183"/>
      <c r="AV598" s="183"/>
      <c r="AW598" s="183"/>
      <c r="AX598" s="183"/>
      <c r="AY598" s="183"/>
      <c r="AZ598" s="183"/>
      <c r="BA598" s="183"/>
      <c r="BB598" s="183"/>
    </row>
    <row r="599" spans="1:54">
      <c r="A599" s="183"/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  <c r="AB599" s="183"/>
      <c r="AC599" s="183"/>
      <c r="AD599" s="183"/>
      <c r="AE599" s="183"/>
      <c r="AF599" s="183"/>
      <c r="AG599" s="183"/>
      <c r="AH599" s="183"/>
      <c r="AI599" s="183"/>
      <c r="AJ599" s="183"/>
      <c r="AK599" s="183"/>
      <c r="AL599" s="183"/>
      <c r="AM599" s="183"/>
      <c r="AN599" s="183"/>
      <c r="AO599" s="183"/>
      <c r="AP599" s="183"/>
      <c r="AQ599" s="183"/>
      <c r="AR599" s="183"/>
      <c r="AS599" s="183"/>
      <c r="AT599" s="183"/>
      <c r="AU599" s="183"/>
      <c r="AV599" s="183"/>
      <c r="AW599" s="183"/>
      <c r="AX599" s="183"/>
      <c r="AY599" s="183"/>
      <c r="AZ599" s="183"/>
      <c r="BA599" s="183"/>
      <c r="BB599" s="183"/>
    </row>
    <row r="600" spans="1:54">
      <c r="A600" s="183"/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  <c r="AB600" s="183"/>
      <c r="AC600" s="183"/>
      <c r="AD600" s="183"/>
      <c r="AE600" s="183"/>
      <c r="AF600" s="183"/>
      <c r="AG600" s="183"/>
      <c r="AH600" s="183"/>
      <c r="AI600" s="183"/>
      <c r="AJ600" s="183"/>
      <c r="AK600" s="183"/>
      <c r="AL600" s="183"/>
      <c r="AM600" s="183"/>
      <c r="AN600" s="183"/>
      <c r="AO600" s="183"/>
      <c r="AP600" s="183"/>
      <c r="AQ600" s="183"/>
      <c r="AR600" s="183"/>
      <c r="AS600" s="183"/>
      <c r="AT600" s="183"/>
      <c r="AU600" s="183"/>
      <c r="AV600" s="183"/>
      <c r="AW600" s="183"/>
      <c r="AX600" s="183"/>
      <c r="AY600" s="183"/>
      <c r="AZ600" s="183"/>
      <c r="BA600" s="183"/>
      <c r="BB600" s="183"/>
    </row>
    <row r="601" spans="1:54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  <c r="AB601" s="183"/>
      <c r="AC601" s="183"/>
      <c r="AD601" s="183"/>
      <c r="AE601" s="183"/>
      <c r="AF601" s="183"/>
      <c r="AG601" s="183"/>
      <c r="AH601" s="183"/>
      <c r="AI601" s="183"/>
      <c r="AJ601" s="183"/>
      <c r="AK601" s="183"/>
      <c r="AL601" s="183"/>
      <c r="AM601" s="183"/>
      <c r="AN601" s="183"/>
      <c r="AO601" s="183"/>
      <c r="AP601" s="183"/>
      <c r="AQ601" s="183"/>
      <c r="AR601" s="183"/>
      <c r="AS601" s="183"/>
      <c r="AT601" s="183"/>
      <c r="AU601" s="183"/>
      <c r="AV601" s="183"/>
      <c r="AW601" s="183"/>
      <c r="AX601" s="183"/>
      <c r="AY601" s="183"/>
      <c r="AZ601" s="183"/>
      <c r="BA601" s="183"/>
      <c r="BB601" s="183"/>
    </row>
    <row r="602" spans="1:54">
      <c r="A602" s="183"/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/>
      <c r="AG602" s="183"/>
      <c r="AH602" s="183"/>
      <c r="AI602" s="183"/>
      <c r="AJ602" s="183"/>
      <c r="AK602" s="183"/>
      <c r="AL602" s="183"/>
      <c r="AM602" s="183"/>
      <c r="AN602" s="183"/>
      <c r="AO602" s="183"/>
      <c r="AP602" s="183"/>
      <c r="AQ602" s="183"/>
      <c r="AR602" s="183"/>
      <c r="AS602" s="183"/>
      <c r="AT602" s="183"/>
      <c r="AU602" s="183"/>
      <c r="AV602" s="183"/>
      <c r="AW602" s="183"/>
      <c r="AX602" s="183"/>
      <c r="AY602" s="183"/>
      <c r="AZ602" s="183"/>
      <c r="BA602" s="183"/>
      <c r="BB602" s="183"/>
    </row>
    <row r="603" spans="1:54">
      <c r="A603" s="183"/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  <c r="AB603" s="183"/>
      <c r="AC603" s="183"/>
      <c r="AD603" s="183"/>
      <c r="AE603" s="183"/>
      <c r="AF603" s="183"/>
      <c r="AG603" s="183"/>
      <c r="AH603" s="183"/>
      <c r="AI603" s="183"/>
      <c r="AJ603" s="183"/>
      <c r="AK603" s="183"/>
      <c r="AL603" s="183"/>
      <c r="AM603" s="183"/>
      <c r="AN603" s="183"/>
      <c r="AO603" s="183"/>
      <c r="AP603" s="183"/>
      <c r="AQ603" s="183"/>
      <c r="AR603" s="183"/>
      <c r="AS603" s="183"/>
      <c r="AT603" s="183"/>
      <c r="AU603" s="183"/>
      <c r="AV603" s="183"/>
      <c r="AW603" s="183"/>
      <c r="AX603" s="183"/>
      <c r="AY603" s="183"/>
      <c r="AZ603" s="183"/>
      <c r="BA603" s="183"/>
      <c r="BB603" s="183"/>
    </row>
    <row r="604" spans="1:54">
      <c r="A604" s="183"/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  <c r="AB604" s="183"/>
      <c r="AC604" s="183"/>
      <c r="AD604" s="183"/>
      <c r="AE604" s="183"/>
      <c r="AF604" s="183"/>
      <c r="AG604" s="183"/>
      <c r="AH604" s="183"/>
      <c r="AI604" s="183"/>
      <c r="AJ604" s="183"/>
      <c r="AK604" s="183"/>
      <c r="AL604" s="183"/>
      <c r="AM604" s="183"/>
      <c r="AN604" s="183"/>
      <c r="AO604" s="183"/>
      <c r="AP604" s="183"/>
      <c r="AQ604" s="183"/>
      <c r="AR604" s="183"/>
      <c r="AS604" s="183"/>
      <c r="AT604" s="183"/>
      <c r="AU604" s="183"/>
      <c r="AV604" s="183"/>
      <c r="AW604" s="183"/>
      <c r="AX604" s="183"/>
      <c r="AY604" s="183"/>
      <c r="AZ604" s="183"/>
      <c r="BA604" s="183"/>
      <c r="BB604" s="183"/>
    </row>
    <row r="605" spans="1:54">
      <c r="A605" s="183"/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  <c r="AB605" s="183"/>
      <c r="AC605" s="183"/>
      <c r="AD605" s="183"/>
      <c r="AE605" s="183"/>
      <c r="AF605" s="183"/>
      <c r="AG605" s="183"/>
      <c r="AH605" s="183"/>
      <c r="AI605" s="183"/>
      <c r="AJ605" s="183"/>
      <c r="AK605" s="183"/>
      <c r="AL605" s="183"/>
      <c r="AM605" s="183"/>
      <c r="AN605" s="183"/>
      <c r="AO605" s="183"/>
      <c r="AP605" s="183"/>
      <c r="AQ605" s="183"/>
      <c r="AR605" s="183"/>
      <c r="AS605" s="183"/>
      <c r="AT605" s="183"/>
      <c r="AU605" s="183"/>
      <c r="AV605" s="183"/>
      <c r="AW605" s="183"/>
      <c r="AX605" s="183"/>
      <c r="AY605" s="183"/>
      <c r="AZ605" s="183"/>
      <c r="BA605" s="183"/>
      <c r="BB605" s="183"/>
    </row>
    <row r="606" spans="1:54">
      <c r="A606" s="183"/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  <c r="AB606" s="183"/>
      <c r="AC606" s="183"/>
      <c r="AD606" s="183"/>
      <c r="AE606" s="183"/>
      <c r="AF606" s="183"/>
      <c r="AG606" s="183"/>
      <c r="AH606" s="183"/>
      <c r="AI606" s="183"/>
      <c r="AJ606" s="183"/>
      <c r="AK606" s="183"/>
      <c r="AL606" s="183"/>
      <c r="AM606" s="183"/>
      <c r="AN606" s="183"/>
      <c r="AO606" s="183"/>
      <c r="AP606" s="183"/>
      <c r="AQ606" s="183"/>
      <c r="AR606" s="183"/>
      <c r="AS606" s="183"/>
      <c r="AT606" s="183"/>
      <c r="AU606" s="183"/>
      <c r="AV606" s="183"/>
      <c r="AW606" s="183"/>
      <c r="AX606" s="183"/>
      <c r="AY606" s="183"/>
      <c r="AZ606" s="183"/>
      <c r="BA606" s="183"/>
      <c r="BB606" s="183"/>
    </row>
    <row r="607" spans="1:54">
      <c r="A607" s="183"/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  <c r="AB607" s="183"/>
      <c r="AC607" s="183"/>
      <c r="AD607" s="183"/>
      <c r="AE607" s="183"/>
      <c r="AF607" s="183"/>
      <c r="AG607" s="183"/>
      <c r="AH607" s="183"/>
      <c r="AI607" s="183"/>
      <c r="AJ607" s="183"/>
      <c r="AK607" s="183"/>
      <c r="AL607" s="183"/>
      <c r="AM607" s="183"/>
      <c r="AN607" s="183"/>
      <c r="AO607" s="183"/>
      <c r="AP607" s="183"/>
      <c r="AQ607" s="183"/>
      <c r="AR607" s="183"/>
      <c r="AS607" s="183"/>
      <c r="AT607" s="183"/>
      <c r="AU607" s="183"/>
      <c r="AV607" s="183"/>
      <c r="AW607" s="183"/>
      <c r="AX607" s="183"/>
      <c r="AY607" s="183"/>
      <c r="AZ607" s="183"/>
      <c r="BA607" s="183"/>
      <c r="BB607" s="183"/>
    </row>
    <row r="608" spans="1:54">
      <c r="A608" s="183"/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  <c r="AB608" s="183"/>
      <c r="AC608" s="183"/>
      <c r="AD608" s="183"/>
      <c r="AE608" s="183"/>
      <c r="AF608" s="183"/>
      <c r="AG608" s="183"/>
      <c r="AH608" s="183"/>
      <c r="AI608" s="183"/>
      <c r="AJ608" s="183"/>
      <c r="AK608" s="183"/>
      <c r="AL608" s="183"/>
      <c r="AM608" s="183"/>
      <c r="AN608" s="183"/>
      <c r="AO608" s="183"/>
      <c r="AP608" s="183"/>
      <c r="AQ608" s="183"/>
      <c r="AR608" s="183"/>
      <c r="AS608" s="183"/>
      <c r="AT608" s="183"/>
      <c r="AU608" s="183"/>
      <c r="AV608" s="183"/>
      <c r="AW608" s="183"/>
      <c r="AX608" s="183"/>
      <c r="AY608" s="183"/>
      <c r="AZ608" s="183"/>
      <c r="BA608" s="183"/>
      <c r="BB608" s="183"/>
    </row>
    <row r="609" spans="1:54">
      <c r="A609" s="183"/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  <c r="AB609" s="183"/>
      <c r="AC609" s="183"/>
      <c r="AD609" s="183"/>
      <c r="AE609" s="183"/>
      <c r="AF609" s="183"/>
      <c r="AG609" s="183"/>
      <c r="AH609" s="183"/>
      <c r="AI609" s="183"/>
      <c r="AJ609" s="183"/>
      <c r="AK609" s="183"/>
      <c r="AL609" s="183"/>
      <c r="AM609" s="183"/>
      <c r="AN609" s="183"/>
      <c r="AO609" s="183"/>
      <c r="AP609" s="183"/>
      <c r="AQ609" s="183"/>
      <c r="AR609" s="183"/>
      <c r="AS609" s="183"/>
      <c r="AT609" s="183"/>
      <c r="AU609" s="183"/>
      <c r="AV609" s="183"/>
      <c r="AW609" s="183"/>
      <c r="AX609" s="183"/>
      <c r="AY609" s="183"/>
      <c r="AZ609" s="183"/>
      <c r="BA609" s="183"/>
      <c r="BB609" s="183"/>
    </row>
    <row r="610" spans="1:54">
      <c r="A610" s="183"/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  <c r="AB610" s="183"/>
      <c r="AC610" s="183"/>
      <c r="AD610" s="183"/>
      <c r="AE610" s="183"/>
      <c r="AF610" s="183"/>
      <c r="AG610" s="183"/>
      <c r="AH610" s="183"/>
      <c r="AI610" s="183"/>
      <c r="AJ610" s="183"/>
      <c r="AK610" s="183"/>
      <c r="AL610" s="183"/>
      <c r="AM610" s="183"/>
      <c r="AN610" s="183"/>
      <c r="AO610" s="183"/>
      <c r="AP610" s="183"/>
      <c r="AQ610" s="183"/>
      <c r="AR610" s="183"/>
      <c r="AS610" s="183"/>
      <c r="AT610" s="183"/>
      <c r="AU610" s="183"/>
      <c r="AV610" s="183"/>
      <c r="AW610" s="183"/>
      <c r="AX610" s="183"/>
      <c r="AY610" s="183"/>
      <c r="AZ610" s="183"/>
      <c r="BA610" s="183"/>
      <c r="BB610" s="183"/>
    </row>
    <row r="611" spans="1:54">
      <c r="A611" s="183"/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  <c r="AB611" s="183"/>
      <c r="AC611" s="183"/>
      <c r="AD611" s="183"/>
      <c r="AE611" s="183"/>
      <c r="AF611" s="183"/>
      <c r="AG611" s="183"/>
      <c r="AH611" s="183"/>
      <c r="AI611" s="183"/>
      <c r="AJ611" s="183"/>
      <c r="AK611" s="183"/>
      <c r="AL611" s="183"/>
      <c r="AM611" s="183"/>
      <c r="AN611" s="183"/>
      <c r="AO611" s="183"/>
      <c r="AP611" s="183"/>
      <c r="AQ611" s="183"/>
      <c r="AR611" s="183"/>
      <c r="AS611" s="183"/>
      <c r="AT611" s="183"/>
      <c r="AU611" s="183"/>
      <c r="AV611" s="183"/>
      <c r="AW611" s="183"/>
      <c r="AX611" s="183"/>
      <c r="AY611" s="183"/>
      <c r="AZ611" s="183"/>
      <c r="BA611" s="183"/>
      <c r="BB611" s="183"/>
    </row>
    <row r="612" spans="1:54">
      <c r="A612" s="183"/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  <c r="AB612" s="183"/>
      <c r="AC612" s="183"/>
      <c r="AD612" s="183"/>
      <c r="AE612" s="183"/>
      <c r="AF612" s="183"/>
      <c r="AG612" s="183"/>
      <c r="AH612" s="183"/>
      <c r="AI612" s="183"/>
      <c r="AJ612" s="183"/>
      <c r="AK612" s="183"/>
      <c r="AL612" s="183"/>
      <c r="AM612" s="183"/>
      <c r="AN612" s="183"/>
      <c r="AO612" s="183"/>
      <c r="AP612" s="183"/>
      <c r="AQ612" s="183"/>
      <c r="AR612" s="183"/>
      <c r="AS612" s="183"/>
      <c r="AT612" s="183"/>
      <c r="AU612" s="183"/>
      <c r="AV612" s="183"/>
      <c r="AW612" s="183"/>
      <c r="AX612" s="183"/>
      <c r="AY612" s="183"/>
      <c r="AZ612" s="183"/>
      <c r="BA612" s="183"/>
      <c r="BB612" s="183"/>
    </row>
    <row r="613" spans="1:54">
      <c r="A613" s="183"/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  <c r="AB613" s="183"/>
      <c r="AC613" s="183"/>
      <c r="AD613" s="183"/>
      <c r="AE613" s="183"/>
      <c r="AF613" s="183"/>
      <c r="AG613" s="183"/>
      <c r="AH613" s="183"/>
      <c r="AI613" s="183"/>
      <c r="AJ613" s="183"/>
      <c r="AK613" s="183"/>
      <c r="AL613" s="183"/>
      <c r="AM613" s="183"/>
      <c r="AN613" s="183"/>
      <c r="AO613" s="183"/>
      <c r="AP613" s="183"/>
      <c r="AQ613" s="183"/>
      <c r="AR613" s="183"/>
      <c r="AS613" s="183"/>
      <c r="AT613" s="183"/>
      <c r="AU613" s="183"/>
      <c r="AV613" s="183"/>
      <c r="AW613" s="183"/>
      <c r="AX613" s="183"/>
      <c r="AY613" s="183"/>
      <c r="AZ613" s="183"/>
      <c r="BA613" s="183"/>
      <c r="BB613" s="183"/>
    </row>
    <row r="614" spans="1:54">
      <c r="A614" s="183"/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  <c r="AB614" s="183"/>
      <c r="AC614" s="183"/>
      <c r="AD614" s="183"/>
      <c r="AE614" s="183"/>
      <c r="AF614" s="183"/>
      <c r="AG614" s="183"/>
      <c r="AH614" s="183"/>
      <c r="AI614" s="183"/>
      <c r="AJ614" s="183"/>
      <c r="AK614" s="183"/>
      <c r="AL614" s="183"/>
      <c r="AM614" s="183"/>
      <c r="AN614" s="183"/>
      <c r="AO614" s="183"/>
      <c r="AP614" s="183"/>
      <c r="AQ614" s="183"/>
      <c r="AR614" s="183"/>
      <c r="AS614" s="183"/>
      <c r="AT614" s="183"/>
      <c r="AU614" s="183"/>
      <c r="AV614" s="183"/>
      <c r="AW614" s="183"/>
      <c r="AX614" s="183"/>
      <c r="AY614" s="183"/>
      <c r="AZ614" s="183"/>
      <c r="BA614" s="183"/>
      <c r="BB614" s="183"/>
    </row>
    <row r="615" spans="1:54">
      <c r="A615" s="183"/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  <c r="AB615" s="183"/>
      <c r="AC615" s="183"/>
      <c r="AD615" s="183"/>
      <c r="AE615" s="183"/>
      <c r="AF615" s="183"/>
      <c r="AG615" s="183"/>
      <c r="AH615" s="183"/>
      <c r="AI615" s="183"/>
      <c r="AJ615" s="183"/>
      <c r="AK615" s="183"/>
      <c r="AL615" s="183"/>
      <c r="AM615" s="183"/>
      <c r="AN615" s="183"/>
      <c r="AO615" s="183"/>
      <c r="AP615" s="183"/>
      <c r="AQ615" s="183"/>
      <c r="AR615" s="183"/>
      <c r="AS615" s="183"/>
      <c r="AT615" s="183"/>
      <c r="AU615" s="183"/>
      <c r="AV615" s="183"/>
      <c r="AW615" s="183"/>
      <c r="AX615" s="183"/>
      <c r="AY615" s="183"/>
      <c r="AZ615" s="183"/>
      <c r="BA615" s="183"/>
      <c r="BB615" s="183"/>
    </row>
    <row r="616" spans="1:54">
      <c r="A616" s="183"/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  <c r="AB616" s="183"/>
      <c r="AC616" s="183"/>
      <c r="AD616" s="183"/>
      <c r="AE616" s="183"/>
      <c r="AF616" s="183"/>
      <c r="AG616" s="183"/>
      <c r="AH616" s="183"/>
      <c r="AI616" s="183"/>
      <c r="AJ616" s="183"/>
      <c r="AK616" s="183"/>
      <c r="AL616" s="183"/>
      <c r="AM616" s="183"/>
      <c r="AN616" s="183"/>
      <c r="AO616" s="183"/>
      <c r="AP616" s="183"/>
      <c r="AQ616" s="183"/>
      <c r="AR616" s="183"/>
      <c r="AS616" s="183"/>
      <c r="AT616" s="183"/>
      <c r="AU616" s="183"/>
      <c r="AV616" s="183"/>
      <c r="AW616" s="183"/>
      <c r="AX616" s="183"/>
      <c r="AY616" s="183"/>
      <c r="AZ616" s="183"/>
      <c r="BA616" s="183"/>
      <c r="BB616" s="183"/>
    </row>
    <row r="617" spans="1:54">
      <c r="A617" s="183"/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  <c r="AB617" s="183"/>
      <c r="AC617" s="183"/>
      <c r="AD617" s="183"/>
      <c r="AE617" s="183"/>
      <c r="AF617" s="183"/>
      <c r="AG617" s="183"/>
      <c r="AH617" s="183"/>
      <c r="AI617" s="183"/>
      <c r="AJ617" s="183"/>
      <c r="AK617" s="183"/>
      <c r="AL617" s="183"/>
      <c r="AM617" s="183"/>
      <c r="AN617" s="183"/>
      <c r="AO617" s="183"/>
      <c r="AP617" s="183"/>
      <c r="AQ617" s="183"/>
      <c r="AR617" s="183"/>
      <c r="AS617" s="183"/>
      <c r="AT617" s="183"/>
      <c r="AU617" s="183"/>
      <c r="AV617" s="183"/>
      <c r="AW617" s="183"/>
      <c r="AX617" s="183"/>
      <c r="AY617" s="183"/>
      <c r="AZ617" s="183"/>
      <c r="BA617" s="183"/>
      <c r="BB617" s="183"/>
    </row>
    <row r="618" spans="1:54">
      <c r="A618" s="183"/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  <c r="AB618" s="183"/>
      <c r="AC618" s="183"/>
      <c r="AD618" s="183"/>
      <c r="AE618" s="183"/>
      <c r="AF618" s="183"/>
      <c r="AG618" s="183"/>
      <c r="AH618" s="183"/>
      <c r="AI618" s="183"/>
      <c r="AJ618" s="183"/>
      <c r="AK618" s="183"/>
      <c r="AL618" s="183"/>
      <c r="AM618" s="183"/>
      <c r="AN618" s="183"/>
      <c r="AO618" s="183"/>
      <c r="AP618" s="183"/>
      <c r="AQ618" s="183"/>
      <c r="AR618" s="183"/>
      <c r="AS618" s="183"/>
      <c r="AT618" s="183"/>
      <c r="AU618" s="183"/>
      <c r="AV618" s="183"/>
      <c r="AW618" s="183"/>
      <c r="AX618" s="183"/>
      <c r="AY618" s="183"/>
      <c r="AZ618" s="183"/>
      <c r="BA618" s="183"/>
      <c r="BB618" s="183"/>
    </row>
    <row r="619" spans="1:54">
      <c r="A619" s="183"/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  <c r="AB619" s="183"/>
      <c r="AC619" s="183"/>
      <c r="AD619" s="183"/>
      <c r="AE619" s="183"/>
      <c r="AF619" s="183"/>
      <c r="AG619" s="183"/>
      <c r="AH619" s="183"/>
      <c r="AI619" s="183"/>
      <c r="AJ619" s="183"/>
      <c r="AK619" s="183"/>
      <c r="AL619" s="183"/>
      <c r="AM619" s="183"/>
      <c r="AN619" s="183"/>
      <c r="AO619" s="183"/>
      <c r="AP619" s="183"/>
      <c r="AQ619" s="183"/>
      <c r="AR619" s="183"/>
      <c r="AS619" s="183"/>
      <c r="AT619" s="183"/>
      <c r="AU619" s="183"/>
      <c r="AV619" s="183"/>
      <c r="AW619" s="183"/>
      <c r="AX619" s="183"/>
      <c r="AY619" s="183"/>
      <c r="AZ619" s="183"/>
      <c r="BA619" s="183"/>
      <c r="BB619" s="183"/>
    </row>
    <row r="620" spans="1:54">
      <c r="A620" s="183"/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  <c r="AB620" s="183"/>
      <c r="AC620" s="183"/>
      <c r="AD620" s="183"/>
      <c r="AE620" s="183"/>
      <c r="AF620" s="183"/>
      <c r="AG620" s="183"/>
      <c r="AH620" s="183"/>
      <c r="AI620" s="183"/>
      <c r="AJ620" s="183"/>
      <c r="AK620" s="183"/>
      <c r="AL620" s="183"/>
      <c r="AM620" s="183"/>
      <c r="AN620" s="183"/>
      <c r="AO620" s="183"/>
      <c r="AP620" s="183"/>
      <c r="AQ620" s="183"/>
      <c r="AR620" s="183"/>
      <c r="AS620" s="183"/>
      <c r="AT620" s="183"/>
      <c r="AU620" s="183"/>
      <c r="AV620" s="183"/>
      <c r="AW620" s="183"/>
      <c r="AX620" s="183"/>
      <c r="AY620" s="183"/>
      <c r="AZ620" s="183"/>
      <c r="BA620" s="183"/>
      <c r="BB620" s="183"/>
    </row>
    <row r="621" spans="1:54">
      <c r="A621" s="183"/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  <c r="AB621" s="183"/>
      <c r="AC621" s="183"/>
      <c r="AD621" s="183"/>
      <c r="AE621" s="183"/>
      <c r="AF621" s="183"/>
      <c r="AG621" s="183"/>
      <c r="AH621" s="183"/>
      <c r="AI621" s="183"/>
      <c r="AJ621" s="183"/>
      <c r="AK621" s="183"/>
      <c r="AL621" s="183"/>
      <c r="AM621" s="183"/>
      <c r="AN621" s="183"/>
      <c r="AO621" s="183"/>
      <c r="AP621" s="183"/>
      <c r="AQ621" s="183"/>
      <c r="AR621" s="183"/>
      <c r="AS621" s="183"/>
      <c r="AT621" s="183"/>
      <c r="AU621" s="183"/>
      <c r="AV621" s="183"/>
      <c r="AW621" s="183"/>
      <c r="AX621" s="183"/>
      <c r="AY621" s="183"/>
      <c r="AZ621" s="183"/>
      <c r="BA621" s="183"/>
      <c r="BB621" s="183"/>
    </row>
    <row r="622" spans="1:54">
      <c r="A622" s="183"/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  <c r="AB622" s="183"/>
      <c r="AC622" s="183"/>
      <c r="AD622" s="183"/>
      <c r="AE622" s="183"/>
      <c r="AF622" s="183"/>
      <c r="AG622" s="183"/>
      <c r="AH622" s="183"/>
      <c r="AI622" s="183"/>
      <c r="AJ622" s="183"/>
      <c r="AK622" s="183"/>
      <c r="AL622" s="183"/>
      <c r="AM622" s="183"/>
      <c r="AN622" s="183"/>
      <c r="AO622" s="183"/>
      <c r="AP622" s="183"/>
      <c r="AQ622" s="183"/>
      <c r="AR622" s="183"/>
      <c r="AS622" s="183"/>
      <c r="AT622" s="183"/>
      <c r="AU622" s="183"/>
      <c r="AV622" s="183"/>
      <c r="AW622" s="183"/>
      <c r="AX622" s="183"/>
      <c r="AY622" s="183"/>
      <c r="AZ622" s="183"/>
      <c r="BA622" s="183"/>
      <c r="BB622" s="183"/>
    </row>
    <row r="623" spans="1:54">
      <c r="A623" s="183"/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  <c r="AB623" s="183"/>
      <c r="AC623" s="183"/>
      <c r="AD623" s="183"/>
      <c r="AE623" s="183"/>
      <c r="AF623" s="183"/>
      <c r="AG623" s="183"/>
      <c r="AH623" s="183"/>
      <c r="AI623" s="183"/>
      <c r="AJ623" s="183"/>
      <c r="AK623" s="183"/>
      <c r="AL623" s="183"/>
      <c r="AM623" s="183"/>
      <c r="AN623" s="183"/>
      <c r="AO623" s="183"/>
      <c r="AP623" s="183"/>
      <c r="AQ623" s="183"/>
      <c r="AR623" s="183"/>
      <c r="AS623" s="183"/>
      <c r="AT623" s="183"/>
      <c r="AU623" s="183"/>
      <c r="AV623" s="183"/>
      <c r="AW623" s="183"/>
      <c r="AX623" s="183"/>
      <c r="AY623" s="183"/>
      <c r="AZ623" s="183"/>
      <c r="BA623" s="183"/>
      <c r="BB623" s="183"/>
    </row>
    <row r="624" spans="1:54">
      <c r="A624" s="183"/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  <c r="AB624" s="183"/>
      <c r="AC624" s="183"/>
      <c r="AD624" s="183"/>
      <c r="AE624" s="183"/>
      <c r="AF624" s="183"/>
      <c r="AG624" s="183"/>
      <c r="AH624" s="183"/>
      <c r="AI624" s="183"/>
      <c r="AJ624" s="183"/>
      <c r="AK624" s="183"/>
      <c r="AL624" s="183"/>
      <c r="AM624" s="183"/>
      <c r="AN624" s="183"/>
      <c r="AO624" s="183"/>
      <c r="AP624" s="183"/>
      <c r="AQ624" s="183"/>
      <c r="AR624" s="183"/>
      <c r="AS624" s="183"/>
      <c r="AT624" s="183"/>
      <c r="AU624" s="183"/>
      <c r="AV624" s="183"/>
      <c r="AW624" s="183"/>
      <c r="AX624" s="183"/>
      <c r="AY624" s="183"/>
      <c r="AZ624" s="183"/>
      <c r="BA624" s="183"/>
      <c r="BB624" s="183"/>
    </row>
    <row r="625" spans="1:54">
      <c r="A625" s="183"/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  <c r="AB625" s="183"/>
      <c r="AC625" s="183"/>
      <c r="AD625" s="183"/>
      <c r="AE625" s="183"/>
      <c r="AF625" s="183"/>
      <c r="AG625" s="183"/>
      <c r="AH625" s="183"/>
      <c r="AI625" s="183"/>
      <c r="AJ625" s="183"/>
      <c r="AK625" s="183"/>
      <c r="AL625" s="183"/>
      <c r="AM625" s="183"/>
      <c r="AN625" s="183"/>
      <c r="AO625" s="183"/>
      <c r="AP625" s="183"/>
      <c r="AQ625" s="183"/>
      <c r="AR625" s="183"/>
      <c r="AS625" s="183"/>
      <c r="AT625" s="183"/>
      <c r="AU625" s="183"/>
      <c r="AV625" s="183"/>
      <c r="AW625" s="183"/>
      <c r="AX625" s="183"/>
      <c r="AY625" s="183"/>
      <c r="AZ625" s="183"/>
      <c r="BA625" s="183"/>
      <c r="BB625" s="183"/>
    </row>
    <row r="626" spans="1:54">
      <c r="A626" s="183"/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  <c r="AB626" s="183"/>
      <c r="AC626" s="183"/>
      <c r="AD626" s="183"/>
      <c r="AE626" s="183"/>
      <c r="AF626" s="183"/>
      <c r="AG626" s="183"/>
      <c r="AH626" s="183"/>
      <c r="AI626" s="183"/>
      <c r="AJ626" s="183"/>
      <c r="AK626" s="183"/>
      <c r="AL626" s="183"/>
      <c r="AM626" s="183"/>
      <c r="AN626" s="183"/>
      <c r="AO626" s="183"/>
      <c r="AP626" s="183"/>
      <c r="AQ626" s="183"/>
      <c r="AR626" s="183"/>
      <c r="AS626" s="183"/>
      <c r="AT626" s="183"/>
      <c r="AU626" s="183"/>
      <c r="AV626" s="183"/>
      <c r="AW626" s="183"/>
      <c r="AX626" s="183"/>
      <c r="AY626" s="183"/>
      <c r="AZ626" s="183"/>
      <c r="BA626" s="183"/>
      <c r="BB626" s="183"/>
    </row>
    <row r="627" spans="1:54">
      <c r="A627" s="183"/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  <c r="AB627" s="183"/>
      <c r="AC627" s="183"/>
      <c r="AD627" s="183"/>
      <c r="AE627" s="183"/>
      <c r="AF627" s="183"/>
      <c r="AG627" s="183"/>
      <c r="AH627" s="183"/>
      <c r="AI627" s="183"/>
      <c r="AJ627" s="183"/>
      <c r="AK627" s="183"/>
      <c r="AL627" s="183"/>
      <c r="AM627" s="183"/>
      <c r="AN627" s="183"/>
      <c r="AO627" s="183"/>
      <c r="AP627" s="183"/>
      <c r="AQ627" s="183"/>
      <c r="AR627" s="183"/>
      <c r="AS627" s="183"/>
      <c r="AT627" s="183"/>
      <c r="AU627" s="183"/>
      <c r="AV627" s="183"/>
      <c r="AW627" s="183"/>
      <c r="AX627" s="183"/>
      <c r="AY627" s="183"/>
      <c r="AZ627" s="183"/>
      <c r="BA627" s="183"/>
      <c r="BB627" s="183"/>
    </row>
    <row r="628" spans="1:54">
      <c r="A628" s="183"/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  <c r="AB628" s="183"/>
      <c r="AC628" s="183"/>
      <c r="AD628" s="183"/>
      <c r="AE628" s="183"/>
      <c r="AF628" s="183"/>
      <c r="AG628" s="183"/>
      <c r="AH628" s="183"/>
      <c r="AI628" s="183"/>
      <c r="AJ628" s="183"/>
      <c r="AK628" s="183"/>
      <c r="AL628" s="183"/>
      <c r="AM628" s="183"/>
      <c r="AN628" s="183"/>
      <c r="AO628" s="183"/>
      <c r="AP628" s="183"/>
      <c r="AQ628" s="183"/>
      <c r="AR628" s="183"/>
      <c r="AS628" s="183"/>
      <c r="AT628" s="183"/>
      <c r="AU628" s="183"/>
      <c r="AV628" s="183"/>
      <c r="AW628" s="183"/>
      <c r="AX628" s="183"/>
      <c r="AY628" s="183"/>
      <c r="AZ628" s="183"/>
      <c r="BA628" s="183"/>
      <c r="BB628" s="183"/>
    </row>
    <row r="629" spans="1:54">
      <c r="A629" s="183"/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  <c r="AB629" s="183"/>
      <c r="AC629" s="183"/>
      <c r="AD629" s="183"/>
      <c r="AE629" s="183"/>
      <c r="AF629" s="183"/>
      <c r="AG629" s="183"/>
      <c r="AH629" s="183"/>
      <c r="AI629" s="183"/>
      <c r="AJ629" s="183"/>
      <c r="AK629" s="183"/>
      <c r="AL629" s="183"/>
      <c r="AM629" s="183"/>
      <c r="AN629" s="183"/>
      <c r="AO629" s="183"/>
      <c r="AP629" s="183"/>
      <c r="AQ629" s="183"/>
      <c r="AR629" s="183"/>
      <c r="AS629" s="183"/>
      <c r="AT629" s="183"/>
      <c r="AU629" s="183"/>
      <c r="AV629" s="183"/>
      <c r="AW629" s="183"/>
      <c r="AX629" s="183"/>
      <c r="AY629" s="183"/>
      <c r="AZ629" s="183"/>
      <c r="BA629" s="183"/>
      <c r="BB629" s="183"/>
    </row>
    <row r="630" spans="1:54">
      <c r="A630" s="183"/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  <c r="AB630" s="183"/>
      <c r="AC630" s="183"/>
      <c r="AD630" s="183"/>
      <c r="AE630" s="183"/>
      <c r="AF630" s="183"/>
      <c r="AG630" s="183"/>
      <c r="AH630" s="183"/>
      <c r="AI630" s="183"/>
      <c r="AJ630" s="183"/>
      <c r="AK630" s="183"/>
      <c r="AL630" s="183"/>
      <c r="AM630" s="183"/>
      <c r="AN630" s="183"/>
      <c r="AO630" s="183"/>
      <c r="AP630" s="183"/>
      <c r="AQ630" s="183"/>
      <c r="AR630" s="183"/>
      <c r="AS630" s="183"/>
      <c r="AT630" s="183"/>
      <c r="AU630" s="183"/>
      <c r="AV630" s="183"/>
      <c r="AW630" s="183"/>
      <c r="AX630" s="183"/>
      <c r="AY630" s="183"/>
      <c r="AZ630" s="183"/>
      <c r="BA630" s="183"/>
      <c r="BB630" s="183"/>
    </row>
    <row r="631" spans="1:54">
      <c r="A631" s="183"/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  <c r="AB631" s="183"/>
      <c r="AC631" s="183"/>
      <c r="AD631" s="183"/>
      <c r="AE631" s="183"/>
      <c r="AF631" s="183"/>
      <c r="AG631" s="183"/>
      <c r="AH631" s="183"/>
      <c r="AI631" s="183"/>
      <c r="AJ631" s="183"/>
      <c r="AK631" s="183"/>
      <c r="AL631" s="183"/>
      <c r="AM631" s="183"/>
      <c r="AN631" s="183"/>
      <c r="AO631" s="183"/>
      <c r="AP631" s="183"/>
      <c r="AQ631" s="183"/>
      <c r="AR631" s="183"/>
      <c r="AS631" s="183"/>
      <c r="AT631" s="183"/>
      <c r="AU631" s="183"/>
      <c r="AV631" s="183"/>
      <c r="AW631" s="183"/>
      <c r="AX631" s="183"/>
      <c r="AY631" s="183"/>
      <c r="AZ631" s="183"/>
      <c r="BA631" s="183"/>
      <c r="BB631" s="183"/>
    </row>
    <row r="632" spans="1:54">
      <c r="A632" s="183"/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  <c r="AB632" s="183"/>
      <c r="AC632" s="183"/>
      <c r="AD632" s="183"/>
      <c r="AE632" s="183"/>
      <c r="AF632" s="183"/>
      <c r="AG632" s="183"/>
      <c r="AH632" s="183"/>
      <c r="AI632" s="183"/>
      <c r="AJ632" s="183"/>
      <c r="AK632" s="183"/>
      <c r="AL632" s="183"/>
      <c r="AM632" s="183"/>
      <c r="AN632" s="183"/>
      <c r="AO632" s="183"/>
      <c r="AP632" s="183"/>
      <c r="AQ632" s="183"/>
      <c r="AR632" s="183"/>
      <c r="AS632" s="183"/>
      <c r="AT632" s="183"/>
      <c r="AU632" s="183"/>
      <c r="AV632" s="183"/>
      <c r="AW632" s="183"/>
      <c r="AX632" s="183"/>
      <c r="AY632" s="183"/>
      <c r="AZ632" s="183"/>
      <c r="BA632" s="183"/>
      <c r="BB632" s="183"/>
    </row>
    <row r="633" spans="1:54">
      <c r="A633" s="183"/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  <c r="AB633" s="183"/>
      <c r="AC633" s="183"/>
      <c r="AD633" s="183"/>
      <c r="AE633" s="183"/>
      <c r="AF633" s="183"/>
      <c r="AG633" s="183"/>
      <c r="AH633" s="183"/>
      <c r="AI633" s="183"/>
      <c r="AJ633" s="183"/>
      <c r="AK633" s="183"/>
      <c r="AL633" s="183"/>
      <c r="AM633" s="183"/>
      <c r="AN633" s="183"/>
      <c r="AO633" s="183"/>
      <c r="AP633" s="183"/>
      <c r="AQ633" s="183"/>
      <c r="AR633" s="183"/>
      <c r="AS633" s="183"/>
      <c r="AT633" s="183"/>
      <c r="AU633" s="183"/>
      <c r="AV633" s="183"/>
      <c r="AW633" s="183"/>
      <c r="AX633" s="183"/>
      <c r="AY633" s="183"/>
      <c r="AZ633" s="183"/>
      <c r="BA633" s="183"/>
      <c r="BB633" s="183"/>
    </row>
    <row r="634" spans="1:54">
      <c r="A634" s="183"/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  <c r="AB634" s="183"/>
      <c r="AC634" s="183"/>
      <c r="AD634" s="183"/>
      <c r="AE634" s="183"/>
      <c r="AF634" s="183"/>
      <c r="AG634" s="183"/>
      <c r="AH634" s="183"/>
      <c r="AI634" s="183"/>
      <c r="AJ634" s="183"/>
      <c r="AK634" s="183"/>
      <c r="AL634" s="183"/>
      <c r="AM634" s="183"/>
      <c r="AN634" s="183"/>
      <c r="AO634" s="183"/>
      <c r="AP634" s="183"/>
      <c r="AQ634" s="183"/>
      <c r="AR634" s="183"/>
      <c r="AS634" s="183"/>
      <c r="AT634" s="183"/>
      <c r="AU634" s="183"/>
      <c r="AV634" s="183"/>
      <c r="AW634" s="183"/>
      <c r="AX634" s="183"/>
      <c r="AY634" s="183"/>
      <c r="AZ634" s="183"/>
      <c r="BA634" s="183"/>
      <c r="BB634" s="183"/>
    </row>
    <row r="635" spans="1:54">
      <c r="A635" s="183"/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  <c r="AB635" s="183"/>
      <c r="AC635" s="183"/>
      <c r="AD635" s="183"/>
      <c r="AE635" s="183"/>
      <c r="AF635" s="183"/>
      <c r="AG635" s="183"/>
      <c r="AH635" s="183"/>
      <c r="AI635" s="183"/>
      <c r="AJ635" s="183"/>
      <c r="AK635" s="183"/>
      <c r="AL635" s="183"/>
      <c r="AM635" s="183"/>
      <c r="AN635" s="183"/>
      <c r="AO635" s="183"/>
      <c r="AP635" s="183"/>
      <c r="AQ635" s="183"/>
      <c r="AR635" s="183"/>
      <c r="AS635" s="183"/>
      <c r="AT635" s="183"/>
      <c r="AU635" s="183"/>
      <c r="AV635" s="183"/>
      <c r="AW635" s="183"/>
      <c r="AX635" s="183"/>
      <c r="AY635" s="183"/>
      <c r="AZ635" s="183"/>
      <c r="BA635" s="183"/>
      <c r="BB635" s="183"/>
    </row>
    <row r="636" spans="1:54">
      <c r="A636" s="183"/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  <c r="AB636" s="183"/>
      <c r="AC636" s="183"/>
      <c r="AD636" s="183"/>
      <c r="AE636" s="183"/>
      <c r="AF636" s="183"/>
      <c r="AG636" s="183"/>
      <c r="AH636" s="183"/>
      <c r="AI636" s="183"/>
      <c r="AJ636" s="183"/>
      <c r="AK636" s="183"/>
      <c r="AL636" s="183"/>
      <c r="AM636" s="183"/>
      <c r="AN636" s="183"/>
      <c r="AO636" s="183"/>
      <c r="AP636" s="183"/>
      <c r="AQ636" s="183"/>
      <c r="AR636" s="183"/>
      <c r="AS636" s="183"/>
      <c r="AT636" s="183"/>
      <c r="AU636" s="183"/>
      <c r="AV636" s="183"/>
      <c r="AW636" s="183"/>
      <c r="AX636" s="183"/>
      <c r="AY636" s="183"/>
      <c r="AZ636" s="183"/>
      <c r="BA636" s="183"/>
      <c r="BB636" s="183"/>
    </row>
    <row r="637" spans="1:54">
      <c r="A637" s="183"/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  <c r="AB637" s="183"/>
      <c r="AC637" s="183"/>
      <c r="AD637" s="183"/>
      <c r="AE637" s="183"/>
      <c r="AF637" s="183"/>
      <c r="AG637" s="183"/>
      <c r="AH637" s="183"/>
      <c r="AI637" s="183"/>
      <c r="AJ637" s="183"/>
      <c r="AK637" s="183"/>
      <c r="AL637" s="183"/>
      <c r="AM637" s="183"/>
      <c r="AN637" s="183"/>
      <c r="AO637" s="183"/>
      <c r="AP637" s="183"/>
      <c r="AQ637" s="183"/>
      <c r="AR637" s="183"/>
      <c r="AS637" s="183"/>
      <c r="AT637" s="183"/>
      <c r="AU637" s="183"/>
      <c r="AV637" s="183"/>
      <c r="AW637" s="183"/>
      <c r="AX637" s="183"/>
      <c r="AY637" s="183"/>
      <c r="AZ637" s="183"/>
      <c r="BA637" s="183"/>
      <c r="BB637" s="183"/>
    </row>
    <row r="638" spans="1:54">
      <c r="A638" s="183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  <c r="AB638" s="183"/>
      <c r="AC638" s="183"/>
      <c r="AD638" s="183"/>
      <c r="AE638" s="183"/>
      <c r="AF638" s="183"/>
      <c r="AG638" s="183"/>
      <c r="AH638" s="183"/>
      <c r="AI638" s="183"/>
      <c r="AJ638" s="183"/>
      <c r="AK638" s="183"/>
      <c r="AL638" s="183"/>
      <c r="AM638" s="183"/>
      <c r="AN638" s="183"/>
      <c r="AO638" s="183"/>
      <c r="AP638" s="183"/>
      <c r="AQ638" s="183"/>
      <c r="AR638" s="183"/>
      <c r="AS638" s="183"/>
      <c r="AT638" s="183"/>
      <c r="AU638" s="183"/>
      <c r="AV638" s="183"/>
      <c r="AW638" s="183"/>
      <c r="AX638" s="183"/>
      <c r="AY638" s="183"/>
      <c r="AZ638" s="183"/>
      <c r="BA638" s="183"/>
      <c r="BB638" s="183"/>
    </row>
    <row r="639" spans="1:54">
      <c r="A639" s="183"/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  <c r="AB639" s="183"/>
      <c r="AC639" s="183"/>
      <c r="AD639" s="183"/>
      <c r="AE639" s="183"/>
      <c r="AF639" s="183"/>
      <c r="AG639" s="183"/>
      <c r="AH639" s="183"/>
      <c r="AI639" s="183"/>
      <c r="AJ639" s="183"/>
      <c r="AK639" s="183"/>
      <c r="AL639" s="183"/>
      <c r="AM639" s="183"/>
      <c r="AN639" s="183"/>
      <c r="AO639" s="183"/>
      <c r="AP639" s="183"/>
      <c r="AQ639" s="183"/>
      <c r="AR639" s="183"/>
      <c r="AS639" s="183"/>
      <c r="AT639" s="183"/>
      <c r="AU639" s="183"/>
      <c r="AV639" s="183"/>
      <c r="AW639" s="183"/>
      <c r="AX639" s="183"/>
      <c r="AY639" s="183"/>
      <c r="AZ639" s="183"/>
      <c r="BA639" s="183"/>
      <c r="BB639" s="183"/>
    </row>
    <row r="640" spans="1:54">
      <c r="A640" s="183"/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  <c r="AB640" s="183"/>
      <c r="AC640" s="183"/>
      <c r="AD640" s="183"/>
      <c r="AE640" s="183"/>
      <c r="AF640" s="183"/>
      <c r="AG640" s="183"/>
      <c r="AH640" s="183"/>
      <c r="AI640" s="183"/>
      <c r="AJ640" s="183"/>
      <c r="AK640" s="183"/>
      <c r="AL640" s="183"/>
      <c r="AM640" s="183"/>
      <c r="AN640" s="183"/>
      <c r="AO640" s="183"/>
      <c r="AP640" s="183"/>
      <c r="AQ640" s="183"/>
      <c r="AR640" s="183"/>
      <c r="AS640" s="183"/>
      <c r="AT640" s="183"/>
      <c r="AU640" s="183"/>
      <c r="AV640" s="183"/>
      <c r="AW640" s="183"/>
      <c r="AX640" s="183"/>
      <c r="AY640" s="183"/>
      <c r="AZ640" s="183"/>
      <c r="BA640" s="183"/>
      <c r="BB640" s="183"/>
    </row>
    <row r="641" spans="1:54">
      <c r="A641" s="183"/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  <c r="AB641" s="183"/>
      <c r="AC641" s="183"/>
      <c r="AD641" s="183"/>
      <c r="AE641" s="183"/>
      <c r="AF641" s="183"/>
      <c r="AG641" s="183"/>
      <c r="AH641" s="183"/>
      <c r="AI641" s="183"/>
      <c r="AJ641" s="183"/>
      <c r="AK641" s="183"/>
      <c r="AL641" s="183"/>
      <c r="AM641" s="183"/>
      <c r="AN641" s="183"/>
      <c r="AO641" s="183"/>
      <c r="AP641" s="183"/>
      <c r="AQ641" s="183"/>
      <c r="AR641" s="183"/>
      <c r="AS641" s="183"/>
      <c r="AT641" s="183"/>
      <c r="AU641" s="183"/>
      <c r="AV641" s="183"/>
      <c r="AW641" s="183"/>
      <c r="AX641" s="183"/>
      <c r="AY641" s="183"/>
      <c r="AZ641" s="183"/>
      <c r="BA641" s="183"/>
      <c r="BB641" s="183"/>
    </row>
    <row r="642" spans="1:54">
      <c r="A642" s="183"/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  <c r="AB642" s="183"/>
      <c r="AC642" s="183"/>
      <c r="AD642" s="183"/>
      <c r="AE642" s="183"/>
      <c r="AF642" s="183"/>
      <c r="AG642" s="183"/>
      <c r="AH642" s="183"/>
      <c r="AI642" s="183"/>
      <c r="AJ642" s="183"/>
      <c r="AK642" s="183"/>
      <c r="AL642" s="183"/>
      <c r="AM642" s="183"/>
      <c r="AN642" s="183"/>
      <c r="AO642" s="183"/>
      <c r="AP642" s="183"/>
      <c r="AQ642" s="183"/>
      <c r="AR642" s="183"/>
      <c r="AS642" s="183"/>
      <c r="AT642" s="183"/>
      <c r="AU642" s="183"/>
      <c r="AV642" s="183"/>
      <c r="AW642" s="183"/>
      <c r="AX642" s="183"/>
      <c r="AY642" s="183"/>
      <c r="AZ642" s="183"/>
      <c r="BA642" s="183"/>
      <c r="BB642" s="183"/>
    </row>
    <row r="643" spans="1:54">
      <c r="A643" s="183"/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  <c r="AB643" s="183"/>
      <c r="AC643" s="183"/>
      <c r="AD643" s="183"/>
      <c r="AE643" s="183"/>
      <c r="AF643" s="183"/>
      <c r="AG643" s="183"/>
      <c r="AH643" s="183"/>
      <c r="AI643" s="183"/>
      <c r="AJ643" s="183"/>
      <c r="AK643" s="183"/>
      <c r="AL643" s="183"/>
      <c r="AM643" s="183"/>
      <c r="AN643" s="183"/>
      <c r="AO643" s="183"/>
      <c r="AP643" s="183"/>
      <c r="AQ643" s="183"/>
      <c r="AR643" s="183"/>
      <c r="AS643" s="183"/>
      <c r="AT643" s="183"/>
      <c r="AU643" s="183"/>
      <c r="AV643" s="183"/>
      <c r="AW643" s="183"/>
      <c r="AX643" s="183"/>
      <c r="AY643" s="183"/>
      <c r="AZ643" s="183"/>
      <c r="BA643" s="183"/>
      <c r="BB643" s="183"/>
    </row>
    <row r="644" spans="1:54">
      <c r="A644" s="183"/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  <c r="AB644" s="183"/>
      <c r="AC644" s="183"/>
      <c r="AD644" s="183"/>
      <c r="AE644" s="183"/>
      <c r="AF644" s="183"/>
      <c r="AG644" s="183"/>
      <c r="AH644" s="183"/>
      <c r="AI644" s="183"/>
      <c r="AJ644" s="183"/>
      <c r="AK644" s="183"/>
      <c r="AL644" s="183"/>
      <c r="AM644" s="183"/>
      <c r="AN644" s="183"/>
      <c r="AO644" s="183"/>
      <c r="AP644" s="183"/>
      <c r="AQ644" s="183"/>
      <c r="AR644" s="183"/>
      <c r="AS644" s="183"/>
      <c r="AT644" s="183"/>
      <c r="AU644" s="183"/>
      <c r="AV644" s="183"/>
      <c r="AW644" s="183"/>
      <c r="AX644" s="183"/>
      <c r="AY644" s="183"/>
      <c r="AZ644" s="183"/>
      <c r="BA644" s="183"/>
      <c r="BB644" s="183"/>
    </row>
    <row r="645" spans="1:54">
      <c r="A645" s="183"/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  <c r="AB645" s="183"/>
      <c r="AC645" s="183"/>
      <c r="AD645" s="183"/>
      <c r="AE645" s="183"/>
      <c r="AF645" s="183"/>
      <c r="AG645" s="183"/>
      <c r="AH645" s="183"/>
      <c r="AI645" s="183"/>
      <c r="AJ645" s="183"/>
      <c r="AK645" s="183"/>
      <c r="AL645" s="183"/>
      <c r="AM645" s="183"/>
      <c r="AN645" s="183"/>
      <c r="AO645" s="183"/>
      <c r="AP645" s="183"/>
      <c r="AQ645" s="183"/>
      <c r="AR645" s="183"/>
      <c r="AS645" s="183"/>
      <c r="AT645" s="183"/>
      <c r="AU645" s="183"/>
      <c r="AV645" s="183"/>
      <c r="AW645" s="183"/>
      <c r="AX645" s="183"/>
      <c r="AY645" s="183"/>
      <c r="AZ645" s="183"/>
      <c r="BA645" s="183"/>
      <c r="BB645" s="183"/>
    </row>
    <row r="646" spans="1:54">
      <c r="A646" s="183"/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  <c r="AB646" s="183"/>
      <c r="AC646" s="183"/>
      <c r="AD646" s="183"/>
      <c r="AE646" s="183"/>
      <c r="AF646" s="183"/>
      <c r="AG646" s="183"/>
      <c r="AH646" s="183"/>
      <c r="AI646" s="183"/>
      <c r="AJ646" s="183"/>
      <c r="AK646" s="183"/>
      <c r="AL646" s="183"/>
      <c r="AM646" s="183"/>
      <c r="AN646" s="183"/>
      <c r="AO646" s="183"/>
      <c r="AP646" s="183"/>
      <c r="AQ646" s="183"/>
      <c r="AR646" s="183"/>
      <c r="AS646" s="183"/>
      <c r="AT646" s="183"/>
      <c r="AU646" s="183"/>
      <c r="AV646" s="183"/>
      <c r="AW646" s="183"/>
      <c r="AX646" s="183"/>
      <c r="AY646" s="183"/>
      <c r="AZ646" s="183"/>
      <c r="BA646" s="183"/>
      <c r="BB646" s="183"/>
    </row>
    <row r="647" spans="1:54">
      <c r="A647" s="183"/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  <c r="AB647" s="183"/>
      <c r="AC647" s="183"/>
      <c r="AD647" s="183"/>
      <c r="AE647" s="183"/>
      <c r="AF647" s="183"/>
      <c r="AG647" s="183"/>
      <c r="AH647" s="183"/>
      <c r="AI647" s="183"/>
      <c r="AJ647" s="183"/>
      <c r="AK647" s="183"/>
      <c r="AL647" s="183"/>
      <c r="AM647" s="183"/>
      <c r="AN647" s="183"/>
      <c r="AO647" s="183"/>
      <c r="AP647" s="183"/>
      <c r="AQ647" s="183"/>
      <c r="AR647" s="183"/>
      <c r="AS647" s="183"/>
      <c r="AT647" s="183"/>
      <c r="AU647" s="183"/>
      <c r="AV647" s="183"/>
      <c r="AW647" s="183"/>
      <c r="AX647" s="183"/>
      <c r="AY647" s="183"/>
      <c r="AZ647" s="183"/>
      <c r="BA647" s="183"/>
      <c r="BB647" s="183"/>
    </row>
    <row r="648" spans="1:54">
      <c r="A648" s="183"/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  <c r="AB648" s="183"/>
      <c r="AC648" s="183"/>
      <c r="AD648" s="183"/>
      <c r="AE648" s="183"/>
      <c r="AF648" s="183"/>
      <c r="AG648" s="183"/>
      <c r="AH648" s="183"/>
      <c r="AI648" s="183"/>
      <c r="AJ648" s="183"/>
      <c r="AK648" s="183"/>
      <c r="AL648" s="183"/>
      <c r="AM648" s="183"/>
      <c r="AN648" s="183"/>
      <c r="AO648" s="183"/>
      <c r="AP648" s="183"/>
      <c r="AQ648" s="183"/>
      <c r="AR648" s="183"/>
      <c r="AS648" s="183"/>
      <c r="AT648" s="183"/>
      <c r="AU648" s="183"/>
      <c r="AV648" s="183"/>
      <c r="AW648" s="183"/>
      <c r="AX648" s="183"/>
      <c r="AY648" s="183"/>
      <c r="AZ648" s="183"/>
      <c r="BA648" s="183"/>
      <c r="BB648" s="183"/>
    </row>
    <row r="649" spans="1:54">
      <c r="A649" s="183"/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  <c r="AB649" s="183"/>
      <c r="AC649" s="183"/>
      <c r="AD649" s="183"/>
      <c r="AE649" s="183"/>
      <c r="AF649" s="183"/>
      <c r="AG649" s="183"/>
      <c r="AH649" s="183"/>
      <c r="AI649" s="183"/>
      <c r="AJ649" s="183"/>
      <c r="AK649" s="183"/>
      <c r="AL649" s="183"/>
      <c r="AM649" s="183"/>
      <c r="AN649" s="183"/>
      <c r="AO649" s="183"/>
      <c r="AP649" s="183"/>
      <c r="AQ649" s="183"/>
      <c r="AR649" s="183"/>
      <c r="AS649" s="183"/>
      <c r="AT649" s="183"/>
      <c r="AU649" s="183"/>
      <c r="AV649" s="183"/>
      <c r="AW649" s="183"/>
      <c r="AX649" s="183"/>
      <c r="AY649" s="183"/>
      <c r="AZ649" s="183"/>
      <c r="BA649" s="183"/>
      <c r="BB649" s="183"/>
    </row>
    <row r="650" spans="1:54">
      <c r="A650" s="183"/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  <c r="AB650" s="183"/>
      <c r="AC650" s="183"/>
      <c r="AD650" s="183"/>
      <c r="AE650" s="183"/>
      <c r="AF650" s="183"/>
      <c r="AG650" s="183"/>
      <c r="AH650" s="183"/>
      <c r="AI650" s="183"/>
      <c r="AJ650" s="183"/>
      <c r="AK650" s="183"/>
      <c r="AL650" s="183"/>
      <c r="AM650" s="183"/>
      <c r="AN650" s="183"/>
      <c r="AO650" s="183"/>
      <c r="AP650" s="183"/>
      <c r="AQ650" s="183"/>
      <c r="AR650" s="183"/>
      <c r="AS650" s="183"/>
      <c r="AT650" s="183"/>
      <c r="AU650" s="183"/>
      <c r="AV650" s="183"/>
      <c r="AW650" s="183"/>
      <c r="AX650" s="183"/>
      <c r="AY650" s="183"/>
      <c r="AZ650" s="183"/>
      <c r="BA650" s="183"/>
      <c r="BB650" s="183"/>
    </row>
    <row r="651" spans="1:54">
      <c r="A651" s="183"/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  <c r="AB651" s="183"/>
      <c r="AC651" s="183"/>
      <c r="AD651" s="183"/>
      <c r="AE651" s="183"/>
      <c r="AF651" s="183"/>
      <c r="AG651" s="183"/>
      <c r="AH651" s="183"/>
      <c r="AI651" s="183"/>
      <c r="AJ651" s="183"/>
      <c r="AK651" s="183"/>
      <c r="AL651" s="183"/>
      <c r="AM651" s="183"/>
      <c r="AN651" s="183"/>
      <c r="AO651" s="183"/>
      <c r="AP651" s="183"/>
      <c r="AQ651" s="183"/>
      <c r="AR651" s="183"/>
      <c r="AS651" s="183"/>
      <c r="AT651" s="183"/>
      <c r="AU651" s="183"/>
      <c r="AV651" s="183"/>
      <c r="AW651" s="183"/>
      <c r="AX651" s="183"/>
      <c r="AY651" s="183"/>
      <c r="AZ651" s="183"/>
      <c r="BA651" s="183"/>
      <c r="BB651" s="183"/>
    </row>
    <row r="652" spans="1:54">
      <c r="A652" s="183"/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  <c r="AB652" s="183"/>
      <c r="AC652" s="183"/>
      <c r="AD652" s="183"/>
      <c r="AE652" s="183"/>
      <c r="AF652" s="183"/>
      <c r="AG652" s="183"/>
      <c r="AH652" s="183"/>
      <c r="AI652" s="183"/>
      <c r="AJ652" s="183"/>
      <c r="AK652" s="183"/>
      <c r="AL652" s="183"/>
      <c r="AM652" s="183"/>
      <c r="AN652" s="183"/>
      <c r="AO652" s="183"/>
      <c r="AP652" s="183"/>
      <c r="AQ652" s="183"/>
      <c r="AR652" s="183"/>
      <c r="AS652" s="183"/>
      <c r="AT652" s="183"/>
      <c r="AU652" s="183"/>
      <c r="AV652" s="183"/>
      <c r="AW652" s="183"/>
      <c r="AX652" s="183"/>
      <c r="AY652" s="183"/>
      <c r="AZ652" s="183"/>
      <c r="BA652" s="183"/>
      <c r="BB652" s="183"/>
    </row>
    <row r="653" spans="1:54">
      <c r="A653" s="183"/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  <c r="AB653" s="183"/>
      <c r="AC653" s="183"/>
      <c r="AD653" s="183"/>
      <c r="AE653" s="183"/>
      <c r="AF653" s="183"/>
      <c r="AG653" s="183"/>
      <c r="AH653" s="183"/>
      <c r="AI653" s="183"/>
      <c r="AJ653" s="183"/>
      <c r="AK653" s="183"/>
      <c r="AL653" s="183"/>
      <c r="AM653" s="183"/>
      <c r="AN653" s="183"/>
      <c r="AO653" s="183"/>
      <c r="AP653" s="183"/>
      <c r="AQ653" s="183"/>
      <c r="AR653" s="183"/>
      <c r="AS653" s="183"/>
      <c r="AT653" s="183"/>
      <c r="AU653" s="183"/>
      <c r="AV653" s="183"/>
      <c r="AW653" s="183"/>
      <c r="AX653" s="183"/>
      <c r="AY653" s="183"/>
      <c r="AZ653" s="183"/>
      <c r="BA653" s="183"/>
      <c r="BB653" s="183"/>
    </row>
    <row r="654" spans="1:54">
      <c r="A654" s="183"/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  <c r="AB654" s="183"/>
      <c r="AC654" s="183"/>
      <c r="AD654" s="183"/>
      <c r="AE654" s="183"/>
      <c r="AF654" s="183"/>
      <c r="AG654" s="183"/>
      <c r="AH654" s="183"/>
      <c r="AI654" s="183"/>
      <c r="AJ654" s="183"/>
      <c r="AK654" s="183"/>
      <c r="AL654" s="183"/>
      <c r="AM654" s="183"/>
      <c r="AN654" s="183"/>
      <c r="AO654" s="183"/>
      <c r="AP654" s="183"/>
      <c r="AQ654" s="183"/>
      <c r="AR654" s="183"/>
      <c r="AS654" s="183"/>
      <c r="AT654" s="183"/>
      <c r="AU654" s="183"/>
      <c r="AV654" s="183"/>
      <c r="AW654" s="183"/>
      <c r="AX654" s="183"/>
      <c r="AY654" s="183"/>
      <c r="AZ654" s="183"/>
      <c r="BA654" s="183"/>
      <c r="BB654" s="183"/>
    </row>
    <row r="655" spans="1:54">
      <c r="A655" s="183"/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  <c r="AB655" s="183"/>
      <c r="AC655" s="183"/>
      <c r="AD655" s="183"/>
      <c r="AE655" s="183"/>
      <c r="AF655" s="183"/>
      <c r="AG655" s="183"/>
      <c r="AH655" s="183"/>
      <c r="AI655" s="183"/>
      <c r="AJ655" s="183"/>
      <c r="AK655" s="183"/>
      <c r="AL655" s="183"/>
      <c r="AM655" s="183"/>
      <c r="AN655" s="183"/>
      <c r="AO655" s="183"/>
      <c r="AP655" s="183"/>
      <c r="AQ655" s="183"/>
      <c r="AR655" s="183"/>
      <c r="AS655" s="183"/>
      <c r="AT655" s="183"/>
      <c r="AU655" s="183"/>
      <c r="AV655" s="183"/>
      <c r="AW655" s="183"/>
      <c r="AX655" s="183"/>
      <c r="AY655" s="183"/>
      <c r="AZ655" s="183"/>
      <c r="BA655" s="183"/>
      <c r="BB655" s="183"/>
    </row>
    <row r="656" spans="1:54">
      <c r="A656" s="183"/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  <c r="AB656" s="183"/>
      <c r="AC656" s="183"/>
      <c r="AD656" s="183"/>
      <c r="AE656" s="183"/>
      <c r="AF656" s="183"/>
      <c r="AG656" s="183"/>
      <c r="AH656" s="183"/>
      <c r="AI656" s="183"/>
      <c r="AJ656" s="183"/>
      <c r="AK656" s="183"/>
      <c r="AL656" s="183"/>
      <c r="AM656" s="183"/>
      <c r="AN656" s="183"/>
      <c r="AO656" s="183"/>
      <c r="AP656" s="183"/>
      <c r="AQ656" s="183"/>
      <c r="AR656" s="183"/>
      <c r="AS656" s="183"/>
      <c r="AT656" s="183"/>
      <c r="AU656" s="183"/>
      <c r="AV656" s="183"/>
      <c r="AW656" s="183"/>
      <c r="AX656" s="183"/>
      <c r="AY656" s="183"/>
      <c r="AZ656" s="183"/>
      <c r="BA656" s="183"/>
      <c r="BB656" s="183"/>
    </row>
    <row r="657" spans="1:54">
      <c r="A657" s="183"/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  <c r="AB657" s="183"/>
      <c r="AC657" s="183"/>
      <c r="AD657" s="183"/>
      <c r="AE657" s="183"/>
      <c r="AF657" s="183"/>
      <c r="AG657" s="183"/>
      <c r="AH657" s="183"/>
      <c r="AI657" s="183"/>
      <c r="AJ657" s="183"/>
      <c r="AK657" s="183"/>
      <c r="AL657" s="183"/>
      <c r="AM657" s="183"/>
      <c r="AN657" s="183"/>
      <c r="AO657" s="183"/>
      <c r="AP657" s="183"/>
      <c r="AQ657" s="183"/>
      <c r="AR657" s="183"/>
      <c r="AS657" s="183"/>
      <c r="AT657" s="183"/>
      <c r="AU657" s="183"/>
      <c r="AV657" s="183"/>
      <c r="AW657" s="183"/>
      <c r="AX657" s="183"/>
      <c r="AY657" s="183"/>
      <c r="AZ657" s="183"/>
      <c r="BA657" s="183"/>
      <c r="BB657" s="183"/>
    </row>
    <row r="658" spans="1:54">
      <c r="A658" s="183"/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  <c r="AB658" s="183"/>
      <c r="AC658" s="183"/>
      <c r="AD658" s="183"/>
      <c r="AE658" s="183"/>
      <c r="AF658" s="183"/>
      <c r="AG658" s="183"/>
      <c r="AH658" s="183"/>
      <c r="AI658" s="183"/>
      <c r="AJ658" s="183"/>
      <c r="AK658" s="183"/>
      <c r="AL658" s="183"/>
      <c r="AM658" s="183"/>
      <c r="AN658" s="183"/>
      <c r="AO658" s="183"/>
      <c r="AP658" s="183"/>
      <c r="AQ658" s="183"/>
      <c r="AR658" s="183"/>
      <c r="AS658" s="183"/>
      <c r="AT658" s="183"/>
      <c r="AU658" s="183"/>
      <c r="AV658" s="183"/>
      <c r="AW658" s="183"/>
      <c r="AX658" s="183"/>
      <c r="AY658" s="183"/>
      <c r="AZ658" s="183"/>
      <c r="BA658" s="183"/>
      <c r="BB658" s="183"/>
    </row>
    <row r="659" spans="1:54">
      <c r="A659" s="183"/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  <c r="AB659" s="183"/>
      <c r="AC659" s="183"/>
      <c r="AD659" s="183"/>
      <c r="AE659" s="183"/>
      <c r="AF659" s="183"/>
      <c r="AG659" s="183"/>
      <c r="AH659" s="183"/>
      <c r="AI659" s="183"/>
      <c r="AJ659" s="183"/>
      <c r="AK659" s="183"/>
      <c r="AL659" s="183"/>
      <c r="AM659" s="183"/>
      <c r="AN659" s="183"/>
      <c r="AO659" s="183"/>
      <c r="AP659" s="183"/>
      <c r="AQ659" s="183"/>
      <c r="AR659" s="183"/>
      <c r="AS659" s="183"/>
      <c r="AT659" s="183"/>
      <c r="AU659" s="183"/>
      <c r="AV659" s="183"/>
      <c r="AW659" s="183"/>
      <c r="AX659" s="183"/>
      <c r="AY659" s="183"/>
      <c r="AZ659" s="183"/>
      <c r="BA659" s="183"/>
      <c r="BB659" s="183"/>
    </row>
    <row r="660" spans="1:54">
      <c r="A660" s="183"/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  <c r="AB660" s="183"/>
      <c r="AC660" s="183"/>
      <c r="AD660" s="183"/>
      <c r="AE660" s="183"/>
      <c r="AF660" s="183"/>
      <c r="AG660" s="183"/>
      <c r="AH660" s="183"/>
      <c r="AI660" s="183"/>
      <c r="AJ660" s="183"/>
      <c r="AK660" s="183"/>
      <c r="AL660" s="183"/>
      <c r="AM660" s="183"/>
      <c r="AN660" s="183"/>
      <c r="AO660" s="183"/>
      <c r="AP660" s="183"/>
      <c r="AQ660" s="183"/>
      <c r="AR660" s="183"/>
      <c r="AS660" s="183"/>
      <c r="AT660" s="183"/>
      <c r="AU660" s="183"/>
      <c r="AV660" s="183"/>
      <c r="AW660" s="183"/>
      <c r="AX660" s="183"/>
      <c r="AY660" s="183"/>
      <c r="AZ660" s="183"/>
      <c r="BA660" s="183"/>
      <c r="BB660" s="183"/>
    </row>
    <row r="661" spans="1:54">
      <c r="A661" s="183"/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  <c r="AB661" s="183"/>
      <c r="AC661" s="183"/>
      <c r="AD661" s="183"/>
      <c r="AE661" s="183"/>
      <c r="AF661" s="183"/>
      <c r="AG661" s="183"/>
      <c r="AH661" s="183"/>
      <c r="AI661" s="183"/>
      <c r="AJ661" s="183"/>
      <c r="AK661" s="183"/>
      <c r="AL661" s="183"/>
      <c r="AM661" s="183"/>
      <c r="AN661" s="183"/>
      <c r="AO661" s="183"/>
      <c r="AP661" s="183"/>
      <c r="AQ661" s="183"/>
      <c r="AR661" s="183"/>
      <c r="AS661" s="183"/>
      <c r="AT661" s="183"/>
      <c r="AU661" s="183"/>
      <c r="AV661" s="183"/>
      <c r="AW661" s="183"/>
      <c r="AX661" s="183"/>
      <c r="AY661" s="183"/>
      <c r="AZ661" s="183"/>
      <c r="BA661" s="183"/>
      <c r="BB661" s="183"/>
    </row>
    <row r="662" spans="1:54">
      <c r="A662" s="183"/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  <c r="AB662" s="183"/>
      <c r="AC662" s="183"/>
      <c r="AD662" s="183"/>
      <c r="AE662" s="183"/>
      <c r="AF662" s="183"/>
      <c r="AG662" s="183"/>
      <c r="AH662" s="183"/>
      <c r="AI662" s="183"/>
      <c r="AJ662" s="183"/>
      <c r="AK662" s="183"/>
      <c r="AL662" s="183"/>
      <c r="AM662" s="183"/>
      <c r="AN662" s="183"/>
      <c r="AO662" s="183"/>
      <c r="AP662" s="183"/>
      <c r="AQ662" s="183"/>
      <c r="AR662" s="183"/>
      <c r="AS662" s="183"/>
      <c r="AT662" s="183"/>
      <c r="AU662" s="183"/>
      <c r="AV662" s="183"/>
      <c r="AW662" s="183"/>
      <c r="AX662" s="183"/>
      <c r="AY662" s="183"/>
      <c r="AZ662" s="183"/>
      <c r="BA662" s="183"/>
      <c r="BB662" s="183"/>
    </row>
    <row r="663" spans="1:54">
      <c r="A663" s="183"/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  <c r="AB663" s="183"/>
      <c r="AC663" s="183"/>
      <c r="AD663" s="183"/>
      <c r="AE663" s="183"/>
      <c r="AF663" s="183"/>
      <c r="AG663" s="183"/>
      <c r="AH663" s="183"/>
      <c r="AI663" s="183"/>
      <c r="AJ663" s="183"/>
      <c r="AK663" s="183"/>
      <c r="AL663" s="183"/>
      <c r="AM663" s="183"/>
      <c r="AN663" s="183"/>
      <c r="AO663" s="183"/>
      <c r="AP663" s="183"/>
      <c r="AQ663" s="183"/>
      <c r="AR663" s="183"/>
      <c r="AS663" s="183"/>
      <c r="AT663" s="183"/>
      <c r="AU663" s="183"/>
      <c r="AV663" s="183"/>
      <c r="AW663" s="183"/>
      <c r="AX663" s="183"/>
      <c r="AY663" s="183"/>
      <c r="AZ663" s="183"/>
      <c r="BA663" s="183"/>
      <c r="BB663" s="183"/>
    </row>
    <row r="664" spans="1:54">
      <c r="A664" s="183"/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  <c r="AB664" s="183"/>
      <c r="AC664" s="183"/>
      <c r="AD664" s="183"/>
      <c r="AE664" s="183"/>
      <c r="AF664" s="183"/>
      <c r="AG664" s="183"/>
      <c r="AH664" s="183"/>
      <c r="AI664" s="183"/>
      <c r="AJ664" s="183"/>
      <c r="AK664" s="183"/>
      <c r="AL664" s="183"/>
      <c r="AM664" s="183"/>
      <c r="AN664" s="183"/>
      <c r="AO664" s="183"/>
      <c r="AP664" s="183"/>
      <c r="AQ664" s="183"/>
      <c r="AR664" s="183"/>
      <c r="AS664" s="183"/>
      <c r="AT664" s="183"/>
      <c r="AU664" s="183"/>
      <c r="AV664" s="183"/>
      <c r="AW664" s="183"/>
      <c r="AX664" s="183"/>
      <c r="AY664" s="183"/>
      <c r="AZ664" s="183"/>
      <c r="BA664" s="183"/>
      <c r="BB664" s="183"/>
    </row>
    <row r="665" spans="1:54">
      <c r="A665" s="183"/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  <c r="AB665" s="183"/>
      <c r="AC665" s="183"/>
      <c r="AD665" s="183"/>
      <c r="AE665" s="183"/>
      <c r="AF665" s="183"/>
      <c r="AG665" s="183"/>
      <c r="AH665" s="183"/>
      <c r="AI665" s="183"/>
      <c r="AJ665" s="183"/>
      <c r="AK665" s="183"/>
      <c r="AL665" s="183"/>
      <c r="AM665" s="183"/>
      <c r="AN665" s="183"/>
      <c r="AO665" s="183"/>
      <c r="AP665" s="183"/>
      <c r="AQ665" s="183"/>
      <c r="AR665" s="183"/>
      <c r="AS665" s="183"/>
      <c r="AT665" s="183"/>
      <c r="AU665" s="183"/>
      <c r="AV665" s="183"/>
      <c r="AW665" s="183"/>
      <c r="AX665" s="183"/>
      <c r="AY665" s="183"/>
      <c r="AZ665" s="183"/>
      <c r="BA665" s="183"/>
      <c r="BB665" s="183"/>
    </row>
    <row r="666" spans="1:54">
      <c r="A666" s="183"/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  <c r="AB666" s="183"/>
      <c r="AC666" s="183"/>
      <c r="AD666" s="183"/>
      <c r="AE666" s="183"/>
      <c r="AF666" s="183"/>
      <c r="AG666" s="183"/>
      <c r="AH666" s="183"/>
      <c r="AI666" s="183"/>
      <c r="AJ666" s="183"/>
      <c r="AK666" s="183"/>
      <c r="AL666" s="183"/>
      <c r="AM666" s="183"/>
      <c r="AN666" s="183"/>
      <c r="AO666" s="183"/>
      <c r="AP666" s="183"/>
      <c r="AQ666" s="183"/>
      <c r="AR666" s="183"/>
      <c r="AS666" s="183"/>
      <c r="AT666" s="183"/>
      <c r="AU666" s="183"/>
      <c r="AV666" s="183"/>
      <c r="AW666" s="183"/>
      <c r="AX666" s="183"/>
      <c r="AY666" s="183"/>
      <c r="AZ666" s="183"/>
      <c r="BA666" s="183"/>
      <c r="BB666" s="183"/>
    </row>
    <row r="667" spans="1:54">
      <c r="A667" s="183"/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  <c r="AB667" s="183"/>
      <c r="AC667" s="183"/>
      <c r="AD667" s="183"/>
      <c r="AE667" s="183"/>
      <c r="AF667" s="183"/>
      <c r="AG667" s="183"/>
      <c r="AH667" s="183"/>
      <c r="AI667" s="183"/>
      <c r="AJ667" s="183"/>
      <c r="AK667" s="183"/>
      <c r="AL667" s="183"/>
      <c r="AM667" s="183"/>
      <c r="AN667" s="183"/>
      <c r="AO667" s="183"/>
      <c r="AP667" s="183"/>
      <c r="AQ667" s="183"/>
      <c r="AR667" s="183"/>
      <c r="AS667" s="183"/>
      <c r="AT667" s="183"/>
      <c r="AU667" s="183"/>
      <c r="AV667" s="183"/>
      <c r="AW667" s="183"/>
      <c r="AX667" s="183"/>
      <c r="AY667" s="183"/>
      <c r="AZ667" s="183"/>
      <c r="BA667" s="183"/>
      <c r="BB667" s="183"/>
    </row>
    <row r="668" spans="1:54">
      <c r="A668" s="183"/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  <c r="AB668" s="183"/>
      <c r="AC668" s="183"/>
      <c r="AD668" s="183"/>
      <c r="AE668" s="183"/>
      <c r="AF668" s="183"/>
      <c r="AG668" s="183"/>
      <c r="AH668" s="183"/>
      <c r="AI668" s="183"/>
      <c r="AJ668" s="183"/>
      <c r="AK668" s="183"/>
      <c r="AL668" s="183"/>
      <c r="AM668" s="183"/>
      <c r="AN668" s="183"/>
      <c r="AO668" s="183"/>
      <c r="AP668" s="183"/>
      <c r="AQ668" s="183"/>
      <c r="AR668" s="183"/>
      <c r="AS668" s="183"/>
      <c r="AT668" s="183"/>
      <c r="AU668" s="183"/>
      <c r="AV668" s="183"/>
      <c r="AW668" s="183"/>
      <c r="AX668" s="183"/>
      <c r="AY668" s="183"/>
      <c r="AZ668" s="183"/>
      <c r="BA668" s="183"/>
      <c r="BB668" s="183"/>
    </row>
    <row r="669" spans="1:54">
      <c r="A669" s="183"/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  <c r="AB669" s="183"/>
      <c r="AC669" s="183"/>
      <c r="AD669" s="183"/>
      <c r="AE669" s="183"/>
      <c r="AF669" s="183"/>
      <c r="AG669" s="183"/>
      <c r="AH669" s="183"/>
      <c r="AI669" s="183"/>
      <c r="AJ669" s="183"/>
      <c r="AK669" s="183"/>
      <c r="AL669" s="183"/>
      <c r="AM669" s="183"/>
      <c r="AN669" s="183"/>
      <c r="AO669" s="183"/>
      <c r="AP669" s="183"/>
      <c r="AQ669" s="183"/>
      <c r="AR669" s="183"/>
      <c r="AS669" s="183"/>
      <c r="AT669" s="183"/>
      <c r="AU669" s="183"/>
      <c r="AV669" s="183"/>
      <c r="AW669" s="183"/>
      <c r="AX669" s="183"/>
      <c r="AY669" s="183"/>
      <c r="AZ669" s="183"/>
      <c r="BA669" s="183"/>
      <c r="BB669" s="183"/>
    </row>
    <row r="670" spans="1:54">
      <c r="A670" s="183"/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  <c r="AB670" s="183"/>
      <c r="AC670" s="183"/>
      <c r="AD670" s="183"/>
      <c r="AE670" s="183"/>
      <c r="AF670" s="183"/>
      <c r="AG670" s="183"/>
      <c r="AH670" s="183"/>
      <c r="AI670" s="183"/>
      <c r="AJ670" s="183"/>
      <c r="AK670" s="183"/>
      <c r="AL670" s="183"/>
      <c r="AM670" s="183"/>
      <c r="AN670" s="183"/>
      <c r="AO670" s="183"/>
      <c r="AP670" s="183"/>
      <c r="AQ670" s="183"/>
      <c r="AR670" s="183"/>
      <c r="AS670" s="183"/>
      <c r="AT670" s="183"/>
      <c r="AU670" s="183"/>
      <c r="AV670" s="183"/>
      <c r="AW670" s="183"/>
      <c r="AX670" s="183"/>
      <c r="AY670" s="183"/>
      <c r="AZ670" s="183"/>
      <c r="BA670" s="183"/>
      <c r="BB670" s="183"/>
    </row>
    <row r="671" spans="1:54">
      <c r="A671" s="183"/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  <c r="AB671" s="183"/>
      <c r="AC671" s="183"/>
      <c r="AD671" s="183"/>
      <c r="AE671" s="183"/>
      <c r="AF671" s="183"/>
      <c r="AG671" s="183"/>
      <c r="AH671" s="183"/>
      <c r="AI671" s="183"/>
      <c r="AJ671" s="183"/>
      <c r="AK671" s="183"/>
      <c r="AL671" s="183"/>
      <c r="AM671" s="183"/>
      <c r="AN671" s="183"/>
      <c r="AO671" s="183"/>
      <c r="AP671" s="183"/>
      <c r="AQ671" s="183"/>
      <c r="AR671" s="183"/>
      <c r="AS671" s="183"/>
      <c r="AT671" s="183"/>
      <c r="AU671" s="183"/>
      <c r="AV671" s="183"/>
      <c r="AW671" s="183"/>
      <c r="AX671" s="183"/>
      <c r="AY671" s="183"/>
      <c r="AZ671" s="183"/>
      <c r="BA671" s="183"/>
      <c r="BB671" s="183"/>
    </row>
    <row r="672" spans="1:54">
      <c r="A672" s="183"/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  <c r="AB672" s="183"/>
      <c r="AC672" s="183"/>
      <c r="AD672" s="183"/>
      <c r="AE672" s="183"/>
      <c r="AF672" s="183"/>
      <c r="AG672" s="183"/>
      <c r="AH672" s="183"/>
      <c r="AI672" s="183"/>
      <c r="AJ672" s="183"/>
      <c r="AK672" s="183"/>
      <c r="AL672" s="183"/>
      <c r="AM672" s="183"/>
      <c r="AN672" s="183"/>
      <c r="AO672" s="183"/>
      <c r="AP672" s="183"/>
      <c r="AQ672" s="183"/>
      <c r="AR672" s="183"/>
      <c r="AS672" s="183"/>
      <c r="AT672" s="183"/>
      <c r="AU672" s="183"/>
      <c r="AV672" s="183"/>
      <c r="AW672" s="183"/>
      <c r="AX672" s="183"/>
      <c r="AY672" s="183"/>
      <c r="AZ672" s="183"/>
      <c r="BA672" s="183"/>
      <c r="BB672" s="183"/>
    </row>
    <row r="673" spans="1:54">
      <c r="A673" s="183"/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  <c r="AB673" s="183"/>
      <c r="AC673" s="183"/>
      <c r="AD673" s="183"/>
      <c r="AE673" s="183"/>
      <c r="AF673" s="183"/>
      <c r="AG673" s="183"/>
      <c r="AH673" s="183"/>
      <c r="AI673" s="183"/>
      <c r="AJ673" s="183"/>
      <c r="AK673" s="183"/>
      <c r="AL673" s="183"/>
      <c r="AM673" s="183"/>
      <c r="AN673" s="183"/>
      <c r="AO673" s="183"/>
      <c r="AP673" s="183"/>
      <c r="AQ673" s="183"/>
      <c r="AR673" s="183"/>
      <c r="AS673" s="183"/>
      <c r="AT673" s="183"/>
      <c r="AU673" s="183"/>
      <c r="AV673" s="183"/>
      <c r="AW673" s="183"/>
      <c r="AX673" s="183"/>
      <c r="AY673" s="183"/>
      <c r="AZ673" s="183"/>
      <c r="BA673" s="183"/>
      <c r="BB673" s="183"/>
    </row>
    <row r="674" spans="1:54">
      <c r="A674" s="183"/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  <c r="AB674" s="183"/>
      <c r="AC674" s="183"/>
      <c r="AD674" s="183"/>
      <c r="AE674" s="183"/>
      <c r="AF674" s="183"/>
      <c r="AG674" s="183"/>
      <c r="AH674" s="183"/>
      <c r="AI674" s="183"/>
      <c r="AJ674" s="183"/>
      <c r="AK674" s="183"/>
      <c r="AL674" s="183"/>
      <c r="AM674" s="183"/>
      <c r="AN674" s="183"/>
      <c r="AO674" s="183"/>
      <c r="AP674" s="183"/>
      <c r="AQ674" s="183"/>
      <c r="AR674" s="183"/>
      <c r="AS674" s="183"/>
      <c r="AT674" s="183"/>
      <c r="AU674" s="183"/>
      <c r="AV674" s="183"/>
      <c r="AW674" s="183"/>
      <c r="AX674" s="183"/>
      <c r="AY674" s="183"/>
      <c r="AZ674" s="183"/>
      <c r="BA674" s="183"/>
      <c r="BB674" s="183"/>
    </row>
    <row r="675" spans="1:54">
      <c r="A675" s="183"/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  <c r="AB675" s="183"/>
      <c r="AC675" s="183"/>
      <c r="AD675" s="183"/>
      <c r="AE675" s="183"/>
      <c r="AF675" s="183"/>
      <c r="AG675" s="183"/>
      <c r="AH675" s="183"/>
      <c r="AI675" s="183"/>
      <c r="AJ675" s="183"/>
      <c r="AK675" s="183"/>
      <c r="AL675" s="183"/>
      <c r="AM675" s="183"/>
      <c r="AN675" s="183"/>
      <c r="AO675" s="183"/>
      <c r="AP675" s="183"/>
      <c r="AQ675" s="183"/>
      <c r="AR675" s="183"/>
      <c r="AS675" s="183"/>
      <c r="AT675" s="183"/>
      <c r="AU675" s="183"/>
      <c r="AV675" s="183"/>
      <c r="AW675" s="183"/>
      <c r="AX675" s="183"/>
      <c r="AY675" s="183"/>
      <c r="AZ675" s="183"/>
      <c r="BA675" s="183"/>
      <c r="BB675" s="183"/>
    </row>
    <row r="676" spans="1:54">
      <c r="A676" s="183"/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  <c r="AB676" s="183"/>
      <c r="AC676" s="183"/>
      <c r="AD676" s="183"/>
      <c r="AE676" s="183"/>
      <c r="AF676" s="183"/>
      <c r="AG676" s="183"/>
      <c r="AH676" s="183"/>
      <c r="AI676" s="183"/>
      <c r="AJ676" s="183"/>
      <c r="AK676" s="183"/>
      <c r="AL676" s="183"/>
      <c r="AM676" s="183"/>
      <c r="AN676" s="183"/>
      <c r="AO676" s="183"/>
      <c r="AP676" s="183"/>
      <c r="AQ676" s="183"/>
      <c r="AR676" s="183"/>
      <c r="AS676" s="183"/>
      <c r="AT676" s="183"/>
      <c r="AU676" s="183"/>
      <c r="AV676" s="183"/>
      <c r="AW676" s="183"/>
      <c r="AX676" s="183"/>
      <c r="AY676" s="183"/>
      <c r="AZ676" s="183"/>
      <c r="BA676" s="183"/>
      <c r="BB676" s="183"/>
    </row>
    <row r="677" spans="1:54">
      <c r="A677" s="183"/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  <c r="AB677" s="183"/>
      <c r="AC677" s="183"/>
      <c r="AD677" s="183"/>
      <c r="AE677" s="183"/>
      <c r="AF677" s="183"/>
      <c r="AG677" s="183"/>
      <c r="AH677" s="183"/>
      <c r="AI677" s="183"/>
      <c r="AJ677" s="183"/>
      <c r="AK677" s="183"/>
      <c r="AL677" s="183"/>
      <c r="AM677" s="183"/>
      <c r="AN677" s="183"/>
      <c r="AO677" s="183"/>
      <c r="AP677" s="183"/>
      <c r="AQ677" s="183"/>
      <c r="AR677" s="183"/>
      <c r="AS677" s="183"/>
      <c r="AT677" s="183"/>
      <c r="AU677" s="183"/>
      <c r="AV677" s="183"/>
      <c r="AW677" s="183"/>
      <c r="AX677" s="183"/>
      <c r="AY677" s="183"/>
      <c r="AZ677" s="183"/>
      <c r="BA677" s="183"/>
      <c r="BB677" s="183"/>
    </row>
    <row r="678" spans="1:54">
      <c r="A678" s="183"/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  <c r="AB678" s="183"/>
      <c r="AC678" s="183"/>
      <c r="AD678" s="183"/>
      <c r="AE678" s="183"/>
      <c r="AF678" s="183"/>
      <c r="AG678" s="183"/>
      <c r="AH678" s="183"/>
      <c r="AI678" s="183"/>
      <c r="AJ678" s="183"/>
      <c r="AK678" s="183"/>
      <c r="AL678" s="183"/>
      <c r="AM678" s="183"/>
      <c r="AN678" s="183"/>
      <c r="AO678" s="183"/>
      <c r="AP678" s="183"/>
      <c r="AQ678" s="183"/>
      <c r="AR678" s="183"/>
      <c r="AS678" s="183"/>
      <c r="AT678" s="183"/>
      <c r="AU678" s="183"/>
      <c r="AV678" s="183"/>
      <c r="AW678" s="183"/>
      <c r="AX678" s="183"/>
      <c r="AY678" s="183"/>
      <c r="AZ678" s="183"/>
      <c r="BA678" s="183"/>
      <c r="BB678" s="183"/>
    </row>
    <row r="679" spans="1:54">
      <c r="A679" s="183"/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  <c r="AB679" s="183"/>
      <c r="AC679" s="183"/>
      <c r="AD679" s="183"/>
      <c r="AE679" s="183"/>
      <c r="AF679" s="183"/>
      <c r="AG679" s="183"/>
      <c r="AH679" s="183"/>
      <c r="AI679" s="183"/>
      <c r="AJ679" s="183"/>
      <c r="AK679" s="183"/>
      <c r="AL679" s="183"/>
      <c r="AM679" s="183"/>
      <c r="AN679" s="183"/>
      <c r="AO679" s="183"/>
      <c r="AP679" s="183"/>
      <c r="AQ679" s="183"/>
      <c r="AR679" s="183"/>
      <c r="AS679" s="183"/>
      <c r="AT679" s="183"/>
      <c r="AU679" s="183"/>
      <c r="AV679" s="183"/>
      <c r="AW679" s="183"/>
      <c r="AX679" s="183"/>
      <c r="AY679" s="183"/>
      <c r="AZ679" s="183"/>
      <c r="BA679" s="183"/>
      <c r="BB679" s="183"/>
    </row>
    <row r="680" spans="1:54">
      <c r="A680" s="183"/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  <c r="AB680" s="183"/>
      <c r="AC680" s="183"/>
      <c r="AD680" s="183"/>
      <c r="AE680" s="183"/>
      <c r="AF680" s="183"/>
      <c r="AG680" s="183"/>
      <c r="AH680" s="183"/>
      <c r="AI680" s="183"/>
      <c r="AJ680" s="183"/>
      <c r="AK680" s="183"/>
      <c r="AL680" s="183"/>
      <c r="AM680" s="183"/>
      <c r="AN680" s="183"/>
      <c r="AO680" s="183"/>
      <c r="AP680" s="183"/>
      <c r="AQ680" s="183"/>
      <c r="AR680" s="183"/>
      <c r="AS680" s="183"/>
      <c r="AT680" s="183"/>
      <c r="AU680" s="183"/>
      <c r="AV680" s="183"/>
      <c r="AW680" s="183"/>
      <c r="AX680" s="183"/>
      <c r="AY680" s="183"/>
      <c r="AZ680" s="183"/>
      <c r="BA680" s="183"/>
      <c r="BB680" s="183"/>
    </row>
    <row r="681" spans="1:54">
      <c r="A681" s="183"/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  <c r="AB681" s="183"/>
      <c r="AC681" s="183"/>
      <c r="AD681" s="183"/>
      <c r="AE681" s="183"/>
      <c r="AF681" s="183"/>
      <c r="AG681" s="183"/>
      <c r="AH681" s="183"/>
      <c r="AI681" s="183"/>
      <c r="AJ681" s="183"/>
      <c r="AK681" s="183"/>
      <c r="AL681" s="183"/>
      <c r="AM681" s="183"/>
      <c r="AN681" s="183"/>
      <c r="AO681" s="183"/>
      <c r="AP681" s="183"/>
      <c r="AQ681" s="183"/>
      <c r="AR681" s="183"/>
      <c r="AS681" s="183"/>
      <c r="AT681" s="183"/>
      <c r="AU681" s="183"/>
      <c r="AV681" s="183"/>
      <c r="AW681" s="183"/>
      <c r="AX681" s="183"/>
      <c r="AY681" s="183"/>
      <c r="AZ681" s="183"/>
      <c r="BA681" s="183"/>
      <c r="BB681" s="183"/>
    </row>
    <row r="682" spans="1:54">
      <c r="A682" s="183"/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  <c r="AB682" s="183"/>
      <c r="AC682" s="183"/>
      <c r="AD682" s="183"/>
      <c r="AE682" s="183"/>
      <c r="AF682" s="183"/>
      <c r="AG682" s="183"/>
      <c r="AH682" s="183"/>
      <c r="AI682" s="183"/>
      <c r="AJ682" s="183"/>
      <c r="AK682" s="183"/>
      <c r="AL682" s="183"/>
      <c r="AM682" s="183"/>
      <c r="AN682" s="183"/>
      <c r="AO682" s="183"/>
      <c r="AP682" s="183"/>
      <c r="AQ682" s="183"/>
      <c r="AR682" s="183"/>
      <c r="AS682" s="183"/>
      <c r="AT682" s="183"/>
      <c r="AU682" s="183"/>
      <c r="AV682" s="183"/>
      <c r="AW682" s="183"/>
      <c r="AX682" s="183"/>
      <c r="AY682" s="183"/>
      <c r="AZ682" s="183"/>
      <c r="BA682" s="183"/>
      <c r="BB682" s="183"/>
    </row>
    <row r="683" spans="1:54">
      <c r="A683" s="183"/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  <c r="AB683" s="183"/>
      <c r="AC683" s="183"/>
      <c r="AD683" s="183"/>
      <c r="AE683" s="183"/>
      <c r="AF683" s="183"/>
      <c r="AG683" s="183"/>
      <c r="AH683" s="183"/>
      <c r="AI683" s="183"/>
      <c r="AJ683" s="183"/>
      <c r="AK683" s="183"/>
      <c r="AL683" s="183"/>
      <c r="AM683" s="183"/>
      <c r="AN683" s="183"/>
      <c r="AO683" s="183"/>
      <c r="AP683" s="183"/>
      <c r="AQ683" s="183"/>
      <c r="AR683" s="183"/>
      <c r="AS683" s="183"/>
      <c r="AT683" s="183"/>
      <c r="AU683" s="183"/>
      <c r="AV683" s="183"/>
      <c r="AW683" s="183"/>
      <c r="AX683" s="183"/>
      <c r="AY683" s="183"/>
      <c r="AZ683" s="183"/>
      <c r="BA683" s="183"/>
      <c r="BB683" s="183"/>
    </row>
    <row r="684" spans="1:54">
      <c r="A684" s="183"/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  <c r="AB684" s="183"/>
      <c r="AC684" s="183"/>
      <c r="AD684" s="183"/>
      <c r="AE684" s="183"/>
      <c r="AF684" s="183"/>
      <c r="AG684" s="183"/>
      <c r="AH684" s="183"/>
      <c r="AI684" s="183"/>
      <c r="AJ684" s="183"/>
      <c r="AK684" s="183"/>
      <c r="AL684" s="183"/>
      <c r="AM684" s="183"/>
      <c r="AN684" s="183"/>
      <c r="AO684" s="183"/>
      <c r="AP684" s="183"/>
      <c r="AQ684" s="183"/>
      <c r="AR684" s="183"/>
      <c r="AS684" s="183"/>
      <c r="AT684" s="183"/>
      <c r="AU684" s="183"/>
      <c r="AV684" s="183"/>
      <c r="AW684" s="183"/>
      <c r="AX684" s="183"/>
      <c r="AY684" s="183"/>
      <c r="AZ684" s="183"/>
      <c r="BA684" s="183"/>
      <c r="BB684" s="183"/>
    </row>
    <row r="685" spans="1:54">
      <c r="A685" s="183"/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  <c r="AB685" s="183"/>
      <c r="AC685" s="183"/>
      <c r="AD685" s="183"/>
      <c r="AE685" s="183"/>
      <c r="AF685" s="183"/>
      <c r="AG685" s="183"/>
      <c r="AH685" s="183"/>
      <c r="AI685" s="183"/>
      <c r="AJ685" s="183"/>
      <c r="AK685" s="183"/>
      <c r="AL685" s="183"/>
      <c r="AM685" s="183"/>
      <c r="AN685" s="183"/>
      <c r="AO685" s="183"/>
      <c r="AP685" s="183"/>
      <c r="AQ685" s="183"/>
      <c r="AR685" s="183"/>
      <c r="AS685" s="183"/>
      <c r="AT685" s="183"/>
      <c r="AU685" s="183"/>
      <c r="AV685" s="183"/>
      <c r="AW685" s="183"/>
      <c r="AX685" s="183"/>
      <c r="AY685" s="183"/>
      <c r="AZ685" s="183"/>
      <c r="BA685" s="183"/>
      <c r="BB685" s="183"/>
    </row>
    <row r="686" spans="1:54">
      <c r="A686" s="183"/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  <c r="AB686" s="183"/>
      <c r="AC686" s="183"/>
      <c r="AD686" s="183"/>
      <c r="AE686" s="183"/>
      <c r="AF686" s="183"/>
      <c r="AG686" s="183"/>
      <c r="AH686" s="183"/>
      <c r="AI686" s="183"/>
      <c r="AJ686" s="183"/>
      <c r="AK686" s="183"/>
      <c r="AL686" s="183"/>
      <c r="AM686" s="183"/>
      <c r="AN686" s="183"/>
      <c r="AO686" s="183"/>
      <c r="AP686" s="183"/>
      <c r="AQ686" s="183"/>
      <c r="AR686" s="183"/>
      <c r="AS686" s="183"/>
      <c r="AT686" s="183"/>
      <c r="AU686" s="183"/>
      <c r="AV686" s="183"/>
      <c r="AW686" s="183"/>
      <c r="AX686" s="183"/>
      <c r="AY686" s="183"/>
      <c r="AZ686" s="183"/>
      <c r="BA686" s="183"/>
      <c r="BB686" s="183"/>
    </row>
    <row r="687" spans="1:54">
      <c r="A687" s="183"/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  <c r="AB687" s="183"/>
      <c r="AC687" s="183"/>
      <c r="AD687" s="183"/>
      <c r="AE687" s="183"/>
      <c r="AF687" s="183"/>
      <c r="AG687" s="183"/>
      <c r="AH687" s="183"/>
      <c r="AI687" s="183"/>
      <c r="AJ687" s="183"/>
      <c r="AK687" s="183"/>
      <c r="AL687" s="183"/>
      <c r="AM687" s="183"/>
      <c r="AN687" s="183"/>
      <c r="AO687" s="183"/>
      <c r="AP687" s="183"/>
      <c r="AQ687" s="183"/>
      <c r="AR687" s="183"/>
      <c r="AS687" s="183"/>
      <c r="AT687" s="183"/>
      <c r="AU687" s="183"/>
      <c r="AV687" s="183"/>
      <c r="AW687" s="183"/>
      <c r="AX687" s="183"/>
      <c r="AY687" s="183"/>
      <c r="AZ687" s="183"/>
      <c r="BA687" s="183"/>
      <c r="BB687" s="183"/>
    </row>
    <row r="688" spans="1:54">
      <c r="A688" s="183"/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  <c r="AB688" s="183"/>
      <c r="AC688" s="183"/>
      <c r="AD688" s="183"/>
      <c r="AE688" s="183"/>
      <c r="AF688" s="183"/>
      <c r="AG688" s="183"/>
      <c r="AH688" s="183"/>
      <c r="AI688" s="183"/>
      <c r="AJ688" s="183"/>
      <c r="AK688" s="183"/>
      <c r="AL688" s="183"/>
      <c r="AM688" s="183"/>
      <c r="AN688" s="183"/>
      <c r="AO688" s="183"/>
      <c r="AP688" s="183"/>
      <c r="AQ688" s="183"/>
      <c r="AR688" s="183"/>
      <c r="AS688" s="183"/>
      <c r="AT688" s="183"/>
      <c r="AU688" s="183"/>
      <c r="AV688" s="183"/>
      <c r="AW688" s="183"/>
      <c r="AX688" s="183"/>
      <c r="AY688" s="183"/>
      <c r="AZ688" s="183"/>
      <c r="BA688" s="183"/>
      <c r="BB688" s="183"/>
    </row>
    <row r="689" spans="1:54">
      <c r="A689" s="183"/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  <c r="AB689" s="183"/>
      <c r="AC689" s="183"/>
      <c r="AD689" s="183"/>
      <c r="AE689" s="183"/>
      <c r="AF689" s="183"/>
      <c r="AG689" s="183"/>
      <c r="AH689" s="183"/>
      <c r="AI689" s="183"/>
      <c r="AJ689" s="183"/>
      <c r="AK689" s="183"/>
      <c r="AL689" s="183"/>
      <c r="AM689" s="183"/>
      <c r="AN689" s="183"/>
      <c r="AO689" s="183"/>
      <c r="AP689" s="183"/>
      <c r="AQ689" s="183"/>
      <c r="AR689" s="183"/>
      <c r="AS689" s="183"/>
      <c r="AT689" s="183"/>
      <c r="AU689" s="183"/>
      <c r="AV689" s="183"/>
      <c r="AW689" s="183"/>
      <c r="AX689" s="183"/>
      <c r="AY689" s="183"/>
      <c r="AZ689" s="183"/>
      <c r="BA689" s="183"/>
      <c r="BB689" s="183"/>
    </row>
    <row r="690" spans="1:54">
      <c r="A690" s="183"/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  <c r="AB690" s="183"/>
      <c r="AC690" s="183"/>
      <c r="AD690" s="183"/>
      <c r="AE690" s="183"/>
      <c r="AF690" s="183"/>
      <c r="AG690" s="183"/>
      <c r="AH690" s="183"/>
      <c r="AI690" s="183"/>
      <c r="AJ690" s="183"/>
      <c r="AK690" s="183"/>
      <c r="AL690" s="183"/>
      <c r="AM690" s="183"/>
      <c r="AN690" s="183"/>
      <c r="AO690" s="183"/>
      <c r="AP690" s="183"/>
      <c r="AQ690" s="183"/>
      <c r="AR690" s="183"/>
      <c r="AS690" s="183"/>
      <c r="AT690" s="183"/>
      <c r="AU690" s="183"/>
      <c r="AV690" s="183"/>
      <c r="AW690" s="183"/>
      <c r="AX690" s="183"/>
      <c r="AY690" s="183"/>
      <c r="AZ690" s="183"/>
      <c r="BA690" s="183"/>
      <c r="BB690" s="183"/>
    </row>
    <row r="691" spans="1:54">
      <c r="A691" s="183"/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  <c r="AB691" s="183"/>
      <c r="AC691" s="183"/>
      <c r="AD691" s="183"/>
      <c r="AE691" s="183"/>
      <c r="AF691" s="183"/>
      <c r="AG691" s="183"/>
      <c r="AH691" s="183"/>
      <c r="AI691" s="183"/>
      <c r="AJ691" s="183"/>
      <c r="AK691" s="183"/>
      <c r="AL691" s="183"/>
      <c r="AM691" s="183"/>
      <c r="AN691" s="183"/>
      <c r="AO691" s="183"/>
      <c r="AP691" s="183"/>
      <c r="AQ691" s="183"/>
      <c r="AR691" s="183"/>
      <c r="AS691" s="183"/>
      <c r="AT691" s="183"/>
      <c r="AU691" s="183"/>
      <c r="AV691" s="183"/>
      <c r="AW691" s="183"/>
      <c r="AX691" s="183"/>
      <c r="AY691" s="183"/>
      <c r="AZ691" s="183"/>
      <c r="BA691" s="183"/>
      <c r="BB691" s="183"/>
    </row>
    <row r="692" spans="1:54">
      <c r="A692" s="183"/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  <c r="AB692" s="183"/>
      <c r="AC692" s="183"/>
      <c r="AD692" s="183"/>
      <c r="AE692" s="183"/>
      <c r="AF692" s="183"/>
      <c r="AG692" s="183"/>
      <c r="AH692" s="183"/>
      <c r="AI692" s="183"/>
      <c r="AJ692" s="183"/>
      <c r="AK692" s="183"/>
      <c r="AL692" s="183"/>
      <c r="AM692" s="183"/>
      <c r="AN692" s="183"/>
      <c r="AO692" s="183"/>
      <c r="AP692" s="183"/>
      <c r="AQ692" s="183"/>
      <c r="AR692" s="183"/>
      <c r="AS692" s="183"/>
      <c r="AT692" s="183"/>
      <c r="AU692" s="183"/>
      <c r="AV692" s="183"/>
      <c r="AW692" s="183"/>
      <c r="AX692" s="183"/>
      <c r="AY692" s="183"/>
      <c r="AZ692" s="183"/>
      <c r="BA692" s="183"/>
      <c r="BB692" s="183"/>
    </row>
    <row r="693" spans="1:54">
      <c r="A693" s="183"/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  <c r="AB693" s="183"/>
      <c r="AC693" s="183"/>
      <c r="AD693" s="183"/>
      <c r="AE693" s="183"/>
      <c r="AF693" s="183"/>
      <c r="AG693" s="183"/>
      <c r="AH693" s="183"/>
      <c r="AI693" s="183"/>
      <c r="AJ693" s="183"/>
      <c r="AK693" s="183"/>
      <c r="AL693" s="183"/>
      <c r="AM693" s="183"/>
      <c r="AN693" s="183"/>
      <c r="AO693" s="183"/>
      <c r="AP693" s="183"/>
      <c r="AQ693" s="183"/>
      <c r="AR693" s="183"/>
      <c r="AS693" s="183"/>
      <c r="AT693" s="183"/>
      <c r="AU693" s="183"/>
      <c r="AV693" s="183"/>
      <c r="AW693" s="183"/>
      <c r="AX693" s="183"/>
      <c r="AY693" s="183"/>
      <c r="AZ693" s="183"/>
      <c r="BA693" s="183"/>
      <c r="BB693" s="183"/>
    </row>
    <row r="694" spans="1:54">
      <c r="A694" s="183"/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  <c r="AB694" s="183"/>
      <c r="AC694" s="183"/>
      <c r="AD694" s="183"/>
      <c r="AE694" s="183"/>
      <c r="AF694" s="183"/>
      <c r="AG694" s="183"/>
      <c r="AH694" s="183"/>
      <c r="AI694" s="183"/>
      <c r="AJ694" s="183"/>
      <c r="AK694" s="183"/>
      <c r="AL694" s="183"/>
      <c r="AM694" s="183"/>
      <c r="AN694" s="183"/>
      <c r="AO694" s="183"/>
      <c r="AP694" s="183"/>
      <c r="AQ694" s="183"/>
      <c r="AR694" s="183"/>
      <c r="AS694" s="183"/>
      <c r="AT694" s="183"/>
      <c r="AU694" s="183"/>
      <c r="AV694" s="183"/>
      <c r="AW694" s="183"/>
      <c r="AX694" s="183"/>
      <c r="AY694" s="183"/>
      <c r="AZ694" s="183"/>
      <c r="BA694" s="183"/>
      <c r="BB694" s="183"/>
    </row>
    <row r="695" spans="1:54">
      <c r="A695" s="183"/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  <c r="AB695" s="183"/>
      <c r="AC695" s="183"/>
      <c r="AD695" s="183"/>
      <c r="AE695" s="183"/>
      <c r="AF695" s="183"/>
      <c r="AG695" s="183"/>
      <c r="AH695" s="183"/>
      <c r="AI695" s="183"/>
      <c r="AJ695" s="183"/>
      <c r="AK695" s="183"/>
      <c r="AL695" s="183"/>
      <c r="AM695" s="183"/>
      <c r="AN695" s="183"/>
      <c r="AO695" s="183"/>
      <c r="AP695" s="183"/>
      <c r="AQ695" s="183"/>
      <c r="AR695" s="183"/>
      <c r="AS695" s="183"/>
      <c r="AT695" s="183"/>
      <c r="AU695" s="183"/>
      <c r="AV695" s="183"/>
      <c r="AW695" s="183"/>
      <c r="AX695" s="183"/>
      <c r="AY695" s="183"/>
      <c r="AZ695" s="183"/>
      <c r="BA695" s="183"/>
      <c r="BB695" s="183"/>
    </row>
    <row r="696" spans="1:54">
      <c r="A696" s="183"/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  <c r="AB696" s="183"/>
      <c r="AC696" s="183"/>
      <c r="AD696" s="183"/>
      <c r="AE696" s="183"/>
      <c r="AF696" s="183"/>
      <c r="AG696" s="183"/>
      <c r="AH696" s="183"/>
      <c r="AI696" s="183"/>
      <c r="AJ696" s="183"/>
      <c r="AK696" s="183"/>
      <c r="AL696" s="183"/>
      <c r="AM696" s="183"/>
      <c r="AN696" s="183"/>
      <c r="AO696" s="183"/>
      <c r="AP696" s="183"/>
      <c r="AQ696" s="183"/>
      <c r="AR696" s="183"/>
      <c r="AS696" s="183"/>
      <c r="AT696" s="183"/>
      <c r="AU696" s="183"/>
      <c r="AV696" s="183"/>
      <c r="AW696" s="183"/>
      <c r="AX696" s="183"/>
      <c r="AY696" s="183"/>
      <c r="AZ696" s="183"/>
      <c r="BA696" s="183"/>
      <c r="BB696" s="183"/>
    </row>
    <row r="697" spans="1:54">
      <c r="A697" s="183"/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  <c r="AB697" s="183"/>
      <c r="AC697" s="183"/>
      <c r="AD697" s="183"/>
      <c r="AE697" s="183"/>
      <c r="AF697" s="183"/>
      <c r="AG697" s="183"/>
      <c r="AH697" s="183"/>
      <c r="AI697" s="183"/>
      <c r="AJ697" s="183"/>
      <c r="AK697" s="183"/>
      <c r="AL697" s="183"/>
      <c r="AM697" s="183"/>
      <c r="AN697" s="183"/>
      <c r="AO697" s="183"/>
      <c r="AP697" s="183"/>
      <c r="AQ697" s="183"/>
      <c r="AR697" s="183"/>
      <c r="AS697" s="183"/>
      <c r="AT697" s="183"/>
      <c r="AU697" s="183"/>
      <c r="AV697" s="183"/>
      <c r="AW697" s="183"/>
      <c r="AX697" s="183"/>
      <c r="AY697" s="183"/>
      <c r="AZ697" s="183"/>
      <c r="BA697" s="183"/>
      <c r="BB697" s="183"/>
    </row>
    <row r="698" spans="1:54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  <c r="AB698" s="183"/>
      <c r="AC698" s="183"/>
      <c r="AD698" s="183"/>
      <c r="AE698" s="183"/>
      <c r="AF698" s="183"/>
      <c r="AG698" s="183"/>
      <c r="AH698" s="183"/>
      <c r="AI698" s="183"/>
      <c r="AJ698" s="183"/>
      <c r="AK698" s="183"/>
      <c r="AL698" s="183"/>
      <c r="AM698" s="183"/>
      <c r="AN698" s="183"/>
      <c r="AO698" s="183"/>
      <c r="AP698" s="183"/>
      <c r="AQ698" s="183"/>
      <c r="AR698" s="183"/>
      <c r="AS698" s="183"/>
      <c r="AT698" s="183"/>
      <c r="AU698" s="183"/>
      <c r="AV698" s="183"/>
      <c r="AW698" s="183"/>
      <c r="AX698" s="183"/>
      <c r="AY698" s="183"/>
      <c r="AZ698" s="183"/>
      <c r="BA698" s="183"/>
      <c r="BB698" s="183"/>
    </row>
    <row r="699" spans="1:54">
      <c r="A699" s="183"/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  <c r="AB699" s="183"/>
      <c r="AC699" s="183"/>
      <c r="AD699" s="183"/>
      <c r="AE699" s="183"/>
      <c r="AF699" s="183"/>
      <c r="AG699" s="183"/>
      <c r="AH699" s="183"/>
      <c r="AI699" s="183"/>
      <c r="AJ699" s="183"/>
      <c r="AK699" s="183"/>
      <c r="AL699" s="183"/>
      <c r="AM699" s="183"/>
      <c r="AN699" s="183"/>
      <c r="AO699" s="183"/>
      <c r="AP699" s="183"/>
      <c r="AQ699" s="183"/>
      <c r="AR699" s="183"/>
      <c r="AS699" s="183"/>
      <c r="AT699" s="183"/>
      <c r="AU699" s="183"/>
      <c r="AV699" s="183"/>
      <c r="AW699" s="183"/>
      <c r="AX699" s="183"/>
      <c r="AY699" s="183"/>
      <c r="AZ699" s="183"/>
      <c r="BA699" s="183"/>
      <c r="BB699" s="183"/>
    </row>
    <row r="700" spans="1:54">
      <c r="A700" s="183"/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  <c r="AB700" s="183"/>
      <c r="AC700" s="183"/>
      <c r="AD700" s="183"/>
      <c r="AE700" s="183"/>
      <c r="AF700" s="183"/>
      <c r="AG700" s="183"/>
      <c r="AH700" s="183"/>
      <c r="AI700" s="183"/>
      <c r="AJ700" s="183"/>
      <c r="AK700" s="183"/>
      <c r="AL700" s="183"/>
      <c r="AM700" s="183"/>
      <c r="AN700" s="183"/>
      <c r="AO700" s="183"/>
      <c r="AP700" s="183"/>
      <c r="AQ700" s="183"/>
      <c r="AR700" s="183"/>
      <c r="AS700" s="183"/>
      <c r="AT700" s="183"/>
      <c r="AU700" s="183"/>
      <c r="AV700" s="183"/>
      <c r="AW700" s="183"/>
      <c r="AX700" s="183"/>
      <c r="AY700" s="183"/>
      <c r="AZ700" s="183"/>
      <c r="BA700" s="183"/>
      <c r="BB700" s="183"/>
    </row>
    <row r="701" spans="1:54">
      <c r="A701" s="183"/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  <c r="AB701" s="183"/>
      <c r="AC701" s="183"/>
      <c r="AD701" s="183"/>
      <c r="AE701" s="183"/>
      <c r="AF701" s="183"/>
      <c r="AG701" s="183"/>
      <c r="AH701" s="183"/>
      <c r="AI701" s="183"/>
      <c r="AJ701" s="183"/>
      <c r="AK701" s="183"/>
      <c r="AL701" s="183"/>
      <c r="AM701" s="183"/>
      <c r="AN701" s="183"/>
      <c r="AO701" s="183"/>
      <c r="AP701" s="183"/>
      <c r="AQ701" s="183"/>
      <c r="AR701" s="183"/>
      <c r="AS701" s="183"/>
      <c r="AT701" s="183"/>
      <c r="AU701" s="183"/>
      <c r="AV701" s="183"/>
      <c r="AW701" s="183"/>
      <c r="AX701" s="183"/>
      <c r="AY701" s="183"/>
      <c r="AZ701" s="183"/>
      <c r="BA701" s="183"/>
      <c r="BB701" s="183"/>
    </row>
    <row r="702" spans="1:54">
      <c r="A702" s="183"/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  <c r="AB702" s="183"/>
      <c r="AC702" s="183"/>
      <c r="AD702" s="183"/>
      <c r="AE702" s="183"/>
      <c r="AF702" s="183"/>
      <c r="AG702" s="183"/>
      <c r="AH702" s="183"/>
      <c r="AI702" s="183"/>
      <c r="AJ702" s="183"/>
      <c r="AK702" s="183"/>
      <c r="AL702" s="183"/>
      <c r="AM702" s="183"/>
      <c r="AN702" s="183"/>
      <c r="AO702" s="183"/>
      <c r="AP702" s="183"/>
      <c r="AQ702" s="183"/>
      <c r="AR702" s="183"/>
      <c r="AS702" s="183"/>
      <c r="AT702" s="183"/>
      <c r="AU702" s="183"/>
      <c r="AV702" s="183"/>
      <c r="AW702" s="183"/>
      <c r="AX702" s="183"/>
      <c r="AY702" s="183"/>
      <c r="AZ702" s="183"/>
      <c r="BA702" s="183"/>
      <c r="BB702" s="183"/>
    </row>
    <row r="703" spans="1:54">
      <c r="A703" s="183"/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  <c r="AB703" s="183"/>
      <c r="AC703" s="183"/>
      <c r="AD703" s="183"/>
      <c r="AE703" s="183"/>
      <c r="AF703" s="183"/>
      <c r="AG703" s="183"/>
      <c r="AH703" s="183"/>
      <c r="AI703" s="183"/>
      <c r="AJ703" s="183"/>
      <c r="AK703" s="183"/>
      <c r="AL703" s="183"/>
      <c r="AM703" s="183"/>
      <c r="AN703" s="183"/>
      <c r="AO703" s="183"/>
      <c r="AP703" s="183"/>
      <c r="AQ703" s="183"/>
      <c r="AR703" s="183"/>
      <c r="AS703" s="183"/>
      <c r="AT703" s="183"/>
      <c r="AU703" s="183"/>
      <c r="AV703" s="183"/>
      <c r="AW703" s="183"/>
      <c r="AX703" s="183"/>
      <c r="AY703" s="183"/>
      <c r="AZ703" s="183"/>
      <c r="BA703" s="183"/>
      <c r="BB703" s="183"/>
    </row>
    <row r="704" spans="1:54">
      <c r="A704" s="183"/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  <c r="AB704" s="183"/>
      <c r="AC704" s="183"/>
      <c r="AD704" s="183"/>
      <c r="AE704" s="183"/>
      <c r="AF704" s="183"/>
      <c r="AG704" s="183"/>
      <c r="AH704" s="183"/>
      <c r="AI704" s="183"/>
      <c r="AJ704" s="183"/>
      <c r="AK704" s="183"/>
      <c r="AL704" s="183"/>
      <c r="AM704" s="183"/>
      <c r="AN704" s="183"/>
      <c r="AO704" s="183"/>
      <c r="AP704" s="183"/>
      <c r="AQ704" s="183"/>
      <c r="AR704" s="183"/>
      <c r="AS704" s="183"/>
      <c r="AT704" s="183"/>
      <c r="AU704" s="183"/>
      <c r="AV704" s="183"/>
      <c r="AW704" s="183"/>
      <c r="AX704" s="183"/>
      <c r="AY704" s="183"/>
      <c r="AZ704" s="183"/>
      <c r="BA704" s="183"/>
      <c r="BB704" s="183"/>
    </row>
    <row r="705" spans="1:54">
      <c r="A705" s="183"/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  <c r="AB705" s="183"/>
      <c r="AC705" s="183"/>
      <c r="AD705" s="183"/>
      <c r="AE705" s="183"/>
      <c r="AF705" s="183"/>
      <c r="AG705" s="183"/>
      <c r="AH705" s="183"/>
      <c r="AI705" s="183"/>
      <c r="AJ705" s="183"/>
      <c r="AK705" s="183"/>
      <c r="AL705" s="183"/>
      <c r="AM705" s="183"/>
      <c r="AN705" s="183"/>
      <c r="AO705" s="183"/>
      <c r="AP705" s="183"/>
      <c r="AQ705" s="183"/>
      <c r="AR705" s="183"/>
      <c r="AS705" s="183"/>
      <c r="AT705" s="183"/>
      <c r="AU705" s="183"/>
      <c r="AV705" s="183"/>
      <c r="AW705" s="183"/>
      <c r="AX705" s="183"/>
      <c r="AY705" s="183"/>
      <c r="AZ705" s="183"/>
      <c r="BA705" s="183"/>
      <c r="BB705" s="183"/>
    </row>
    <row r="706" spans="1:54">
      <c r="A706" s="183"/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  <c r="AB706" s="183"/>
      <c r="AC706" s="183"/>
      <c r="AD706" s="183"/>
      <c r="AE706" s="183"/>
      <c r="AF706" s="183"/>
      <c r="AG706" s="183"/>
      <c r="AH706" s="183"/>
      <c r="AI706" s="183"/>
      <c r="AJ706" s="183"/>
      <c r="AK706" s="183"/>
      <c r="AL706" s="183"/>
      <c r="AM706" s="183"/>
      <c r="AN706" s="183"/>
      <c r="AO706" s="183"/>
      <c r="AP706" s="183"/>
      <c r="AQ706" s="183"/>
      <c r="AR706" s="183"/>
      <c r="AS706" s="183"/>
      <c r="AT706" s="183"/>
      <c r="AU706" s="183"/>
      <c r="AV706" s="183"/>
      <c r="AW706" s="183"/>
      <c r="AX706" s="183"/>
      <c r="AY706" s="183"/>
      <c r="AZ706" s="183"/>
      <c r="BA706" s="183"/>
      <c r="BB706" s="183"/>
    </row>
    <row r="707" spans="1:54">
      <c r="A707" s="183"/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  <c r="AB707" s="183"/>
      <c r="AC707" s="183"/>
      <c r="AD707" s="183"/>
      <c r="AE707" s="183"/>
      <c r="AF707" s="183"/>
      <c r="AG707" s="183"/>
      <c r="AH707" s="183"/>
      <c r="AI707" s="183"/>
      <c r="AJ707" s="183"/>
      <c r="AK707" s="183"/>
      <c r="AL707" s="183"/>
      <c r="AM707" s="183"/>
      <c r="AN707" s="183"/>
      <c r="AO707" s="183"/>
      <c r="AP707" s="183"/>
      <c r="AQ707" s="183"/>
      <c r="AR707" s="183"/>
      <c r="AS707" s="183"/>
      <c r="AT707" s="183"/>
      <c r="AU707" s="183"/>
      <c r="AV707" s="183"/>
      <c r="AW707" s="183"/>
      <c r="AX707" s="183"/>
      <c r="AY707" s="183"/>
      <c r="AZ707" s="183"/>
      <c r="BA707" s="183"/>
      <c r="BB707" s="183"/>
    </row>
    <row r="708" spans="1:54">
      <c r="A708" s="183"/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  <c r="AB708" s="183"/>
      <c r="AC708" s="183"/>
      <c r="AD708" s="183"/>
      <c r="AE708" s="183"/>
      <c r="AF708" s="183"/>
      <c r="AG708" s="183"/>
      <c r="AH708" s="183"/>
      <c r="AI708" s="183"/>
      <c r="AJ708" s="183"/>
      <c r="AK708" s="183"/>
      <c r="AL708" s="183"/>
      <c r="AM708" s="183"/>
      <c r="AN708" s="183"/>
      <c r="AO708" s="183"/>
      <c r="AP708" s="183"/>
      <c r="AQ708" s="183"/>
      <c r="AR708" s="183"/>
      <c r="AS708" s="183"/>
      <c r="AT708" s="183"/>
      <c r="AU708" s="183"/>
      <c r="AV708" s="183"/>
      <c r="AW708" s="183"/>
      <c r="AX708" s="183"/>
      <c r="AY708" s="183"/>
      <c r="AZ708" s="183"/>
      <c r="BA708" s="183"/>
      <c r="BB708" s="183"/>
    </row>
    <row r="709" spans="1:54">
      <c r="A709" s="183"/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  <c r="AB709" s="183"/>
      <c r="AC709" s="183"/>
      <c r="AD709" s="183"/>
      <c r="AE709" s="183"/>
      <c r="AF709" s="183"/>
      <c r="AG709" s="183"/>
      <c r="AH709" s="183"/>
      <c r="AI709" s="183"/>
      <c r="AJ709" s="183"/>
      <c r="AK709" s="183"/>
      <c r="AL709" s="183"/>
      <c r="AM709" s="183"/>
      <c r="AN709" s="183"/>
      <c r="AO709" s="183"/>
      <c r="AP709" s="183"/>
      <c r="AQ709" s="183"/>
      <c r="AR709" s="183"/>
      <c r="AS709" s="183"/>
      <c r="AT709" s="183"/>
      <c r="AU709" s="183"/>
      <c r="AV709" s="183"/>
      <c r="AW709" s="183"/>
      <c r="AX709" s="183"/>
      <c r="AY709" s="183"/>
      <c r="AZ709" s="183"/>
      <c r="BA709" s="183"/>
      <c r="BB709" s="183"/>
    </row>
    <row r="710" spans="1:54">
      <c r="A710" s="183"/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  <c r="AB710" s="183"/>
      <c r="AC710" s="183"/>
      <c r="AD710" s="183"/>
      <c r="AE710" s="183"/>
      <c r="AF710" s="183"/>
      <c r="AG710" s="183"/>
      <c r="AH710" s="183"/>
      <c r="AI710" s="183"/>
      <c r="AJ710" s="183"/>
      <c r="AK710" s="183"/>
      <c r="AL710" s="183"/>
      <c r="AM710" s="183"/>
      <c r="AN710" s="183"/>
      <c r="AO710" s="183"/>
      <c r="AP710" s="183"/>
      <c r="AQ710" s="183"/>
      <c r="AR710" s="183"/>
      <c r="AS710" s="183"/>
      <c r="AT710" s="183"/>
      <c r="AU710" s="183"/>
      <c r="AV710" s="183"/>
      <c r="AW710" s="183"/>
      <c r="AX710" s="183"/>
      <c r="AY710" s="183"/>
      <c r="AZ710" s="183"/>
      <c r="BA710" s="183"/>
      <c r="BB710" s="183"/>
    </row>
    <row r="711" spans="1:54">
      <c r="A711" s="183"/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  <c r="AB711" s="183"/>
      <c r="AC711" s="183"/>
      <c r="AD711" s="183"/>
      <c r="AE711" s="183"/>
      <c r="AF711" s="183"/>
      <c r="AG711" s="183"/>
      <c r="AH711" s="183"/>
      <c r="AI711" s="183"/>
      <c r="AJ711" s="183"/>
      <c r="AK711" s="183"/>
      <c r="AL711" s="183"/>
      <c r="AM711" s="183"/>
      <c r="AN711" s="183"/>
      <c r="AO711" s="183"/>
      <c r="AP711" s="183"/>
      <c r="AQ711" s="183"/>
      <c r="AR711" s="183"/>
      <c r="AS711" s="183"/>
      <c r="AT711" s="183"/>
      <c r="AU711" s="183"/>
      <c r="AV711" s="183"/>
      <c r="AW711" s="183"/>
      <c r="AX711" s="183"/>
      <c r="AY711" s="183"/>
      <c r="AZ711" s="183"/>
      <c r="BA711" s="183"/>
      <c r="BB711" s="183"/>
    </row>
    <row r="712" spans="1:54">
      <c r="A712" s="183"/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  <c r="AB712" s="183"/>
      <c r="AC712" s="183"/>
      <c r="AD712" s="183"/>
      <c r="AE712" s="183"/>
      <c r="AF712" s="183"/>
      <c r="AG712" s="183"/>
      <c r="AH712" s="183"/>
      <c r="AI712" s="183"/>
      <c r="AJ712" s="183"/>
      <c r="AK712" s="183"/>
      <c r="AL712" s="183"/>
      <c r="AM712" s="183"/>
      <c r="AN712" s="183"/>
      <c r="AO712" s="183"/>
      <c r="AP712" s="183"/>
      <c r="AQ712" s="183"/>
      <c r="AR712" s="183"/>
      <c r="AS712" s="183"/>
      <c r="AT712" s="183"/>
      <c r="AU712" s="183"/>
      <c r="AV712" s="183"/>
      <c r="AW712" s="183"/>
      <c r="AX712" s="183"/>
      <c r="AY712" s="183"/>
      <c r="AZ712" s="183"/>
      <c r="BA712" s="183"/>
      <c r="BB712" s="183"/>
    </row>
    <row r="713" spans="1:54">
      <c r="A713" s="183"/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  <c r="AB713" s="183"/>
      <c r="AC713" s="183"/>
      <c r="AD713" s="183"/>
      <c r="AE713" s="183"/>
      <c r="AF713" s="183"/>
      <c r="AG713" s="183"/>
      <c r="AH713" s="183"/>
      <c r="AI713" s="183"/>
      <c r="AJ713" s="183"/>
      <c r="AK713" s="183"/>
      <c r="AL713" s="183"/>
      <c r="AM713" s="183"/>
      <c r="AN713" s="183"/>
      <c r="AO713" s="183"/>
      <c r="AP713" s="183"/>
      <c r="AQ713" s="183"/>
      <c r="AR713" s="183"/>
      <c r="AS713" s="183"/>
      <c r="AT713" s="183"/>
      <c r="AU713" s="183"/>
      <c r="AV713" s="183"/>
      <c r="AW713" s="183"/>
      <c r="AX713" s="183"/>
      <c r="AY713" s="183"/>
      <c r="AZ713" s="183"/>
      <c r="BA713" s="183"/>
      <c r="BB713" s="183"/>
    </row>
    <row r="714" spans="1:54">
      <c r="A714" s="183"/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  <c r="AB714" s="183"/>
      <c r="AC714" s="183"/>
      <c r="AD714" s="183"/>
      <c r="AE714" s="183"/>
      <c r="AF714" s="183"/>
      <c r="AG714" s="183"/>
      <c r="AH714" s="183"/>
      <c r="AI714" s="183"/>
      <c r="AJ714" s="183"/>
      <c r="AK714" s="183"/>
      <c r="AL714" s="183"/>
      <c r="AM714" s="183"/>
      <c r="AN714" s="183"/>
      <c r="AO714" s="183"/>
      <c r="AP714" s="183"/>
      <c r="AQ714" s="183"/>
      <c r="AR714" s="183"/>
      <c r="AS714" s="183"/>
      <c r="AT714" s="183"/>
      <c r="AU714" s="183"/>
      <c r="AV714" s="183"/>
      <c r="AW714" s="183"/>
      <c r="AX714" s="183"/>
      <c r="AY714" s="183"/>
      <c r="AZ714" s="183"/>
      <c r="BA714" s="183"/>
      <c r="BB714" s="183"/>
    </row>
    <row r="715" spans="1:54">
      <c r="A715" s="183"/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  <c r="AB715" s="183"/>
      <c r="AC715" s="183"/>
      <c r="AD715" s="183"/>
      <c r="AE715" s="183"/>
      <c r="AF715" s="183"/>
      <c r="AG715" s="183"/>
      <c r="AH715" s="183"/>
      <c r="AI715" s="183"/>
      <c r="AJ715" s="183"/>
      <c r="AK715" s="183"/>
      <c r="AL715" s="183"/>
      <c r="AM715" s="183"/>
      <c r="AN715" s="183"/>
      <c r="AO715" s="183"/>
      <c r="AP715" s="183"/>
      <c r="AQ715" s="183"/>
      <c r="AR715" s="183"/>
      <c r="AS715" s="183"/>
      <c r="AT715" s="183"/>
      <c r="AU715" s="183"/>
      <c r="AV715" s="183"/>
      <c r="AW715" s="183"/>
      <c r="AX715" s="183"/>
      <c r="AY715" s="183"/>
      <c r="AZ715" s="183"/>
      <c r="BA715" s="183"/>
      <c r="BB715" s="183"/>
    </row>
    <row r="716" spans="1:54">
      <c r="A716" s="183"/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  <c r="AB716" s="183"/>
      <c r="AC716" s="183"/>
      <c r="AD716" s="183"/>
      <c r="AE716" s="183"/>
      <c r="AF716" s="183"/>
      <c r="AG716" s="183"/>
      <c r="AH716" s="183"/>
      <c r="AI716" s="183"/>
      <c r="AJ716" s="183"/>
      <c r="AK716" s="183"/>
      <c r="AL716" s="183"/>
      <c r="AM716" s="183"/>
      <c r="AN716" s="183"/>
      <c r="AO716" s="183"/>
      <c r="AP716" s="183"/>
      <c r="AQ716" s="183"/>
      <c r="AR716" s="183"/>
      <c r="AS716" s="183"/>
      <c r="AT716" s="183"/>
      <c r="AU716" s="183"/>
      <c r="AV716" s="183"/>
      <c r="AW716" s="183"/>
      <c r="AX716" s="183"/>
      <c r="AY716" s="183"/>
      <c r="AZ716" s="183"/>
      <c r="BA716" s="183"/>
      <c r="BB716" s="183"/>
    </row>
    <row r="717" spans="1:54">
      <c r="A717" s="183"/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  <c r="AB717" s="183"/>
      <c r="AC717" s="183"/>
      <c r="AD717" s="183"/>
      <c r="AE717" s="183"/>
      <c r="AF717" s="183"/>
      <c r="AG717" s="183"/>
      <c r="AH717" s="183"/>
      <c r="AI717" s="183"/>
      <c r="AJ717" s="183"/>
      <c r="AK717" s="183"/>
      <c r="AL717" s="183"/>
      <c r="AM717" s="183"/>
      <c r="AN717" s="183"/>
      <c r="AO717" s="183"/>
      <c r="AP717" s="183"/>
      <c r="AQ717" s="183"/>
      <c r="AR717" s="183"/>
      <c r="AS717" s="183"/>
      <c r="AT717" s="183"/>
      <c r="AU717" s="183"/>
      <c r="AV717" s="183"/>
      <c r="AW717" s="183"/>
      <c r="AX717" s="183"/>
      <c r="AY717" s="183"/>
      <c r="AZ717" s="183"/>
      <c r="BA717" s="183"/>
      <c r="BB717" s="183"/>
    </row>
    <row r="718" spans="1:54">
      <c r="A718" s="183"/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  <c r="AB718" s="183"/>
      <c r="AC718" s="183"/>
      <c r="AD718" s="183"/>
      <c r="AE718" s="183"/>
      <c r="AF718" s="183"/>
      <c r="AG718" s="183"/>
      <c r="AH718" s="183"/>
      <c r="AI718" s="183"/>
      <c r="AJ718" s="183"/>
      <c r="AK718" s="183"/>
      <c r="AL718" s="183"/>
      <c r="AM718" s="183"/>
      <c r="AN718" s="183"/>
      <c r="AO718" s="183"/>
      <c r="AP718" s="183"/>
      <c r="AQ718" s="183"/>
      <c r="AR718" s="183"/>
      <c r="AS718" s="183"/>
      <c r="AT718" s="183"/>
      <c r="AU718" s="183"/>
      <c r="AV718" s="183"/>
      <c r="AW718" s="183"/>
      <c r="AX718" s="183"/>
      <c r="AY718" s="183"/>
      <c r="AZ718" s="183"/>
      <c r="BA718" s="183"/>
      <c r="BB718" s="183"/>
    </row>
    <row r="719" spans="1:54">
      <c r="A719" s="183"/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  <c r="AB719" s="183"/>
      <c r="AC719" s="183"/>
      <c r="AD719" s="183"/>
      <c r="AE719" s="183"/>
      <c r="AF719" s="183"/>
      <c r="AG719" s="183"/>
      <c r="AH719" s="183"/>
      <c r="AI719" s="183"/>
      <c r="AJ719" s="183"/>
      <c r="AK719" s="183"/>
      <c r="AL719" s="183"/>
      <c r="AM719" s="183"/>
      <c r="AN719" s="183"/>
      <c r="AO719" s="183"/>
      <c r="AP719" s="183"/>
      <c r="AQ719" s="183"/>
      <c r="AR719" s="183"/>
      <c r="AS719" s="183"/>
      <c r="AT719" s="183"/>
      <c r="AU719" s="183"/>
      <c r="AV719" s="183"/>
      <c r="AW719" s="183"/>
      <c r="AX719" s="183"/>
      <c r="AY719" s="183"/>
      <c r="AZ719" s="183"/>
      <c r="BA719" s="183"/>
      <c r="BB719" s="183"/>
    </row>
    <row r="720" spans="1:54">
      <c r="A720" s="183"/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  <c r="AB720" s="183"/>
      <c r="AC720" s="183"/>
      <c r="AD720" s="183"/>
      <c r="AE720" s="183"/>
      <c r="AF720" s="183"/>
      <c r="AG720" s="183"/>
      <c r="AH720" s="183"/>
      <c r="AI720" s="183"/>
      <c r="AJ720" s="183"/>
      <c r="AK720" s="183"/>
      <c r="AL720" s="183"/>
      <c r="AM720" s="183"/>
      <c r="AN720" s="183"/>
      <c r="AO720" s="183"/>
      <c r="AP720" s="183"/>
      <c r="AQ720" s="183"/>
      <c r="AR720" s="183"/>
      <c r="AS720" s="183"/>
      <c r="AT720" s="183"/>
      <c r="AU720" s="183"/>
      <c r="AV720" s="183"/>
      <c r="AW720" s="183"/>
      <c r="AX720" s="183"/>
      <c r="AY720" s="183"/>
      <c r="AZ720" s="183"/>
      <c r="BA720" s="183"/>
      <c r="BB720" s="183"/>
    </row>
    <row r="721" spans="1:54">
      <c r="A721" s="183"/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  <c r="AB721" s="183"/>
      <c r="AC721" s="183"/>
      <c r="AD721" s="183"/>
      <c r="AE721" s="183"/>
      <c r="AF721" s="183"/>
      <c r="AG721" s="183"/>
      <c r="AH721" s="183"/>
      <c r="AI721" s="183"/>
      <c r="AJ721" s="183"/>
      <c r="AK721" s="183"/>
      <c r="AL721" s="183"/>
      <c r="AM721" s="183"/>
      <c r="AN721" s="183"/>
      <c r="AO721" s="183"/>
      <c r="AP721" s="183"/>
      <c r="AQ721" s="183"/>
      <c r="AR721" s="183"/>
      <c r="AS721" s="183"/>
      <c r="AT721" s="183"/>
      <c r="AU721" s="183"/>
      <c r="AV721" s="183"/>
      <c r="AW721" s="183"/>
      <c r="AX721" s="183"/>
      <c r="AY721" s="183"/>
      <c r="AZ721" s="183"/>
      <c r="BA721" s="183"/>
      <c r="BB721" s="183"/>
    </row>
    <row r="722" spans="1:54">
      <c r="A722" s="183"/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  <c r="AB722" s="183"/>
      <c r="AC722" s="183"/>
      <c r="AD722" s="183"/>
      <c r="AE722" s="183"/>
      <c r="AF722" s="183"/>
      <c r="AG722" s="183"/>
      <c r="AH722" s="183"/>
      <c r="AI722" s="183"/>
      <c r="AJ722" s="183"/>
      <c r="AK722" s="183"/>
      <c r="AL722" s="183"/>
      <c r="AM722" s="183"/>
      <c r="AN722" s="183"/>
      <c r="AO722" s="183"/>
      <c r="AP722" s="183"/>
      <c r="AQ722" s="183"/>
      <c r="AR722" s="183"/>
      <c r="AS722" s="183"/>
      <c r="AT722" s="183"/>
      <c r="AU722" s="183"/>
      <c r="AV722" s="183"/>
      <c r="AW722" s="183"/>
      <c r="AX722" s="183"/>
      <c r="AY722" s="183"/>
      <c r="AZ722" s="183"/>
      <c r="BA722" s="183"/>
      <c r="BB722" s="183"/>
    </row>
    <row r="723" spans="1:54">
      <c r="A723" s="183"/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  <c r="AB723" s="183"/>
      <c r="AC723" s="183"/>
      <c r="AD723" s="183"/>
      <c r="AE723" s="183"/>
      <c r="AF723" s="183"/>
      <c r="AG723" s="183"/>
      <c r="AH723" s="183"/>
      <c r="AI723" s="183"/>
      <c r="AJ723" s="183"/>
      <c r="AK723" s="183"/>
      <c r="AL723" s="183"/>
      <c r="AM723" s="183"/>
      <c r="AN723" s="183"/>
      <c r="AO723" s="183"/>
      <c r="AP723" s="183"/>
      <c r="AQ723" s="183"/>
      <c r="AR723" s="183"/>
      <c r="AS723" s="183"/>
      <c r="AT723" s="183"/>
      <c r="AU723" s="183"/>
      <c r="AV723" s="183"/>
      <c r="AW723" s="183"/>
      <c r="AX723" s="183"/>
      <c r="AY723" s="183"/>
      <c r="AZ723" s="183"/>
      <c r="BA723" s="183"/>
      <c r="BB723" s="183"/>
    </row>
    <row r="724" spans="1:54">
      <c r="A724" s="183"/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  <c r="AB724" s="183"/>
      <c r="AC724" s="183"/>
      <c r="AD724" s="183"/>
      <c r="AE724" s="183"/>
      <c r="AF724" s="183"/>
      <c r="AG724" s="183"/>
      <c r="AH724" s="183"/>
      <c r="AI724" s="183"/>
      <c r="AJ724" s="183"/>
      <c r="AK724" s="183"/>
      <c r="AL724" s="183"/>
      <c r="AM724" s="183"/>
      <c r="AN724" s="183"/>
      <c r="AO724" s="183"/>
      <c r="AP724" s="183"/>
      <c r="AQ724" s="183"/>
      <c r="AR724" s="183"/>
      <c r="AS724" s="183"/>
      <c r="AT724" s="183"/>
      <c r="AU724" s="183"/>
      <c r="AV724" s="183"/>
      <c r="AW724" s="183"/>
      <c r="AX724" s="183"/>
      <c r="AY724" s="183"/>
      <c r="AZ724" s="183"/>
      <c r="BA724" s="183"/>
      <c r="BB724" s="183"/>
    </row>
    <row r="725" spans="1:54">
      <c r="A725" s="183"/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  <c r="AB725" s="183"/>
      <c r="AC725" s="183"/>
      <c r="AD725" s="183"/>
      <c r="AE725" s="183"/>
      <c r="AF725" s="183"/>
      <c r="AG725" s="183"/>
      <c r="AH725" s="183"/>
      <c r="AI725" s="183"/>
      <c r="AJ725" s="183"/>
      <c r="AK725" s="183"/>
      <c r="AL725" s="183"/>
      <c r="AM725" s="183"/>
      <c r="AN725" s="183"/>
      <c r="AO725" s="183"/>
      <c r="AP725" s="183"/>
      <c r="AQ725" s="183"/>
      <c r="AR725" s="183"/>
      <c r="AS725" s="183"/>
      <c r="AT725" s="183"/>
      <c r="AU725" s="183"/>
      <c r="AV725" s="183"/>
      <c r="AW725" s="183"/>
      <c r="AX725" s="183"/>
      <c r="AY725" s="183"/>
      <c r="AZ725" s="183"/>
      <c r="BA725" s="183"/>
      <c r="BB725" s="183"/>
    </row>
    <row r="726" spans="1:54">
      <c r="A726" s="183"/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  <c r="AB726" s="183"/>
      <c r="AC726" s="183"/>
      <c r="AD726" s="183"/>
      <c r="AE726" s="183"/>
      <c r="AF726" s="183"/>
      <c r="AG726" s="183"/>
      <c r="AH726" s="183"/>
      <c r="AI726" s="183"/>
      <c r="AJ726" s="183"/>
      <c r="AK726" s="183"/>
      <c r="AL726" s="183"/>
      <c r="AM726" s="183"/>
      <c r="AN726" s="183"/>
      <c r="AO726" s="183"/>
      <c r="AP726" s="183"/>
      <c r="AQ726" s="183"/>
      <c r="AR726" s="183"/>
      <c r="AS726" s="183"/>
      <c r="AT726" s="183"/>
      <c r="AU726" s="183"/>
      <c r="AV726" s="183"/>
      <c r="AW726" s="183"/>
      <c r="AX726" s="183"/>
      <c r="AY726" s="183"/>
      <c r="AZ726" s="183"/>
      <c r="BA726" s="183"/>
      <c r="BB726" s="183"/>
    </row>
    <row r="727" spans="1:54">
      <c r="A727" s="183"/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  <c r="AB727" s="183"/>
      <c r="AC727" s="183"/>
      <c r="AD727" s="183"/>
      <c r="AE727" s="183"/>
      <c r="AF727" s="183"/>
      <c r="AG727" s="183"/>
      <c r="AH727" s="183"/>
      <c r="AI727" s="183"/>
      <c r="AJ727" s="183"/>
      <c r="AK727" s="183"/>
      <c r="AL727" s="183"/>
      <c r="AM727" s="183"/>
      <c r="AN727" s="183"/>
      <c r="AO727" s="183"/>
      <c r="AP727" s="183"/>
      <c r="AQ727" s="183"/>
      <c r="AR727" s="183"/>
      <c r="AS727" s="183"/>
      <c r="AT727" s="183"/>
      <c r="AU727" s="183"/>
      <c r="AV727" s="183"/>
      <c r="AW727" s="183"/>
      <c r="AX727" s="183"/>
      <c r="AY727" s="183"/>
      <c r="AZ727" s="183"/>
      <c r="BA727" s="183"/>
      <c r="BB727" s="183"/>
    </row>
    <row r="728" spans="1:54">
      <c r="A728" s="183"/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  <c r="AB728" s="183"/>
      <c r="AC728" s="183"/>
      <c r="AD728" s="183"/>
      <c r="AE728" s="183"/>
      <c r="AF728" s="183"/>
      <c r="AG728" s="183"/>
      <c r="AH728" s="183"/>
      <c r="AI728" s="183"/>
      <c r="AJ728" s="183"/>
      <c r="AK728" s="183"/>
      <c r="AL728" s="183"/>
      <c r="AM728" s="183"/>
      <c r="AN728" s="183"/>
      <c r="AO728" s="183"/>
      <c r="AP728" s="183"/>
      <c r="AQ728" s="183"/>
      <c r="AR728" s="183"/>
      <c r="AS728" s="183"/>
      <c r="AT728" s="183"/>
      <c r="AU728" s="183"/>
      <c r="AV728" s="183"/>
      <c r="AW728" s="183"/>
      <c r="AX728" s="183"/>
      <c r="AY728" s="183"/>
      <c r="AZ728" s="183"/>
      <c r="BA728" s="183"/>
      <c r="BB728" s="183"/>
    </row>
    <row r="729" spans="1:54">
      <c r="A729" s="183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  <c r="AB729" s="183"/>
      <c r="AC729" s="183"/>
      <c r="AD729" s="183"/>
      <c r="AE729" s="183"/>
      <c r="AF729" s="183"/>
      <c r="AG729" s="183"/>
      <c r="AH729" s="183"/>
      <c r="AI729" s="183"/>
      <c r="AJ729" s="183"/>
      <c r="AK729" s="183"/>
      <c r="AL729" s="183"/>
      <c r="AM729" s="183"/>
      <c r="AN729" s="183"/>
      <c r="AO729" s="183"/>
      <c r="AP729" s="183"/>
      <c r="AQ729" s="183"/>
      <c r="AR729" s="183"/>
      <c r="AS729" s="183"/>
      <c r="AT729" s="183"/>
      <c r="AU729" s="183"/>
      <c r="AV729" s="183"/>
      <c r="AW729" s="183"/>
      <c r="AX729" s="183"/>
      <c r="AY729" s="183"/>
      <c r="AZ729" s="183"/>
      <c r="BA729" s="183"/>
      <c r="BB729" s="183"/>
    </row>
    <row r="730" spans="1:54">
      <c r="A730" s="183"/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  <c r="AB730" s="183"/>
      <c r="AC730" s="183"/>
      <c r="AD730" s="183"/>
      <c r="AE730" s="183"/>
      <c r="AF730" s="183"/>
      <c r="AG730" s="183"/>
      <c r="AH730" s="183"/>
      <c r="AI730" s="183"/>
      <c r="AJ730" s="183"/>
      <c r="AK730" s="183"/>
      <c r="AL730" s="183"/>
      <c r="AM730" s="183"/>
      <c r="AN730" s="183"/>
      <c r="AO730" s="183"/>
      <c r="AP730" s="183"/>
      <c r="AQ730" s="183"/>
      <c r="AR730" s="183"/>
      <c r="AS730" s="183"/>
      <c r="AT730" s="183"/>
      <c r="AU730" s="183"/>
      <c r="AV730" s="183"/>
      <c r="AW730" s="183"/>
      <c r="AX730" s="183"/>
      <c r="AY730" s="183"/>
      <c r="AZ730" s="183"/>
      <c r="BA730" s="183"/>
      <c r="BB730" s="183"/>
    </row>
    <row r="731" spans="1:54">
      <c r="A731" s="183"/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  <c r="AB731" s="183"/>
      <c r="AC731" s="183"/>
      <c r="AD731" s="183"/>
      <c r="AE731" s="183"/>
      <c r="AF731" s="183"/>
      <c r="AG731" s="183"/>
      <c r="AH731" s="183"/>
      <c r="AI731" s="183"/>
      <c r="AJ731" s="183"/>
      <c r="AK731" s="183"/>
      <c r="AL731" s="183"/>
      <c r="AM731" s="183"/>
      <c r="AN731" s="183"/>
      <c r="AO731" s="183"/>
      <c r="AP731" s="183"/>
      <c r="AQ731" s="183"/>
      <c r="AR731" s="183"/>
      <c r="AS731" s="183"/>
      <c r="AT731" s="183"/>
      <c r="AU731" s="183"/>
      <c r="AV731" s="183"/>
      <c r="AW731" s="183"/>
      <c r="AX731" s="183"/>
      <c r="AY731" s="183"/>
      <c r="AZ731" s="183"/>
      <c r="BA731" s="183"/>
      <c r="BB731" s="183"/>
    </row>
    <row r="732" spans="1:54">
      <c r="A732" s="183"/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  <c r="AB732" s="183"/>
      <c r="AC732" s="183"/>
      <c r="AD732" s="183"/>
      <c r="AE732" s="183"/>
      <c r="AF732" s="183"/>
      <c r="AG732" s="183"/>
      <c r="AH732" s="183"/>
      <c r="AI732" s="183"/>
      <c r="AJ732" s="183"/>
      <c r="AK732" s="183"/>
      <c r="AL732" s="183"/>
      <c r="AM732" s="183"/>
      <c r="AN732" s="183"/>
      <c r="AO732" s="183"/>
      <c r="AP732" s="183"/>
      <c r="AQ732" s="183"/>
      <c r="AR732" s="183"/>
      <c r="AS732" s="183"/>
      <c r="AT732" s="183"/>
      <c r="AU732" s="183"/>
      <c r="AV732" s="183"/>
      <c r="AW732" s="183"/>
      <c r="AX732" s="183"/>
      <c r="AY732" s="183"/>
      <c r="AZ732" s="183"/>
      <c r="BA732" s="183"/>
      <c r="BB732" s="183"/>
    </row>
    <row r="733" spans="1:54">
      <c r="A733" s="183"/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  <c r="AB733" s="183"/>
      <c r="AC733" s="183"/>
      <c r="AD733" s="183"/>
      <c r="AE733" s="183"/>
      <c r="AF733" s="183"/>
      <c r="AG733" s="183"/>
      <c r="AH733" s="183"/>
      <c r="AI733" s="183"/>
      <c r="AJ733" s="183"/>
      <c r="AK733" s="183"/>
      <c r="AL733" s="183"/>
      <c r="AM733" s="183"/>
      <c r="AN733" s="183"/>
      <c r="AO733" s="183"/>
      <c r="AP733" s="183"/>
      <c r="AQ733" s="183"/>
      <c r="AR733" s="183"/>
      <c r="AS733" s="183"/>
      <c r="AT733" s="183"/>
      <c r="AU733" s="183"/>
      <c r="AV733" s="183"/>
      <c r="AW733" s="183"/>
      <c r="AX733" s="183"/>
      <c r="AY733" s="183"/>
      <c r="AZ733" s="183"/>
      <c r="BA733" s="183"/>
      <c r="BB733" s="183"/>
    </row>
    <row r="734" spans="1:54">
      <c r="A734" s="183"/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  <c r="AB734" s="183"/>
      <c r="AC734" s="183"/>
      <c r="AD734" s="183"/>
      <c r="AE734" s="183"/>
      <c r="AF734" s="183"/>
      <c r="AG734" s="183"/>
      <c r="AH734" s="183"/>
      <c r="AI734" s="183"/>
      <c r="AJ734" s="183"/>
      <c r="AK734" s="183"/>
      <c r="AL734" s="183"/>
      <c r="AM734" s="183"/>
      <c r="AN734" s="183"/>
      <c r="AO734" s="183"/>
      <c r="AP734" s="183"/>
      <c r="AQ734" s="183"/>
      <c r="AR734" s="183"/>
      <c r="AS734" s="183"/>
      <c r="AT734" s="183"/>
      <c r="AU734" s="183"/>
      <c r="AV734" s="183"/>
      <c r="AW734" s="183"/>
      <c r="AX734" s="183"/>
      <c r="AY734" s="183"/>
      <c r="AZ734" s="183"/>
      <c r="BA734" s="183"/>
      <c r="BB734" s="183"/>
    </row>
    <row r="735" spans="1:54">
      <c r="A735" s="183"/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  <c r="AB735" s="183"/>
      <c r="AC735" s="183"/>
      <c r="AD735" s="183"/>
      <c r="AE735" s="183"/>
      <c r="AF735" s="183"/>
      <c r="AG735" s="183"/>
      <c r="AH735" s="183"/>
      <c r="AI735" s="183"/>
      <c r="AJ735" s="183"/>
      <c r="AK735" s="183"/>
      <c r="AL735" s="183"/>
      <c r="AM735" s="183"/>
      <c r="AN735" s="183"/>
      <c r="AO735" s="183"/>
      <c r="AP735" s="183"/>
      <c r="AQ735" s="183"/>
      <c r="AR735" s="183"/>
      <c r="AS735" s="183"/>
      <c r="AT735" s="183"/>
      <c r="AU735" s="183"/>
      <c r="AV735" s="183"/>
      <c r="AW735" s="183"/>
      <c r="AX735" s="183"/>
      <c r="AY735" s="183"/>
      <c r="AZ735" s="183"/>
      <c r="BA735" s="183"/>
      <c r="BB735" s="183"/>
    </row>
    <row r="736" spans="1:54">
      <c r="A736" s="183"/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  <c r="AB736" s="183"/>
      <c r="AC736" s="183"/>
      <c r="AD736" s="183"/>
      <c r="AE736" s="183"/>
      <c r="AF736" s="183"/>
      <c r="AG736" s="183"/>
      <c r="AH736" s="183"/>
      <c r="AI736" s="183"/>
      <c r="AJ736" s="183"/>
      <c r="AK736" s="183"/>
      <c r="AL736" s="183"/>
      <c r="AM736" s="183"/>
      <c r="AN736" s="183"/>
      <c r="AO736" s="183"/>
      <c r="AP736" s="183"/>
      <c r="AQ736" s="183"/>
      <c r="AR736" s="183"/>
      <c r="AS736" s="183"/>
      <c r="AT736" s="183"/>
      <c r="AU736" s="183"/>
      <c r="AV736" s="183"/>
      <c r="AW736" s="183"/>
      <c r="AX736" s="183"/>
      <c r="AY736" s="183"/>
      <c r="AZ736" s="183"/>
      <c r="BA736" s="183"/>
      <c r="BB736" s="183"/>
    </row>
    <row r="737" spans="1:54">
      <c r="A737" s="183"/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  <c r="AB737" s="183"/>
      <c r="AC737" s="183"/>
      <c r="AD737" s="183"/>
      <c r="AE737" s="183"/>
      <c r="AF737" s="183"/>
      <c r="AG737" s="183"/>
      <c r="AH737" s="183"/>
      <c r="AI737" s="183"/>
      <c r="AJ737" s="183"/>
      <c r="AK737" s="183"/>
      <c r="AL737" s="183"/>
      <c r="AM737" s="183"/>
      <c r="AN737" s="183"/>
      <c r="AO737" s="183"/>
      <c r="AP737" s="183"/>
      <c r="AQ737" s="183"/>
      <c r="AR737" s="183"/>
      <c r="AS737" s="183"/>
      <c r="AT737" s="183"/>
      <c r="AU737" s="183"/>
      <c r="AV737" s="183"/>
      <c r="AW737" s="183"/>
      <c r="AX737" s="183"/>
      <c r="AY737" s="183"/>
      <c r="AZ737" s="183"/>
      <c r="BA737" s="183"/>
      <c r="BB737" s="183"/>
    </row>
    <row r="738" spans="1:54">
      <c r="A738" s="183"/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  <c r="AB738" s="183"/>
      <c r="AC738" s="183"/>
      <c r="AD738" s="183"/>
      <c r="AE738" s="183"/>
      <c r="AF738" s="183"/>
      <c r="AG738" s="183"/>
      <c r="AH738" s="183"/>
      <c r="AI738" s="183"/>
      <c r="AJ738" s="183"/>
      <c r="AK738" s="183"/>
      <c r="AL738" s="183"/>
      <c r="AM738" s="183"/>
      <c r="AN738" s="183"/>
      <c r="AO738" s="183"/>
      <c r="AP738" s="183"/>
      <c r="AQ738" s="183"/>
      <c r="AR738" s="183"/>
      <c r="AS738" s="183"/>
      <c r="AT738" s="183"/>
      <c r="AU738" s="183"/>
      <c r="AV738" s="183"/>
      <c r="AW738" s="183"/>
      <c r="AX738" s="183"/>
      <c r="AY738" s="183"/>
      <c r="AZ738" s="183"/>
      <c r="BA738" s="183"/>
      <c r="BB738" s="183"/>
    </row>
    <row r="739" spans="1:54">
      <c r="A739" s="183"/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  <c r="AB739" s="183"/>
      <c r="AC739" s="183"/>
      <c r="AD739" s="183"/>
      <c r="AE739" s="183"/>
      <c r="AF739" s="183"/>
      <c r="AG739" s="183"/>
      <c r="AH739" s="183"/>
      <c r="AI739" s="183"/>
      <c r="AJ739" s="183"/>
      <c r="AK739" s="183"/>
      <c r="AL739" s="183"/>
      <c r="AM739" s="183"/>
      <c r="AN739" s="183"/>
      <c r="AO739" s="183"/>
      <c r="AP739" s="183"/>
      <c r="AQ739" s="183"/>
      <c r="AR739" s="183"/>
      <c r="AS739" s="183"/>
      <c r="AT739" s="183"/>
      <c r="AU739" s="183"/>
      <c r="AV739" s="183"/>
      <c r="AW739" s="183"/>
      <c r="AX739" s="183"/>
      <c r="AY739" s="183"/>
      <c r="AZ739" s="183"/>
      <c r="BA739" s="183"/>
      <c r="BB739" s="183"/>
    </row>
    <row r="740" spans="1:54">
      <c r="A740" s="183"/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  <c r="AB740" s="183"/>
      <c r="AC740" s="183"/>
      <c r="AD740" s="183"/>
      <c r="AE740" s="183"/>
      <c r="AF740" s="183"/>
      <c r="AG740" s="183"/>
      <c r="AH740" s="183"/>
      <c r="AI740" s="183"/>
      <c r="AJ740" s="183"/>
      <c r="AK740" s="183"/>
      <c r="AL740" s="183"/>
      <c r="AM740" s="183"/>
      <c r="AN740" s="183"/>
      <c r="AO740" s="183"/>
      <c r="AP740" s="183"/>
      <c r="AQ740" s="183"/>
      <c r="AR740" s="183"/>
      <c r="AS740" s="183"/>
      <c r="AT740" s="183"/>
      <c r="AU740" s="183"/>
      <c r="AV740" s="183"/>
      <c r="AW740" s="183"/>
      <c r="AX740" s="183"/>
      <c r="AY740" s="183"/>
      <c r="AZ740" s="183"/>
      <c r="BA740" s="183"/>
      <c r="BB740" s="183"/>
    </row>
    <row r="741" spans="1:54">
      <c r="A741" s="183"/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  <c r="AB741" s="183"/>
      <c r="AC741" s="183"/>
      <c r="AD741" s="183"/>
      <c r="AE741" s="183"/>
      <c r="AF741" s="183"/>
      <c r="AG741" s="183"/>
      <c r="AH741" s="183"/>
      <c r="AI741" s="183"/>
      <c r="AJ741" s="183"/>
      <c r="AK741" s="183"/>
      <c r="AL741" s="183"/>
      <c r="AM741" s="183"/>
      <c r="AN741" s="183"/>
      <c r="AO741" s="183"/>
      <c r="AP741" s="183"/>
      <c r="AQ741" s="183"/>
      <c r="AR741" s="183"/>
      <c r="AS741" s="183"/>
      <c r="AT741" s="183"/>
      <c r="AU741" s="183"/>
      <c r="AV741" s="183"/>
      <c r="AW741" s="183"/>
      <c r="AX741" s="183"/>
      <c r="AY741" s="183"/>
      <c r="AZ741" s="183"/>
      <c r="BA741" s="183"/>
      <c r="BB741" s="183"/>
    </row>
    <row r="742" spans="1:54">
      <c r="A742" s="183"/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  <c r="AB742" s="183"/>
      <c r="AC742" s="183"/>
      <c r="AD742" s="183"/>
      <c r="AE742" s="183"/>
      <c r="AF742" s="183"/>
      <c r="AG742" s="183"/>
      <c r="AH742" s="183"/>
      <c r="AI742" s="183"/>
      <c r="AJ742" s="183"/>
      <c r="AK742" s="183"/>
      <c r="AL742" s="183"/>
      <c r="AM742" s="183"/>
      <c r="AN742" s="183"/>
      <c r="AO742" s="183"/>
      <c r="AP742" s="183"/>
      <c r="AQ742" s="183"/>
      <c r="AR742" s="183"/>
      <c r="AS742" s="183"/>
      <c r="AT742" s="183"/>
      <c r="AU742" s="183"/>
      <c r="AV742" s="183"/>
      <c r="AW742" s="183"/>
      <c r="AX742" s="183"/>
      <c r="AY742" s="183"/>
      <c r="AZ742" s="183"/>
      <c r="BA742" s="183"/>
      <c r="BB742" s="183"/>
    </row>
    <row r="743" spans="1:54">
      <c r="A743" s="183"/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  <c r="AB743" s="183"/>
      <c r="AC743" s="183"/>
      <c r="AD743" s="183"/>
      <c r="AE743" s="183"/>
      <c r="AF743" s="183"/>
      <c r="AG743" s="183"/>
      <c r="AH743" s="183"/>
      <c r="AI743" s="183"/>
      <c r="AJ743" s="183"/>
      <c r="AK743" s="183"/>
      <c r="AL743" s="183"/>
      <c r="AM743" s="183"/>
      <c r="AN743" s="183"/>
      <c r="AO743" s="183"/>
      <c r="AP743" s="183"/>
      <c r="AQ743" s="183"/>
      <c r="AR743" s="183"/>
      <c r="AS743" s="183"/>
      <c r="AT743" s="183"/>
      <c r="AU743" s="183"/>
      <c r="AV743" s="183"/>
      <c r="AW743" s="183"/>
      <c r="AX743" s="183"/>
      <c r="AY743" s="183"/>
      <c r="AZ743" s="183"/>
      <c r="BA743" s="183"/>
      <c r="BB743" s="183"/>
    </row>
    <row r="744" spans="1:54">
      <c r="A744" s="183"/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  <c r="AB744" s="183"/>
      <c r="AC744" s="183"/>
      <c r="AD744" s="183"/>
      <c r="AE744" s="183"/>
      <c r="AF744" s="183"/>
      <c r="AG744" s="183"/>
      <c r="AH744" s="183"/>
      <c r="AI744" s="183"/>
      <c r="AJ744" s="183"/>
      <c r="AK744" s="183"/>
      <c r="AL744" s="183"/>
      <c r="AM744" s="183"/>
      <c r="AN744" s="183"/>
      <c r="AO744" s="183"/>
      <c r="AP744" s="183"/>
      <c r="AQ744" s="183"/>
      <c r="AR744" s="183"/>
      <c r="AS744" s="183"/>
      <c r="AT744" s="183"/>
      <c r="AU744" s="183"/>
      <c r="AV744" s="183"/>
      <c r="AW744" s="183"/>
      <c r="AX744" s="183"/>
      <c r="AY744" s="183"/>
      <c r="AZ744" s="183"/>
      <c r="BA744" s="183"/>
      <c r="BB744" s="183"/>
    </row>
    <row r="745" spans="1:54">
      <c r="A745" s="183"/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  <c r="AB745" s="183"/>
      <c r="AC745" s="183"/>
      <c r="AD745" s="183"/>
      <c r="AE745" s="183"/>
      <c r="AF745" s="183"/>
      <c r="AG745" s="183"/>
      <c r="AH745" s="183"/>
      <c r="AI745" s="183"/>
      <c r="AJ745" s="183"/>
      <c r="AK745" s="183"/>
      <c r="AL745" s="183"/>
      <c r="AM745" s="183"/>
      <c r="AN745" s="183"/>
      <c r="AO745" s="183"/>
      <c r="AP745" s="183"/>
      <c r="AQ745" s="183"/>
      <c r="AR745" s="183"/>
      <c r="AS745" s="183"/>
      <c r="AT745" s="183"/>
      <c r="AU745" s="183"/>
      <c r="AV745" s="183"/>
      <c r="AW745" s="183"/>
      <c r="AX745" s="183"/>
      <c r="AY745" s="183"/>
      <c r="AZ745" s="183"/>
      <c r="BA745" s="183"/>
      <c r="BB745" s="183"/>
    </row>
    <row r="746" spans="1:54">
      <c r="A746" s="183"/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  <c r="AB746" s="183"/>
      <c r="AC746" s="183"/>
      <c r="AD746" s="183"/>
      <c r="AE746" s="183"/>
      <c r="AF746" s="183"/>
      <c r="AG746" s="183"/>
      <c r="AH746" s="183"/>
      <c r="AI746" s="183"/>
      <c r="AJ746" s="183"/>
      <c r="AK746" s="183"/>
      <c r="AL746" s="183"/>
      <c r="AM746" s="183"/>
      <c r="AN746" s="183"/>
      <c r="AO746" s="183"/>
      <c r="AP746" s="183"/>
      <c r="AQ746" s="183"/>
      <c r="AR746" s="183"/>
      <c r="AS746" s="183"/>
      <c r="AT746" s="183"/>
      <c r="AU746" s="183"/>
      <c r="AV746" s="183"/>
      <c r="AW746" s="183"/>
      <c r="AX746" s="183"/>
      <c r="AY746" s="183"/>
      <c r="AZ746" s="183"/>
      <c r="BA746" s="183"/>
      <c r="BB746" s="183"/>
    </row>
    <row r="747" spans="1:54">
      <c r="A747" s="183"/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  <c r="AB747" s="183"/>
      <c r="AC747" s="183"/>
      <c r="AD747" s="183"/>
      <c r="AE747" s="183"/>
      <c r="AF747" s="183"/>
      <c r="AG747" s="183"/>
      <c r="AH747" s="183"/>
      <c r="AI747" s="183"/>
      <c r="AJ747" s="183"/>
      <c r="AK747" s="183"/>
      <c r="AL747" s="183"/>
      <c r="AM747" s="183"/>
      <c r="AN747" s="183"/>
      <c r="AO747" s="183"/>
      <c r="AP747" s="183"/>
      <c r="AQ747" s="183"/>
      <c r="AR747" s="183"/>
      <c r="AS747" s="183"/>
      <c r="AT747" s="183"/>
      <c r="AU747" s="183"/>
      <c r="AV747" s="183"/>
      <c r="AW747" s="183"/>
      <c r="AX747" s="183"/>
      <c r="AY747" s="183"/>
      <c r="AZ747" s="183"/>
      <c r="BA747" s="183"/>
      <c r="BB747" s="183"/>
    </row>
    <row r="748" spans="1:54">
      <c r="A748" s="183"/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  <c r="AB748" s="183"/>
      <c r="AC748" s="183"/>
      <c r="AD748" s="183"/>
      <c r="AE748" s="183"/>
      <c r="AF748" s="183"/>
      <c r="AG748" s="183"/>
      <c r="AH748" s="183"/>
      <c r="AI748" s="183"/>
      <c r="AJ748" s="183"/>
      <c r="AK748" s="183"/>
      <c r="AL748" s="183"/>
      <c r="AM748" s="183"/>
      <c r="AN748" s="183"/>
      <c r="AO748" s="183"/>
      <c r="AP748" s="183"/>
      <c r="AQ748" s="183"/>
      <c r="AR748" s="183"/>
      <c r="AS748" s="183"/>
      <c r="AT748" s="183"/>
      <c r="AU748" s="183"/>
      <c r="AV748" s="183"/>
      <c r="AW748" s="183"/>
      <c r="AX748" s="183"/>
      <c r="AY748" s="183"/>
      <c r="AZ748" s="183"/>
      <c r="BA748" s="183"/>
      <c r="BB748" s="183"/>
    </row>
    <row r="749" spans="1:54">
      <c r="A749" s="183"/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  <c r="AB749" s="183"/>
      <c r="AC749" s="183"/>
      <c r="AD749" s="183"/>
      <c r="AE749" s="183"/>
      <c r="AF749" s="183"/>
      <c r="AG749" s="183"/>
      <c r="AH749" s="183"/>
      <c r="AI749" s="183"/>
      <c r="AJ749" s="183"/>
      <c r="AK749" s="183"/>
      <c r="AL749" s="183"/>
      <c r="AM749" s="183"/>
      <c r="AN749" s="183"/>
      <c r="AO749" s="183"/>
      <c r="AP749" s="183"/>
      <c r="AQ749" s="183"/>
      <c r="AR749" s="183"/>
      <c r="AS749" s="183"/>
      <c r="AT749" s="183"/>
      <c r="AU749" s="183"/>
      <c r="AV749" s="183"/>
      <c r="AW749" s="183"/>
      <c r="AX749" s="183"/>
      <c r="AY749" s="183"/>
      <c r="AZ749" s="183"/>
      <c r="BA749" s="183"/>
      <c r="BB749" s="183"/>
    </row>
    <row r="750" spans="1:54">
      <c r="A750" s="183"/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  <c r="AB750" s="183"/>
      <c r="AC750" s="183"/>
      <c r="AD750" s="183"/>
      <c r="AE750" s="183"/>
      <c r="AF750" s="183"/>
      <c r="AG750" s="183"/>
      <c r="AH750" s="183"/>
      <c r="AI750" s="183"/>
      <c r="AJ750" s="183"/>
      <c r="AK750" s="183"/>
      <c r="AL750" s="183"/>
      <c r="AM750" s="183"/>
      <c r="AN750" s="183"/>
      <c r="AO750" s="183"/>
      <c r="AP750" s="183"/>
      <c r="AQ750" s="183"/>
      <c r="AR750" s="183"/>
      <c r="AS750" s="183"/>
      <c r="AT750" s="183"/>
      <c r="AU750" s="183"/>
      <c r="AV750" s="183"/>
      <c r="AW750" s="183"/>
      <c r="AX750" s="183"/>
      <c r="AY750" s="183"/>
      <c r="AZ750" s="183"/>
      <c r="BA750" s="183"/>
      <c r="BB750" s="183"/>
    </row>
    <row r="751" spans="1:54">
      <c r="A751" s="183"/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  <c r="AB751" s="183"/>
      <c r="AC751" s="183"/>
      <c r="AD751" s="183"/>
      <c r="AE751" s="183"/>
      <c r="AF751" s="183"/>
      <c r="AG751" s="183"/>
      <c r="AH751" s="183"/>
      <c r="AI751" s="183"/>
      <c r="AJ751" s="183"/>
      <c r="AK751" s="183"/>
      <c r="AL751" s="183"/>
      <c r="AM751" s="183"/>
      <c r="AN751" s="183"/>
      <c r="AO751" s="183"/>
      <c r="AP751" s="183"/>
      <c r="AQ751" s="183"/>
      <c r="AR751" s="183"/>
      <c r="AS751" s="183"/>
      <c r="AT751" s="183"/>
      <c r="AU751" s="183"/>
      <c r="AV751" s="183"/>
      <c r="AW751" s="183"/>
      <c r="AX751" s="183"/>
      <c r="AY751" s="183"/>
      <c r="AZ751" s="183"/>
      <c r="BA751" s="183"/>
      <c r="BB751" s="183"/>
    </row>
    <row r="752" spans="1:54">
      <c r="A752" s="183"/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  <c r="AB752" s="183"/>
      <c r="AC752" s="183"/>
      <c r="AD752" s="183"/>
      <c r="AE752" s="183"/>
      <c r="AF752" s="183"/>
      <c r="AG752" s="183"/>
      <c r="AH752" s="183"/>
      <c r="AI752" s="183"/>
      <c r="AJ752" s="183"/>
      <c r="AK752" s="183"/>
      <c r="AL752" s="183"/>
      <c r="AM752" s="183"/>
      <c r="AN752" s="183"/>
      <c r="AO752" s="183"/>
      <c r="AP752" s="183"/>
      <c r="AQ752" s="183"/>
      <c r="AR752" s="183"/>
      <c r="AS752" s="183"/>
      <c r="AT752" s="183"/>
      <c r="AU752" s="183"/>
      <c r="AV752" s="183"/>
      <c r="AW752" s="183"/>
      <c r="AX752" s="183"/>
      <c r="AY752" s="183"/>
      <c r="AZ752" s="183"/>
      <c r="BA752" s="183"/>
      <c r="BB752" s="183"/>
    </row>
    <row r="753" spans="1:54">
      <c r="A753" s="183"/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  <c r="AB753" s="183"/>
      <c r="AC753" s="183"/>
      <c r="AD753" s="183"/>
      <c r="AE753" s="183"/>
      <c r="AF753" s="183"/>
      <c r="AG753" s="183"/>
      <c r="AH753" s="183"/>
      <c r="AI753" s="183"/>
      <c r="AJ753" s="183"/>
      <c r="AK753" s="183"/>
      <c r="AL753" s="183"/>
      <c r="AM753" s="183"/>
      <c r="AN753" s="183"/>
      <c r="AO753" s="183"/>
      <c r="AP753" s="183"/>
      <c r="AQ753" s="183"/>
      <c r="AR753" s="183"/>
      <c r="AS753" s="183"/>
      <c r="AT753" s="183"/>
      <c r="AU753" s="183"/>
      <c r="AV753" s="183"/>
      <c r="AW753" s="183"/>
      <c r="AX753" s="183"/>
      <c r="AY753" s="183"/>
      <c r="AZ753" s="183"/>
      <c r="BA753" s="183"/>
      <c r="BB753" s="183"/>
    </row>
    <row r="754" spans="1:54">
      <c r="A754" s="183"/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  <c r="AB754" s="183"/>
      <c r="AC754" s="183"/>
      <c r="AD754" s="183"/>
      <c r="AE754" s="183"/>
      <c r="AF754" s="183"/>
      <c r="AG754" s="183"/>
      <c r="AH754" s="183"/>
      <c r="AI754" s="183"/>
      <c r="AJ754" s="183"/>
      <c r="AK754" s="183"/>
      <c r="AL754" s="183"/>
      <c r="AM754" s="183"/>
      <c r="AN754" s="183"/>
      <c r="AO754" s="183"/>
      <c r="AP754" s="183"/>
      <c r="AQ754" s="183"/>
      <c r="AR754" s="183"/>
      <c r="AS754" s="183"/>
      <c r="AT754" s="183"/>
      <c r="AU754" s="183"/>
      <c r="AV754" s="183"/>
      <c r="AW754" s="183"/>
      <c r="AX754" s="183"/>
      <c r="AY754" s="183"/>
      <c r="AZ754" s="183"/>
      <c r="BA754" s="183"/>
      <c r="BB754" s="183"/>
    </row>
    <row r="755" spans="1:54">
      <c r="A755" s="183"/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  <c r="AB755" s="183"/>
      <c r="AC755" s="183"/>
      <c r="AD755" s="183"/>
      <c r="AE755" s="183"/>
      <c r="AF755" s="183"/>
      <c r="AG755" s="183"/>
      <c r="AH755" s="183"/>
      <c r="AI755" s="183"/>
      <c r="AJ755" s="183"/>
      <c r="AK755" s="183"/>
      <c r="AL755" s="183"/>
      <c r="AM755" s="183"/>
      <c r="AN755" s="183"/>
      <c r="AO755" s="183"/>
      <c r="AP755" s="183"/>
      <c r="AQ755" s="183"/>
      <c r="AR755" s="183"/>
      <c r="AS755" s="183"/>
      <c r="AT755" s="183"/>
      <c r="AU755" s="183"/>
      <c r="AV755" s="183"/>
      <c r="AW755" s="183"/>
      <c r="AX755" s="183"/>
      <c r="AY755" s="183"/>
      <c r="AZ755" s="183"/>
      <c r="BA755" s="183"/>
      <c r="BB755" s="183"/>
    </row>
    <row r="756" spans="1:54">
      <c r="A756" s="183"/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  <c r="AB756" s="183"/>
      <c r="AC756" s="183"/>
      <c r="AD756" s="183"/>
      <c r="AE756" s="183"/>
      <c r="AF756" s="183"/>
      <c r="AG756" s="183"/>
      <c r="AH756" s="183"/>
      <c r="AI756" s="183"/>
      <c r="AJ756" s="183"/>
      <c r="AK756" s="183"/>
      <c r="AL756" s="183"/>
      <c r="AM756" s="183"/>
      <c r="AN756" s="183"/>
      <c r="AO756" s="183"/>
      <c r="AP756" s="183"/>
      <c r="AQ756" s="183"/>
      <c r="AR756" s="183"/>
      <c r="AS756" s="183"/>
      <c r="AT756" s="183"/>
      <c r="AU756" s="183"/>
      <c r="AV756" s="183"/>
      <c r="AW756" s="183"/>
      <c r="AX756" s="183"/>
      <c r="AY756" s="183"/>
      <c r="AZ756" s="183"/>
      <c r="BA756" s="183"/>
      <c r="BB756" s="183"/>
    </row>
    <row r="757" spans="1:54">
      <c r="A757" s="183"/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  <c r="AB757" s="183"/>
      <c r="AC757" s="183"/>
      <c r="AD757" s="183"/>
      <c r="AE757" s="183"/>
      <c r="AF757" s="183"/>
      <c r="AG757" s="183"/>
      <c r="AH757" s="183"/>
      <c r="AI757" s="183"/>
      <c r="AJ757" s="183"/>
      <c r="AK757" s="183"/>
      <c r="AL757" s="183"/>
      <c r="AM757" s="183"/>
      <c r="AN757" s="183"/>
      <c r="AO757" s="183"/>
      <c r="AP757" s="183"/>
      <c r="AQ757" s="183"/>
      <c r="AR757" s="183"/>
      <c r="AS757" s="183"/>
      <c r="AT757" s="183"/>
      <c r="AU757" s="183"/>
      <c r="AV757" s="183"/>
      <c r="AW757" s="183"/>
      <c r="AX757" s="183"/>
      <c r="AY757" s="183"/>
      <c r="AZ757" s="183"/>
      <c r="BA757" s="183"/>
      <c r="BB757" s="183"/>
    </row>
    <row r="758" spans="1:54">
      <c r="A758" s="183"/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  <c r="AB758" s="183"/>
      <c r="AC758" s="183"/>
      <c r="AD758" s="183"/>
      <c r="AE758" s="183"/>
      <c r="AF758" s="183"/>
      <c r="AG758" s="183"/>
      <c r="AH758" s="183"/>
      <c r="AI758" s="183"/>
      <c r="AJ758" s="183"/>
      <c r="AK758" s="183"/>
      <c r="AL758" s="183"/>
      <c r="AM758" s="183"/>
      <c r="AN758" s="183"/>
      <c r="AO758" s="183"/>
      <c r="AP758" s="183"/>
      <c r="AQ758" s="183"/>
      <c r="AR758" s="183"/>
      <c r="AS758" s="183"/>
      <c r="AT758" s="183"/>
      <c r="AU758" s="183"/>
      <c r="AV758" s="183"/>
      <c r="AW758" s="183"/>
      <c r="AX758" s="183"/>
      <c r="AY758" s="183"/>
      <c r="AZ758" s="183"/>
      <c r="BA758" s="183"/>
      <c r="BB758" s="183"/>
    </row>
    <row r="759" spans="1:54">
      <c r="A759" s="183"/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  <c r="AB759" s="183"/>
      <c r="AC759" s="183"/>
      <c r="AD759" s="183"/>
      <c r="AE759" s="183"/>
      <c r="AF759" s="183"/>
      <c r="AG759" s="183"/>
      <c r="AH759" s="183"/>
      <c r="AI759" s="183"/>
      <c r="AJ759" s="183"/>
      <c r="AK759" s="183"/>
      <c r="AL759" s="183"/>
      <c r="AM759" s="183"/>
      <c r="AN759" s="183"/>
      <c r="AO759" s="183"/>
      <c r="AP759" s="183"/>
      <c r="AQ759" s="183"/>
      <c r="AR759" s="183"/>
      <c r="AS759" s="183"/>
      <c r="AT759" s="183"/>
      <c r="AU759" s="183"/>
      <c r="AV759" s="183"/>
      <c r="AW759" s="183"/>
      <c r="AX759" s="183"/>
      <c r="AY759" s="183"/>
      <c r="AZ759" s="183"/>
      <c r="BA759" s="183"/>
      <c r="BB759" s="183"/>
    </row>
    <row r="760" spans="1:54">
      <c r="A760" s="183"/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  <c r="AB760" s="183"/>
      <c r="AC760" s="183"/>
      <c r="AD760" s="183"/>
      <c r="AE760" s="183"/>
      <c r="AF760" s="183"/>
      <c r="AG760" s="183"/>
      <c r="AH760" s="183"/>
      <c r="AI760" s="183"/>
      <c r="AJ760" s="183"/>
      <c r="AK760" s="183"/>
      <c r="AL760" s="183"/>
      <c r="AM760" s="183"/>
      <c r="AN760" s="183"/>
      <c r="AO760" s="183"/>
      <c r="AP760" s="183"/>
      <c r="AQ760" s="183"/>
      <c r="AR760" s="183"/>
      <c r="AS760" s="183"/>
      <c r="AT760" s="183"/>
      <c r="AU760" s="183"/>
      <c r="AV760" s="183"/>
      <c r="AW760" s="183"/>
      <c r="AX760" s="183"/>
      <c r="AY760" s="183"/>
      <c r="AZ760" s="183"/>
      <c r="BA760" s="183"/>
      <c r="BB760" s="183"/>
    </row>
    <row r="761" spans="1:54">
      <c r="A761" s="183"/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  <c r="AB761" s="183"/>
      <c r="AC761" s="183"/>
      <c r="AD761" s="183"/>
      <c r="AE761" s="183"/>
      <c r="AF761" s="183"/>
      <c r="AG761" s="183"/>
      <c r="AH761" s="183"/>
      <c r="AI761" s="183"/>
      <c r="AJ761" s="183"/>
      <c r="AK761" s="183"/>
      <c r="AL761" s="183"/>
      <c r="AM761" s="183"/>
      <c r="AN761" s="183"/>
      <c r="AO761" s="183"/>
      <c r="AP761" s="183"/>
      <c r="AQ761" s="183"/>
      <c r="AR761" s="183"/>
      <c r="AS761" s="183"/>
      <c r="AT761" s="183"/>
      <c r="AU761" s="183"/>
      <c r="AV761" s="183"/>
      <c r="AW761" s="183"/>
      <c r="AX761" s="183"/>
      <c r="AY761" s="183"/>
      <c r="AZ761" s="183"/>
      <c r="BA761" s="183"/>
      <c r="BB761" s="183"/>
    </row>
    <row r="762" spans="1:54">
      <c r="A762" s="183"/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  <c r="AB762" s="183"/>
      <c r="AC762" s="183"/>
      <c r="AD762" s="183"/>
      <c r="AE762" s="183"/>
      <c r="AF762" s="183"/>
      <c r="AG762" s="183"/>
      <c r="AH762" s="183"/>
      <c r="AI762" s="183"/>
      <c r="AJ762" s="183"/>
      <c r="AK762" s="183"/>
      <c r="AL762" s="183"/>
      <c r="AM762" s="183"/>
      <c r="AN762" s="183"/>
      <c r="AO762" s="183"/>
      <c r="AP762" s="183"/>
      <c r="AQ762" s="183"/>
      <c r="AR762" s="183"/>
      <c r="AS762" s="183"/>
      <c r="AT762" s="183"/>
      <c r="AU762" s="183"/>
      <c r="AV762" s="183"/>
      <c r="AW762" s="183"/>
      <c r="AX762" s="183"/>
      <c r="AY762" s="183"/>
      <c r="AZ762" s="183"/>
      <c r="BA762" s="183"/>
      <c r="BB762" s="183"/>
    </row>
    <row r="763" spans="1:54">
      <c r="A763" s="183"/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  <c r="AB763" s="183"/>
      <c r="AC763" s="183"/>
      <c r="AD763" s="183"/>
      <c r="AE763" s="183"/>
      <c r="AF763" s="183"/>
      <c r="AG763" s="183"/>
      <c r="AH763" s="183"/>
      <c r="AI763" s="183"/>
      <c r="AJ763" s="183"/>
      <c r="AK763" s="183"/>
      <c r="AL763" s="183"/>
      <c r="AM763" s="183"/>
      <c r="AN763" s="183"/>
      <c r="AO763" s="183"/>
      <c r="AP763" s="183"/>
      <c r="AQ763" s="183"/>
      <c r="AR763" s="183"/>
      <c r="AS763" s="183"/>
      <c r="AT763" s="183"/>
      <c r="AU763" s="183"/>
      <c r="AV763" s="183"/>
      <c r="AW763" s="183"/>
      <c r="AX763" s="183"/>
      <c r="AY763" s="183"/>
      <c r="AZ763" s="183"/>
      <c r="BA763" s="183"/>
      <c r="BB763" s="183"/>
    </row>
    <row r="764" spans="1:54">
      <c r="A764" s="183"/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  <c r="AB764" s="183"/>
      <c r="AC764" s="183"/>
      <c r="AD764" s="183"/>
      <c r="AE764" s="183"/>
      <c r="AF764" s="183"/>
      <c r="AG764" s="183"/>
      <c r="AH764" s="183"/>
      <c r="AI764" s="183"/>
      <c r="AJ764" s="183"/>
      <c r="AK764" s="183"/>
      <c r="AL764" s="183"/>
      <c r="AM764" s="183"/>
      <c r="AN764" s="183"/>
      <c r="AO764" s="183"/>
      <c r="AP764" s="183"/>
      <c r="AQ764" s="183"/>
      <c r="AR764" s="183"/>
      <c r="AS764" s="183"/>
      <c r="AT764" s="183"/>
      <c r="AU764" s="183"/>
      <c r="AV764" s="183"/>
      <c r="AW764" s="183"/>
      <c r="AX764" s="183"/>
      <c r="AY764" s="183"/>
      <c r="AZ764" s="183"/>
      <c r="BA764" s="183"/>
      <c r="BB764" s="183"/>
    </row>
    <row r="765" spans="1:54">
      <c r="A765" s="183"/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  <c r="AB765" s="183"/>
      <c r="AC765" s="183"/>
      <c r="AD765" s="183"/>
      <c r="AE765" s="183"/>
      <c r="AF765" s="183"/>
      <c r="AG765" s="183"/>
      <c r="AH765" s="183"/>
      <c r="AI765" s="183"/>
      <c r="AJ765" s="183"/>
      <c r="AK765" s="183"/>
      <c r="AL765" s="183"/>
      <c r="AM765" s="183"/>
      <c r="AN765" s="183"/>
      <c r="AO765" s="183"/>
      <c r="AP765" s="183"/>
      <c r="AQ765" s="183"/>
      <c r="AR765" s="183"/>
      <c r="AS765" s="183"/>
      <c r="AT765" s="183"/>
      <c r="AU765" s="183"/>
      <c r="AV765" s="183"/>
      <c r="AW765" s="183"/>
      <c r="AX765" s="183"/>
      <c r="AY765" s="183"/>
      <c r="AZ765" s="183"/>
      <c r="BA765" s="183"/>
      <c r="BB765" s="183"/>
    </row>
    <row r="766" spans="1:54">
      <c r="A766" s="183"/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  <c r="AB766" s="183"/>
      <c r="AC766" s="183"/>
      <c r="AD766" s="183"/>
      <c r="AE766" s="183"/>
      <c r="AF766" s="183"/>
      <c r="AG766" s="183"/>
      <c r="AH766" s="183"/>
      <c r="AI766" s="183"/>
      <c r="AJ766" s="183"/>
      <c r="AK766" s="183"/>
      <c r="AL766" s="183"/>
      <c r="AM766" s="183"/>
      <c r="AN766" s="183"/>
      <c r="AO766" s="183"/>
      <c r="AP766" s="183"/>
      <c r="AQ766" s="183"/>
      <c r="AR766" s="183"/>
      <c r="AS766" s="183"/>
      <c r="AT766" s="183"/>
      <c r="AU766" s="183"/>
      <c r="AV766" s="183"/>
      <c r="AW766" s="183"/>
      <c r="AX766" s="183"/>
      <c r="AY766" s="183"/>
      <c r="AZ766" s="183"/>
      <c r="BA766" s="183"/>
      <c r="BB766" s="183"/>
    </row>
    <row r="767" spans="1:54">
      <c r="A767" s="183"/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  <c r="AB767" s="183"/>
      <c r="AC767" s="183"/>
      <c r="AD767" s="183"/>
      <c r="AE767" s="183"/>
      <c r="AF767" s="183"/>
      <c r="AG767" s="183"/>
      <c r="AH767" s="183"/>
      <c r="AI767" s="183"/>
      <c r="AJ767" s="183"/>
      <c r="AK767" s="183"/>
      <c r="AL767" s="183"/>
      <c r="AM767" s="183"/>
      <c r="AN767" s="183"/>
      <c r="AO767" s="183"/>
      <c r="AP767" s="183"/>
      <c r="AQ767" s="183"/>
      <c r="AR767" s="183"/>
      <c r="AS767" s="183"/>
      <c r="AT767" s="183"/>
      <c r="AU767" s="183"/>
      <c r="AV767" s="183"/>
      <c r="AW767" s="183"/>
      <c r="AX767" s="183"/>
      <c r="AY767" s="183"/>
      <c r="AZ767" s="183"/>
      <c r="BA767" s="183"/>
      <c r="BB767" s="183"/>
    </row>
    <row r="768" spans="1:54">
      <c r="A768" s="183"/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  <c r="AB768" s="183"/>
      <c r="AC768" s="183"/>
      <c r="AD768" s="183"/>
      <c r="AE768" s="183"/>
      <c r="AF768" s="183"/>
      <c r="AG768" s="183"/>
      <c r="AH768" s="183"/>
      <c r="AI768" s="183"/>
      <c r="AJ768" s="183"/>
      <c r="AK768" s="183"/>
      <c r="AL768" s="183"/>
      <c r="AM768" s="183"/>
      <c r="AN768" s="183"/>
      <c r="AO768" s="183"/>
      <c r="AP768" s="183"/>
      <c r="AQ768" s="183"/>
      <c r="AR768" s="183"/>
      <c r="AS768" s="183"/>
      <c r="AT768" s="183"/>
      <c r="AU768" s="183"/>
      <c r="AV768" s="183"/>
      <c r="AW768" s="183"/>
      <c r="AX768" s="183"/>
      <c r="AY768" s="183"/>
      <c r="AZ768" s="183"/>
      <c r="BA768" s="183"/>
      <c r="BB768" s="183"/>
    </row>
    <row r="769" spans="1:54">
      <c r="A769" s="183"/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  <c r="AB769" s="183"/>
      <c r="AC769" s="183"/>
      <c r="AD769" s="183"/>
      <c r="AE769" s="183"/>
      <c r="AF769" s="183"/>
      <c r="AG769" s="183"/>
      <c r="AH769" s="183"/>
      <c r="AI769" s="183"/>
      <c r="AJ769" s="183"/>
      <c r="AK769" s="183"/>
      <c r="AL769" s="183"/>
      <c r="AM769" s="183"/>
      <c r="AN769" s="183"/>
      <c r="AO769" s="183"/>
      <c r="AP769" s="183"/>
      <c r="AQ769" s="183"/>
      <c r="AR769" s="183"/>
      <c r="AS769" s="183"/>
      <c r="AT769" s="183"/>
      <c r="AU769" s="183"/>
      <c r="AV769" s="183"/>
      <c r="AW769" s="183"/>
      <c r="AX769" s="183"/>
      <c r="AY769" s="183"/>
      <c r="AZ769" s="183"/>
      <c r="BA769" s="183"/>
      <c r="BB769" s="183"/>
    </row>
    <row r="770" spans="1:54">
      <c r="A770" s="183"/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  <c r="AB770" s="183"/>
      <c r="AC770" s="183"/>
      <c r="AD770" s="183"/>
      <c r="AE770" s="183"/>
      <c r="AF770" s="183"/>
      <c r="AG770" s="183"/>
      <c r="AH770" s="183"/>
      <c r="AI770" s="183"/>
      <c r="AJ770" s="183"/>
      <c r="AK770" s="183"/>
      <c r="AL770" s="183"/>
      <c r="AM770" s="183"/>
      <c r="AN770" s="183"/>
      <c r="AO770" s="183"/>
      <c r="AP770" s="183"/>
      <c r="AQ770" s="183"/>
      <c r="AR770" s="183"/>
      <c r="AS770" s="183"/>
      <c r="AT770" s="183"/>
      <c r="AU770" s="183"/>
      <c r="AV770" s="183"/>
      <c r="AW770" s="183"/>
      <c r="AX770" s="183"/>
      <c r="AY770" s="183"/>
      <c r="AZ770" s="183"/>
      <c r="BA770" s="183"/>
      <c r="BB770" s="183"/>
    </row>
    <row r="771" spans="1:54">
      <c r="A771" s="183"/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  <c r="AB771" s="183"/>
      <c r="AC771" s="183"/>
      <c r="AD771" s="183"/>
      <c r="AE771" s="183"/>
      <c r="AF771" s="183"/>
      <c r="AG771" s="183"/>
      <c r="AH771" s="183"/>
      <c r="AI771" s="183"/>
      <c r="AJ771" s="183"/>
      <c r="AK771" s="183"/>
      <c r="AL771" s="183"/>
      <c r="AM771" s="183"/>
      <c r="AN771" s="183"/>
      <c r="AO771" s="183"/>
      <c r="AP771" s="183"/>
      <c r="AQ771" s="183"/>
      <c r="AR771" s="183"/>
      <c r="AS771" s="183"/>
      <c r="AT771" s="183"/>
      <c r="AU771" s="183"/>
      <c r="AV771" s="183"/>
      <c r="AW771" s="183"/>
      <c r="AX771" s="183"/>
      <c r="AY771" s="183"/>
      <c r="AZ771" s="183"/>
      <c r="BA771" s="183"/>
      <c r="BB771" s="183"/>
    </row>
    <row r="772" spans="1:54">
      <c r="A772" s="183"/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  <c r="AB772" s="183"/>
      <c r="AC772" s="183"/>
      <c r="AD772" s="183"/>
      <c r="AE772" s="183"/>
      <c r="AF772" s="183"/>
      <c r="AG772" s="183"/>
      <c r="AH772" s="183"/>
      <c r="AI772" s="183"/>
      <c r="AJ772" s="183"/>
      <c r="AK772" s="183"/>
      <c r="AL772" s="183"/>
      <c r="AM772" s="183"/>
      <c r="AN772" s="183"/>
      <c r="AO772" s="183"/>
      <c r="AP772" s="183"/>
      <c r="AQ772" s="183"/>
      <c r="AR772" s="183"/>
      <c r="AS772" s="183"/>
      <c r="AT772" s="183"/>
      <c r="AU772" s="183"/>
      <c r="AV772" s="183"/>
      <c r="AW772" s="183"/>
      <c r="AX772" s="183"/>
      <c r="AY772" s="183"/>
      <c r="AZ772" s="183"/>
      <c r="BA772" s="183"/>
      <c r="BB772" s="183"/>
    </row>
    <row r="773" spans="1:54">
      <c r="A773" s="183"/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  <c r="AB773" s="183"/>
      <c r="AC773" s="183"/>
      <c r="AD773" s="183"/>
      <c r="AE773" s="183"/>
      <c r="AF773" s="183"/>
      <c r="AG773" s="183"/>
      <c r="AH773" s="183"/>
      <c r="AI773" s="183"/>
      <c r="AJ773" s="183"/>
      <c r="AK773" s="183"/>
      <c r="AL773" s="183"/>
      <c r="AM773" s="183"/>
      <c r="AN773" s="183"/>
      <c r="AO773" s="183"/>
      <c r="AP773" s="183"/>
      <c r="AQ773" s="183"/>
      <c r="AR773" s="183"/>
      <c r="AS773" s="183"/>
      <c r="AT773" s="183"/>
      <c r="AU773" s="183"/>
      <c r="AV773" s="183"/>
      <c r="AW773" s="183"/>
      <c r="AX773" s="183"/>
      <c r="AY773" s="183"/>
      <c r="AZ773" s="183"/>
      <c r="BA773" s="183"/>
      <c r="BB773" s="183"/>
    </row>
    <row r="774" spans="1:54">
      <c r="A774" s="183"/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  <c r="AB774" s="183"/>
      <c r="AC774" s="183"/>
      <c r="AD774" s="183"/>
      <c r="AE774" s="183"/>
      <c r="AF774" s="183"/>
      <c r="AG774" s="183"/>
      <c r="AH774" s="183"/>
      <c r="AI774" s="183"/>
      <c r="AJ774" s="183"/>
      <c r="AK774" s="183"/>
      <c r="AL774" s="183"/>
      <c r="AM774" s="183"/>
      <c r="AN774" s="183"/>
      <c r="AO774" s="183"/>
      <c r="AP774" s="183"/>
      <c r="AQ774" s="183"/>
      <c r="AR774" s="183"/>
      <c r="AS774" s="183"/>
      <c r="AT774" s="183"/>
      <c r="AU774" s="183"/>
      <c r="AV774" s="183"/>
      <c r="AW774" s="183"/>
      <c r="AX774" s="183"/>
      <c r="AY774" s="183"/>
      <c r="AZ774" s="183"/>
      <c r="BA774" s="183"/>
      <c r="BB774" s="183"/>
    </row>
    <row r="775" spans="1:54">
      <c r="A775" s="183"/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  <c r="AB775" s="183"/>
      <c r="AC775" s="183"/>
      <c r="AD775" s="183"/>
      <c r="AE775" s="183"/>
      <c r="AF775" s="183"/>
      <c r="AG775" s="183"/>
      <c r="AH775" s="183"/>
      <c r="AI775" s="183"/>
      <c r="AJ775" s="183"/>
      <c r="AK775" s="183"/>
      <c r="AL775" s="183"/>
      <c r="AM775" s="183"/>
      <c r="AN775" s="183"/>
      <c r="AO775" s="183"/>
      <c r="AP775" s="183"/>
      <c r="AQ775" s="183"/>
      <c r="AR775" s="183"/>
      <c r="AS775" s="183"/>
      <c r="AT775" s="183"/>
      <c r="AU775" s="183"/>
      <c r="AV775" s="183"/>
      <c r="AW775" s="183"/>
      <c r="AX775" s="183"/>
      <c r="AY775" s="183"/>
      <c r="AZ775" s="183"/>
      <c r="BA775" s="183"/>
      <c r="BB775" s="183"/>
    </row>
    <row r="776" spans="1:54">
      <c r="A776" s="183"/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  <c r="AB776" s="183"/>
      <c r="AC776" s="183"/>
      <c r="AD776" s="183"/>
      <c r="AE776" s="183"/>
      <c r="AF776" s="183"/>
      <c r="AG776" s="183"/>
      <c r="AH776" s="183"/>
      <c r="AI776" s="183"/>
      <c r="AJ776" s="183"/>
      <c r="AK776" s="183"/>
      <c r="AL776" s="183"/>
      <c r="AM776" s="183"/>
      <c r="AN776" s="183"/>
      <c r="AO776" s="183"/>
      <c r="AP776" s="183"/>
      <c r="AQ776" s="183"/>
      <c r="AR776" s="183"/>
      <c r="AS776" s="183"/>
      <c r="AT776" s="183"/>
      <c r="AU776" s="183"/>
      <c r="AV776" s="183"/>
      <c r="AW776" s="183"/>
      <c r="AX776" s="183"/>
      <c r="AY776" s="183"/>
      <c r="AZ776" s="183"/>
      <c r="BA776" s="183"/>
      <c r="BB776" s="183"/>
    </row>
    <row r="777" spans="1:54">
      <c r="A777" s="183"/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  <c r="AB777" s="183"/>
      <c r="AC777" s="183"/>
      <c r="AD777" s="183"/>
      <c r="AE777" s="183"/>
      <c r="AF777" s="183"/>
      <c r="AG777" s="183"/>
      <c r="AH777" s="183"/>
      <c r="AI777" s="183"/>
      <c r="AJ777" s="183"/>
      <c r="AK777" s="183"/>
      <c r="AL777" s="183"/>
      <c r="AM777" s="183"/>
      <c r="AN777" s="183"/>
      <c r="AO777" s="183"/>
      <c r="AP777" s="183"/>
      <c r="AQ777" s="183"/>
      <c r="AR777" s="183"/>
      <c r="AS777" s="183"/>
      <c r="AT777" s="183"/>
      <c r="AU777" s="183"/>
      <c r="AV777" s="183"/>
      <c r="AW777" s="183"/>
      <c r="AX777" s="183"/>
      <c r="AY777" s="183"/>
      <c r="AZ777" s="183"/>
      <c r="BA777" s="183"/>
      <c r="BB777" s="183"/>
    </row>
    <row r="778" spans="1:54">
      <c r="A778" s="183"/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  <c r="AB778" s="183"/>
      <c r="AC778" s="183"/>
      <c r="AD778" s="183"/>
      <c r="AE778" s="183"/>
      <c r="AF778" s="183"/>
      <c r="AG778" s="183"/>
      <c r="AH778" s="183"/>
      <c r="AI778" s="183"/>
      <c r="AJ778" s="183"/>
      <c r="AK778" s="183"/>
      <c r="AL778" s="183"/>
      <c r="AM778" s="183"/>
      <c r="AN778" s="183"/>
      <c r="AO778" s="183"/>
      <c r="AP778" s="183"/>
      <c r="AQ778" s="183"/>
      <c r="AR778" s="183"/>
      <c r="AS778" s="183"/>
      <c r="AT778" s="183"/>
      <c r="AU778" s="183"/>
      <c r="AV778" s="183"/>
      <c r="AW778" s="183"/>
      <c r="AX778" s="183"/>
      <c r="AY778" s="183"/>
      <c r="AZ778" s="183"/>
      <c r="BA778" s="183"/>
      <c r="BB778" s="183"/>
    </row>
    <row r="779" spans="1:54">
      <c r="A779" s="183"/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  <c r="AB779" s="183"/>
      <c r="AC779" s="183"/>
      <c r="AD779" s="183"/>
      <c r="AE779" s="183"/>
      <c r="AF779" s="183"/>
      <c r="AG779" s="183"/>
      <c r="AH779" s="183"/>
      <c r="AI779" s="183"/>
      <c r="AJ779" s="183"/>
      <c r="AK779" s="183"/>
      <c r="AL779" s="183"/>
      <c r="AM779" s="183"/>
      <c r="AN779" s="183"/>
      <c r="AO779" s="183"/>
      <c r="AP779" s="183"/>
      <c r="AQ779" s="183"/>
      <c r="AR779" s="183"/>
      <c r="AS779" s="183"/>
      <c r="AT779" s="183"/>
      <c r="AU779" s="183"/>
      <c r="AV779" s="183"/>
      <c r="AW779" s="183"/>
      <c r="AX779" s="183"/>
      <c r="AY779" s="183"/>
      <c r="AZ779" s="183"/>
      <c r="BA779" s="183"/>
      <c r="BB779" s="183"/>
    </row>
    <row r="780" spans="1:54">
      <c r="A780" s="183"/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  <c r="AB780" s="183"/>
      <c r="AC780" s="183"/>
      <c r="AD780" s="183"/>
      <c r="AE780" s="183"/>
      <c r="AF780" s="183"/>
      <c r="AG780" s="183"/>
      <c r="AH780" s="183"/>
      <c r="AI780" s="183"/>
      <c r="AJ780" s="183"/>
      <c r="AK780" s="183"/>
      <c r="AL780" s="183"/>
      <c r="AM780" s="183"/>
      <c r="AN780" s="183"/>
      <c r="AO780" s="183"/>
      <c r="AP780" s="183"/>
      <c r="AQ780" s="183"/>
      <c r="AR780" s="183"/>
      <c r="AS780" s="183"/>
      <c r="AT780" s="183"/>
      <c r="AU780" s="183"/>
      <c r="AV780" s="183"/>
      <c r="AW780" s="183"/>
      <c r="AX780" s="183"/>
      <c r="AY780" s="183"/>
      <c r="AZ780" s="183"/>
      <c r="BA780" s="183"/>
      <c r="BB780" s="183"/>
    </row>
    <row r="781" spans="1:54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  <c r="AB781" s="183"/>
      <c r="AC781" s="183"/>
      <c r="AD781" s="183"/>
      <c r="AE781" s="183"/>
      <c r="AF781" s="183"/>
      <c r="AG781" s="183"/>
      <c r="AH781" s="183"/>
      <c r="AI781" s="183"/>
      <c r="AJ781" s="183"/>
      <c r="AK781" s="183"/>
      <c r="AL781" s="183"/>
      <c r="AM781" s="183"/>
      <c r="AN781" s="183"/>
      <c r="AO781" s="183"/>
      <c r="AP781" s="183"/>
      <c r="AQ781" s="183"/>
      <c r="AR781" s="183"/>
      <c r="AS781" s="183"/>
      <c r="AT781" s="183"/>
      <c r="AU781" s="183"/>
      <c r="AV781" s="183"/>
      <c r="AW781" s="183"/>
      <c r="AX781" s="183"/>
      <c r="AY781" s="183"/>
      <c r="AZ781" s="183"/>
      <c r="BA781" s="183"/>
      <c r="BB781" s="183"/>
    </row>
    <row r="782" spans="1:54">
      <c r="A782" s="183"/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  <c r="AB782" s="183"/>
      <c r="AC782" s="183"/>
      <c r="AD782" s="183"/>
      <c r="AE782" s="183"/>
      <c r="AF782" s="183"/>
      <c r="AG782" s="183"/>
      <c r="AH782" s="183"/>
      <c r="AI782" s="183"/>
      <c r="AJ782" s="183"/>
      <c r="AK782" s="183"/>
      <c r="AL782" s="183"/>
      <c r="AM782" s="183"/>
      <c r="AN782" s="183"/>
      <c r="AO782" s="183"/>
      <c r="AP782" s="183"/>
      <c r="AQ782" s="183"/>
      <c r="AR782" s="183"/>
      <c r="AS782" s="183"/>
      <c r="AT782" s="183"/>
      <c r="AU782" s="183"/>
      <c r="AV782" s="183"/>
      <c r="AW782" s="183"/>
      <c r="AX782" s="183"/>
      <c r="AY782" s="183"/>
      <c r="AZ782" s="183"/>
      <c r="BA782" s="183"/>
      <c r="BB782" s="183"/>
    </row>
    <row r="783" spans="1:54">
      <c r="A783" s="183"/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  <c r="AB783" s="183"/>
      <c r="AC783" s="183"/>
      <c r="AD783" s="183"/>
      <c r="AE783" s="183"/>
      <c r="AF783" s="183"/>
      <c r="AG783" s="183"/>
      <c r="AH783" s="183"/>
      <c r="AI783" s="183"/>
      <c r="AJ783" s="183"/>
      <c r="AK783" s="183"/>
      <c r="AL783" s="183"/>
      <c r="AM783" s="183"/>
      <c r="AN783" s="183"/>
      <c r="AO783" s="183"/>
      <c r="AP783" s="183"/>
      <c r="AQ783" s="183"/>
      <c r="AR783" s="183"/>
      <c r="AS783" s="183"/>
      <c r="AT783" s="183"/>
      <c r="AU783" s="183"/>
      <c r="AV783" s="183"/>
      <c r="AW783" s="183"/>
      <c r="AX783" s="183"/>
      <c r="AY783" s="183"/>
      <c r="AZ783" s="183"/>
      <c r="BA783" s="183"/>
      <c r="BB783" s="183"/>
    </row>
    <row r="784" spans="1:54">
      <c r="A784" s="183"/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  <c r="AB784" s="183"/>
      <c r="AC784" s="183"/>
      <c r="AD784" s="183"/>
      <c r="AE784" s="183"/>
      <c r="AF784" s="183"/>
      <c r="AG784" s="183"/>
      <c r="AH784" s="183"/>
      <c r="AI784" s="183"/>
      <c r="AJ784" s="183"/>
      <c r="AK784" s="183"/>
      <c r="AL784" s="183"/>
      <c r="AM784" s="183"/>
      <c r="AN784" s="183"/>
      <c r="AO784" s="183"/>
      <c r="AP784" s="183"/>
      <c r="AQ784" s="183"/>
      <c r="AR784" s="183"/>
      <c r="AS784" s="183"/>
      <c r="AT784" s="183"/>
      <c r="AU784" s="183"/>
      <c r="AV784" s="183"/>
      <c r="AW784" s="183"/>
      <c r="AX784" s="183"/>
      <c r="AY784" s="183"/>
      <c r="AZ784" s="183"/>
      <c r="BA784" s="183"/>
      <c r="BB784" s="183"/>
    </row>
    <row r="785" spans="1:54">
      <c r="A785" s="183"/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  <c r="AB785" s="183"/>
      <c r="AC785" s="183"/>
      <c r="AD785" s="183"/>
      <c r="AE785" s="183"/>
      <c r="AF785" s="183"/>
      <c r="AG785" s="183"/>
      <c r="AH785" s="183"/>
      <c r="AI785" s="183"/>
      <c r="AJ785" s="183"/>
      <c r="AK785" s="183"/>
      <c r="AL785" s="183"/>
      <c r="AM785" s="183"/>
      <c r="AN785" s="183"/>
      <c r="AO785" s="183"/>
      <c r="AP785" s="183"/>
      <c r="AQ785" s="183"/>
      <c r="AR785" s="183"/>
      <c r="AS785" s="183"/>
      <c r="AT785" s="183"/>
      <c r="AU785" s="183"/>
      <c r="AV785" s="183"/>
      <c r="AW785" s="183"/>
      <c r="AX785" s="183"/>
      <c r="AY785" s="183"/>
      <c r="AZ785" s="183"/>
      <c r="BA785" s="183"/>
      <c r="BB785" s="183"/>
    </row>
    <row r="786" spans="1:54">
      <c r="A786" s="183"/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  <c r="AB786" s="183"/>
      <c r="AC786" s="183"/>
      <c r="AD786" s="183"/>
      <c r="AE786" s="183"/>
      <c r="AF786" s="183"/>
      <c r="AG786" s="183"/>
      <c r="AH786" s="183"/>
      <c r="AI786" s="183"/>
      <c r="AJ786" s="183"/>
      <c r="AK786" s="183"/>
      <c r="AL786" s="183"/>
      <c r="AM786" s="183"/>
      <c r="AN786" s="183"/>
      <c r="AO786" s="183"/>
      <c r="AP786" s="183"/>
      <c r="AQ786" s="183"/>
      <c r="AR786" s="183"/>
      <c r="AS786" s="183"/>
      <c r="AT786" s="183"/>
      <c r="AU786" s="183"/>
      <c r="AV786" s="183"/>
      <c r="AW786" s="183"/>
      <c r="AX786" s="183"/>
      <c r="AY786" s="183"/>
      <c r="AZ786" s="183"/>
      <c r="BA786" s="183"/>
      <c r="BB786" s="183"/>
    </row>
    <row r="787" spans="1:54">
      <c r="A787" s="183"/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  <c r="AB787" s="183"/>
      <c r="AC787" s="183"/>
      <c r="AD787" s="183"/>
      <c r="AE787" s="183"/>
      <c r="AF787" s="183"/>
      <c r="AG787" s="183"/>
      <c r="AH787" s="183"/>
      <c r="AI787" s="183"/>
      <c r="AJ787" s="183"/>
      <c r="AK787" s="183"/>
      <c r="AL787" s="183"/>
      <c r="AM787" s="183"/>
      <c r="AN787" s="183"/>
      <c r="AO787" s="183"/>
      <c r="AP787" s="183"/>
      <c r="AQ787" s="183"/>
      <c r="AR787" s="183"/>
      <c r="AS787" s="183"/>
      <c r="AT787" s="183"/>
      <c r="AU787" s="183"/>
      <c r="AV787" s="183"/>
      <c r="AW787" s="183"/>
      <c r="AX787" s="183"/>
      <c r="AY787" s="183"/>
      <c r="AZ787" s="183"/>
      <c r="BA787" s="183"/>
      <c r="BB787" s="183"/>
    </row>
    <row r="788" spans="1:54">
      <c r="A788" s="183"/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  <c r="AB788" s="183"/>
      <c r="AC788" s="183"/>
      <c r="AD788" s="183"/>
      <c r="AE788" s="183"/>
      <c r="AF788" s="183"/>
      <c r="AG788" s="183"/>
      <c r="AH788" s="183"/>
      <c r="AI788" s="183"/>
      <c r="AJ788" s="183"/>
      <c r="AK788" s="183"/>
      <c r="AL788" s="183"/>
      <c r="AM788" s="183"/>
      <c r="AN788" s="183"/>
      <c r="AO788" s="183"/>
      <c r="AP788" s="183"/>
      <c r="AQ788" s="183"/>
      <c r="AR788" s="183"/>
      <c r="AS788" s="183"/>
      <c r="AT788" s="183"/>
      <c r="AU788" s="183"/>
      <c r="AV788" s="183"/>
      <c r="AW788" s="183"/>
      <c r="AX788" s="183"/>
      <c r="AY788" s="183"/>
      <c r="AZ788" s="183"/>
      <c r="BA788" s="183"/>
      <c r="BB788" s="183"/>
    </row>
    <row r="789" spans="1:54">
      <c r="A789" s="183"/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  <c r="AB789" s="183"/>
      <c r="AC789" s="183"/>
      <c r="AD789" s="183"/>
      <c r="AE789" s="183"/>
      <c r="AF789" s="183"/>
      <c r="AG789" s="183"/>
      <c r="AH789" s="183"/>
      <c r="AI789" s="183"/>
      <c r="AJ789" s="183"/>
      <c r="AK789" s="183"/>
      <c r="AL789" s="183"/>
      <c r="AM789" s="183"/>
      <c r="AN789" s="183"/>
      <c r="AO789" s="183"/>
      <c r="AP789" s="183"/>
      <c r="AQ789" s="183"/>
      <c r="AR789" s="183"/>
      <c r="AS789" s="183"/>
      <c r="AT789" s="183"/>
      <c r="AU789" s="183"/>
      <c r="AV789" s="183"/>
      <c r="AW789" s="183"/>
      <c r="AX789" s="183"/>
      <c r="AY789" s="183"/>
      <c r="AZ789" s="183"/>
      <c r="BA789" s="183"/>
      <c r="BB789" s="183"/>
    </row>
    <row r="790" spans="1:54">
      <c r="A790" s="183"/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  <c r="AB790" s="183"/>
      <c r="AC790" s="183"/>
      <c r="AD790" s="183"/>
      <c r="AE790" s="183"/>
      <c r="AF790" s="183"/>
      <c r="AG790" s="183"/>
      <c r="AH790" s="183"/>
      <c r="AI790" s="183"/>
      <c r="AJ790" s="183"/>
      <c r="AK790" s="183"/>
      <c r="AL790" s="183"/>
      <c r="AM790" s="183"/>
      <c r="AN790" s="183"/>
      <c r="AO790" s="183"/>
      <c r="AP790" s="183"/>
      <c r="AQ790" s="183"/>
      <c r="AR790" s="183"/>
      <c r="AS790" s="183"/>
      <c r="AT790" s="183"/>
      <c r="AU790" s="183"/>
      <c r="AV790" s="183"/>
      <c r="AW790" s="183"/>
      <c r="AX790" s="183"/>
      <c r="AY790" s="183"/>
      <c r="AZ790" s="183"/>
      <c r="BA790" s="183"/>
      <c r="BB790" s="183"/>
    </row>
    <row r="791" spans="1:54">
      <c r="A791" s="183"/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  <c r="AB791" s="183"/>
      <c r="AC791" s="183"/>
      <c r="AD791" s="183"/>
      <c r="AE791" s="183"/>
      <c r="AF791" s="183"/>
      <c r="AG791" s="183"/>
      <c r="AH791" s="183"/>
      <c r="AI791" s="183"/>
      <c r="AJ791" s="183"/>
      <c r="AK791" s="183"/>
      <c r="AL791" s="183"/>
      <c r="AM791" s="183"/>
      <c r="AN791" s="183"/>
      <c r="AO791" s="183"/>
      <c r="AP791" s="183"/>
      <c r="AQ791" s="183"/>
      <c r="AR791" s="183"/>
      <c r="AS791" s="183"/>
      <c r="AT791" s="183"/>
      <c r="AU791" s="183"/>
      <c r="AV791" s="183"/>
      <c r="AW791" s="183"/>
      <c r="AX791" s="183"/>
      <c r="AY791" s="183"/>
      <c r="AZ791" s="183"/>
      <c r="BA791" s="183"/>
      <c r="BB791" s="183"/>
    </row>
    <row r="792" spans="1:54">
      <c r="A792" s="183"/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  <c r="AB792" s="183"/>
      <c r="AC792" s="183"/>
      <c r="AD792" s="183"/>
      <c r="AE792" s="183"/>
      <c r="AF792" s="183"/>
      <c r="AG792" s="183"/>
      <c r="AH792" s="183"/>
      <c r="AI792" s="183"/>
      <c r="AJ792" s="183"/>
      <c r="AK792" s="183"/>
      <c r="AL792" s="183"/>
      <c r="AM792" s="183"/>
      <c r="AN792" s="183"/>
      <c r="AO792" s="183"/>
      <c r="AP792" s="183"/>
      <c r="AQ792" s="183"/>
      <c r="AR792" s="183"/>
      <c r="AS792" s="183"/>
      <c r="AT792" s="183"/>
      <c r="AU792" s="183"/>
      <c r="AV792" s="183"/>
      <c r="AW792" s="183"/>
      <c r="AX792" s="183"/>
      <c r="AY792" s="183"/>
      <c r="AZ792" s="183"/>
      <c r="BA792" s="183"/>
      <c r="BB792" s="183"/>
    </row>
    <row r="793" spans="1:54">
      <c r="A793" s="183"/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  <c r="AB793" s="183"/>
      <c r="AC793" s="183"/>
      <c r="AD793" s="183"/>
      <c r="AE793" s="183"/>
      <c r="AF793" s="183"/>
      <c r="AG793" s="183"/>
      <c r="AH793" s="183"/>
      <c r="AI793" s="183"/>
      <c r="AJ793" s="183"/>
      <c r="AK793" s="183"/>
      <c r="AL793" s="183"/>
      <c r="AM793" s="183"/>
      <c r="AN793" s="183"/>
      <c r="AO793" s="183"/>
      <c r="AP793" s="183"/>
      <c r="AQ793" s="183"/>
      <c r="AR793" s="183"/>
      <c r="AS793" s="183"/>
      <c r="AT793" s="183"/>
      <c r="AU793" s="183"/>
      <c r="AV793" s="183"/>
      <c r="AW793" s="183"/>
      <c r="AX793" s="183"/>
      <c r="AY793" s="183"/>
      <c r="AZ793" s="183"/>
      <c r="BA793" s="183"/>
      <c r="BB793" s="183"/>
    </row>
    <row r="794" spans="1:54">
      <c r="A794" s="183"/>
      <c r="B794" s="18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  <c r="AB794" s="183"/>
      <c r="AC794" s="183"/>
      <c r="AD794" s="183"/>
      <c r="AE794" s="183"/>
      <c r="AF794" s="183"/>
      <c r="AG794" s="183"/>
      <c r="AH794" s="183"/>
      <c r="AI794" s="183"/>
      <c r="AJ794" s="183"/>
      <c r="AK794" s="183"/>
      <c r="AL794" s="183"/>
      <c r="AM794" s="183"/>
      <c r="AN794" s="183"/>
      <c r="AO794" s="183"/>
      <c r="AP794" s="183"/>
      <c r="AQ794" s="183"/>
      <c r="AR794" s="183"/>
      <c r="AS794" s="183"/>
      <c r="AT794" s="183"/>
      <c r="AU794" s="183"/>
      <c r="AV794" s="183"/>
      <c r="AW794" s="183"/>
      <c r="AX794" s="183"/>
      <c r="AY794" s="183"/>
      <c r="AZ794" s="183"/>
      <c r="BA794" s="183"/>
      <c r="BB794" s="183"/>
    </row>
    <row r="795" spans="1:54">
      <c r="A795" s="183"/>
      <c r="B795" s="18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  <c r="AB795" s="183"/>
      <c r="AC795" s="183"/>
      <c r="AD795" s="183"/>
      <c r="AE795" s="183"/>
      <c r="AF795" s="183"/>
      <c r="AG795" s="183"/>
      <c r="AH795" s="183"/>
      <c r="AI795" s="183"/>
      <c r="AJ795" s="183"/>
      <c r="AK795" s="183"/>
      <c r="AL795" s="183"/>
      <c r="AM795" s="183"/>
      <c r="AN795" s="183"/>
      <c r="AO795" s="183"/>
      <c r="AP795" s="183"/>
      <c r="AQ795" s="183"/>
      <c r="AR795" s="183"/>
      <c r="AS795" s="183"/>
      <c r="AT795" s="183"/>
      <c r="AU795" s="183"/>
      <c r="AV795" s="183"/>
      <c r="AW795" s="183"/>
      <c r="AX795" s="183"/>
      <c r="AY795" s="183"/>
      <c r="AZ795" s="183"/>
      <c r="BA795" s="183"/>
      <c r="BB795" s="183"/>
    </row>
    <row r="796" spans="1:54">
      <c r="A796" s="183"/>
      <c r="B796" s="18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  <c r="AB796" s="183"/>
      <c r="AC796" s="183"/>
      <c r="AD796" s="183"/>
      <c r="AE796" s="183"/>
      <c r="AF796" s="183"/>
      <c r="AG796" s="183"/>
      <c r="AH796" s="183"/>
      <c r="AI796" s="183"/>
      <c r="AJ796" s="183"/>
      <c r="AK796" s="183"/>
      <c r="AL796" s="183"/>
      <c r="AM796" s="183"/>
      <c r="AN796" s="183"/>
      <c r="AO796" s="183"/>
      <c r="AP796" s="183"/>
      <c r="AQ796" s="183"/>
      <c r="AR796" s="183"/>
      <c r="AS796" s="183"/>
      <c r="AT796" s="183"/>
      <c r="AU796" s="183"/>
      <c r="AV796" s="183"/>
      <c r="AW796" s="183"/>
      <c r="AX796" s="183"/>
      <c r="AY796" s="183"/>
      <c r="AZ796" s="183"/>
      <c r="BA796" s="183"/>
      <c r="BB796" s="183"/>
    </row>
    <row r="797" spans="1:54">
      <c r="A797" s="183"/>
      <c r="B797" s="18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  <c r="AB797" s="183"/>
      <c r="AC797" s="183"/>
      <c r="AD797" s="183"/>
      <c r="AE797" s="183"/>
      <c r="AF797" s="183"/>
      <c r="AG797" s="183"/>
      <c r="AH797" s="183"/>
      <c r="AI797" s="183"/>
      <c r="AJ797" s="183"/>
      <c r="AK797" s="183"/>
      <c r="AL797" s="183"/>
      <c r="AM797" s="183"/>
      <c r="AN797" s="183"/>
      <c r="AO797" s="183"/>
      <c r="AP797" s="183"/>
      <c r="AQ797" s="183"/>
      <c r="AR797" s="183"/>
      <c r="AS797" s="183"/>
      <c r="AT797" s="183"/>
      <c r="AU797" s="183"/>
      <c r="AV797" s="183"/>
      <c r="AW797" s="183"/>
      <c r="AX797" s="183"/>
      <c r="AY797" s="183"/>
      <c r="AZ797" s="183"/>
      <c r="BA797" s="183"/>
      <c r="BB797" s="183"/>
    </row>
    <row r="798" spans="1:54">
      <c r="A798" s="183"/>
      <c r="B798" s="18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  <c r="AB798" s="183"/>
      <c r="AC798" s="183"/>
      <c r="AD798" s="183"/>
      <c r="AE798" s="183"/>
      <c r="AF798" s="183"/>
      <c r="AG798" s="183"/>
      <c r="AH798" s="183"/>
      <c r="AI798" s="183"/>
      <c r="AJ798" s="183"/>
      <c r="AK798" s="183"/>
      <c r="AL798" s="183"/>
      <c r="AM798" s="183"/>
      <c r="AN798" s="183"/>
      <c r="AO798" s="183"/>
      <c r="AP798" s="183"/>
      <c r="AQ798" s="183"/>
      <c r="AR798" s="183"/>
      <c r="AS798" s="183"/>
      <c r="AT798" s="183"/>
      <c r="AU798" s="183"/>
      <c r="AV798" s="183"/>
      <c r="AW798" s="183"/>
      <c r="AX798" s="183"/>
      <c r="AY798" s="183"/>
      <c r="AZ798" s="183"/>
      <c r="BA798" s="183"/>
      <c r="BB798" s="183"/>
    </row>
    <row r="799" spans="1:54">
      <c r="A799" s="183"/>
      <c r="B799" s="18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  <c r="AB799" s="183"/>
      <c r="AC799" s="183"/>
      <c r="AD799" s="183"/>
      <c r="AE799" s="183"/>
      <c r="AF799" s="183"/>
      <c r="AG799" s="183"/>
      <c r="AH799" s="183"/>
      <c r="AI799" s="183"/>
      <c r="AJ799" s="183"/>
      <c r="AK799" s="183"/>
      <c r="AL799" s="183"/>
      <c r="AM799" s="183"/>
      <c r="AN799" s="183"/>
      <c r="AO799" s="183"/>
      <c r="AP799" s="183"/>
      <c r="AQ799" s="183"/>
      <c r="AR799" s="183"/>
      <c r="AS799" s="183"/>
      <c r="AT799" s="183"/>
      <c r="AU799" s="183"/>
      <c r="AV799" s="183"/>
      <c r="AW799" s="183"/>
      <c r="AX799" s="183"/>
      <c r="AY799" s="183"/>
      <c r="AZ799" s="183"/>
      <c r="BA799" s="183"/>
      <c r="BB799" s="183"/>
    </row>
    <row r="800" spans="1:54">
      <c r="A800" s="183"/>
      <c r="B800" s="18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  <c r="AB800" s="183"/>
      <c r="AC800" s="183"/>
      <c r="AD800" s="183"/>
      <c r="AE800" s="183"/>
      <c r="AF800" s="183"/>
      <c r="AG800" s="183"/>
      <c r="AH800" s="183"/>
      <c r="AI800" s="183"/>
      <c r="AJ800" s="183"/>
      <c r="AK800" s="183"/>
      <c r="AL800" s="183"/>
      <c r="AM800" s="183"/>
      <c r="AN800" s="183"/>
      <c r="AO800" s="183"/>
      <c r="AP800" s="183"/>
      <c r="AQ800" s="183"/>
      <c r="AR800" s="183"/>
      <c r="AS800" s="183"/>
      <c r="AT800" s="183"/>
      <c r="AU800" s="183"/>
      <c r="AV800" s="183"/>
      <c r="AW800" s="183"/>
      <c r="AX800" s="183"/>
      <c r="AY800" s="183"/>
      <c r="AZ800" s="183"/>
      <c r="BA800" s="183"/>
      <c r="BB800" s="183"/>
    </row>
    <row r="801" spans="1:54">
      <c r="A801" s="183"/>
      <c r="B801" s="18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  <c r="AB801" s="183"/>
      <c r="AC801" s="183"/>
      <c r="AD801" s="183"/>
      <c r="AE801" s="183"/>
      <c r="AF801" s="183"/>
      <c r="AG801" s="183"/>
      <c r="AH801" s="183"/>
      <c r="AI801" s="183"/>
      <c r="AJ801" s="183"/>
      <c r="AK801" s="183"/>
      <c r="AL801" s="183"/>
      <c r="AM801" s="183"/>
      <c r="AN801" s="183"/>
      <c r="AO801" s="183"/>
      <c r="AP801" s="183"/>
      <c r="AQ801" s="183"/>
      <c r="AR801" s="183"/>
      <c r="AS801" s="183"/>
      <c r="AT801" s="183"/>
      <c r="AU801" s="183"/>
      <c r="AV801" s="183"/>
      <c r="AW801" s="183"/>
      <c r="AX801" s="183"/>
      <c r="AY801" s="183"/>
      <c r="AZ801" s="183"/>
      <c r="BA801" s="183"/>
      <c r="BB801" s="183"/>
    </row>
    <row r="802" spans="1:54">
      <c r="A802" s="183"/>
      <c r="B802" s="18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  <c r="AB802" s="183"/>
      <c r="AC802" s="183"/>
      <c r="AD802" s="183"/>
      <c r="AE802" s="183"/>
      <c r="AF802" s="183"/>
      <c r="AG802" s="183"/>
      <c r="AH802" s="183"/>
      <c r="AI802" s="183"/>
      <c r="AJ802" s="183"/>
      <c r="AK802" s="183"/>
      <c r="AL802" s="183"/>
      <c r="AM802" s="183"/>
      <c r="AN802" s="183"/>
      <c r="AO802" s="183"/>
      <c r="AP802" s="183"/>
      <c r="AQ802" s="183"/>
      <c r="AR802" s="183"/>
      <c r="AS802" s="183"/>
      <c r="AT802" s="183"/>
      <c r="AU802" s="183"/>
      <c r="AV802" s="183"/>
      <c r="AW802" s="183"/>
      <c r="AX802" s="183"/>
      <c r="AY802" s="183"/>
      <c r="AZ802" s="183"/>
      <c r="BA802" s="183"/>
      <c r="BB802" s="183"/>
    </row>
    <row r="803" spans="1:54">
      <c r="A803" s="183"/>
      <c r="B803" s="18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  <c r="AB803" s="183"/>
      <c r="AC803" s="183"/>
      <c r="AD803" s="183"/>
      <c r="AE803" s="183"/>
      <c r="AF803" s="183"/>
      <c r="AG803" s="183"/>
      <c r="AH803" s="183"/>
      <c r="AI803" s="183"/>
      <c r="AJ803" s="183"/>
      <c r="AK803" s="183"/>
      <c r="AL803" s="183"/>
      <c r="AM803" s="183"/>
      <c r="AN803" s="183"/>
      <c r="AO803" s="183"/>
      <c r="AP803" s="183"/>
      <c r="AQ803" s="183"/>
      <c r="AR803" s="183"/>
      <c r="AS803" s="183"/>
      <c r="AT803" s="183"/>
      <c r="AU803" s="183"/>
      <c r="AV803" s="183"/>
      <c r="AW803" s="183"/>
      <c r="AX803" s="183"/>
      <c r="AY803" s="183"/>
      <c r="AZ803" s="183"/>
      <c r="BA803" s="183"/>
      <c r="BB803" s="183"/>
    </row>
    <row r="804" spans="1:54">
      <c r="A804" s="183"/>
      <c r="B804" s="18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  <c r="AB804" s="183"/>
      <c r="AC804" s="183"/>
      <c r="AD804" s="183"/>
      <c r="AE804" s="183"/>
      <c r="AF804" s="183"/>
      <c r="AG804" s="183"/>
      <c r="AH804" s="183"/>
      <c r="AI804" s="183"/>
      <c r="AJ804" s="183"/>
      <c r="AK804" s="183"/>
      <c r="AL804" s="183"/>
      <c r="AM804" s="183"/>
      <c r="AN804" s="183"/>
      <c r="AO804" s="183"/>
      <c r="AP804" s="183"/>
      <c r="AQ804" s="183"/>
      <c r="AR804" s="183"/>
      <c r="AS804" s="183"/>
      <c r="AT804" s="183"/>
      <c r="AU804" s="183"/>
      <c r="AV804" s="183"/>
      <c r="AW804" s="183"/>
      <c r="AX804" s="183"/>
      <c r="AY804" s="183"/>
      <c r="AZ804" s="183"/>
      <c r="BA804" s="183"/>
      <c r="BB804" s="183"/>
    </row>
    <row r="805" spans="1:54">
      <c r="A805" s="183"/>
      <c r="B805" s="18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  <c r="AB805" s="183"/>
      <c r="AC805" s="183"/>
      <c r="AD805" s="183"/>
      <c r="AE805" s="183"/>
      <c r="AF805" s="183"/>
      <c r="AG805" s="183"/>
      <c r="AH805" s="183"/>
      <c r="AI805" s="183"/>
      <c r="AJ805" s="183"/>
      <c r="AK805" s="183"/>
      <c r="AL805" s="183"/>
      <c r="AM805" s="183"/>
      <c r="AN805" s="183"/>
      <c r="AO805" s="183"/>
      <c r="AP805" s="183"/>
      <c r="AQ805" s="183"/>
      <c r="AR805" s="183"/>
      <c r="AS805" s="183"/>
      <c r="AT805" s="183"/>
      <c r="AU805" s="183"/>
      <c r="AV805" s="183"/>
      <c r="AW805" s="183"/>
      <c r="AX805" s="183"/>
      <c r="AY805" s="183"/>
      <c r="AZ805" s="183"/>
      <c r="BA805" s="183"/>
      <c r="BB805" s="183"/>
    </row>
    <row r="806" spans="1:54">
      <c r="A806" s="183"/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  <c r="AB806" s="183"/>
      <c r="AC806" s="183"/>
      <c r="AD806" s="183"/>
      <c r="AE806" s="183"/>
      <c r="AF806" s="183"/>
      <c r="AG806" s="183"/>
      <c r="AH806" s="183"/>
      <c r="AI806" s="183"/>
      <c r="AJ806" s="183"/>
      <c r="AK806" s="183"/>
      <c r="AL806" s="183"/>
      <c r="AM806" s="183"/>
      <c r="AN806" s="183"/>
      <c r="AO806" s="183"/>
      <c r="AP806" s="183"/>
      <c r="AQ806" s="183"/>
      <c r="AR806" s="183"/>
      <c r="AS806" s="183"/>
      <c r="AT806" s="183"/>
      <c r="AU806" s="183"/>
      <c r="AV806" s="183"/>
      <c r="AW806" s="183"/>
      <c r="AX806" s="183"/>
      <c r="AY806" s="183"/>
      <c r="AZ806" s="183"/>
      <c r="BA806" s="183"/>
      <c r="BB806" s="183"/>
    </row>
    <row r="807" spans="1:54">
      <c r="A807" s="183"/>
      <c r="B807" s="18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  <c r="AB807" s="183"/>
      <c r="AC807" s="183"/>
      <c r="AD807" s="183"/>
      <c r="AE807" s="183"/>
      <c r="AF807" s="183"/>
      <c r="AG807" s="183"/>
      <c r="AH807" s="183"/>
      <c r="AI807" s="183"/>
      <c r="AJ807" s="183"/>
      <c r="AK807" s="183"/>
      <c r="AL807" s="183"/>
      <c r="AM807" s="183"/>
      <c r="AN807" s="183"/>
      <c r="AO807" s="183"/>
      <c r="AP807" s="183"/>
      <c r="AQ807" s="183"/>
      <c r="AR807" s="183"/>
      <c r="AS807" s="183"/>
      <c r="AT807" s="183"/>
      <c r="AU807" s="183"/>
      <c r="AV807" s="183"/>
      <c r="AW807" s="183"/>
      <c r="AX807" s="183"/>
      <c r="AY807" s="183"/>
      <c r="AZ807" s="183"/>
      <c r="BA807" s="183"/>
      <c r="BB807" s="183"/>
    </row>
    <row r="808" spans="1:54">
      <c r="A808" s="183"/>
      <c r="B808" s="18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  <c r="AB808" s="183"/>
      <c r="AC808" s="183"/>
      <c r="AD808" s="183"/>
      <c r="AE808" s="183"/>
      <c r="AF808" s="183"/>
      <c r="AG808" s="183"/>
      <c r="AH808" s="183"/>
      <c r="AI808" s="183"/>
      <c r="AJ808" s="183"/>
      <c r="AK808" s="183"/>
      <c r="AL808" s="183"/>
      <c r="AM808" s="183"/>
      <c r="AN808" s="183"/>
      <c r="AO808" s="183"/>
      <c r="AP808" s="183"/>
      <c r="AQ808" s="183"/>
      <c r="AR808" s="183"/>
      <c r="AS808" s="183"/>
      <c r="AT808" s="183"/>
      <c r="AU808" s="183"/>
      <c r="AV808" s="183"/>
      <c r="AW808" s="183"/>
      <c r="AX808" s="183"/>
      <c r="AY808" s="183"/>
      <c r="AZ808" s="183"/>
      <c r="BA808" s="183"/>
      <c r="BB808" s="183"/>
    </row>
    <row r="809" spans="1:54">
      <c r="A809" s="183"/>
      <c r="B809" s="18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  <c r="AB809" s="183"/>
      <c r="AC809" s="183"/>
      <c r="AD809" s="183"/>
      <c r="AE809" s="183"/>
      <c r="AF809" s="183"/>
      <c r="AG809" s="183"/>
      <c r="AH809" s="183"/>
      <c r="AI809" s="183"/>
      <c r="AJ809" s="183"/>
      <c r="AK809" s="183"/>
      <c r="AL809" s="183"/>
      <c r="AM809" s="183"/>
      <c r="AN809" s="183"/>
      <c r="AO809" s="183"/>
      <c r="AP809" s="183"/>
      <c r="AQ809" s="183"/>
      <c r="AR809" s="183"/>
      <c r="AS809" s="183"/>
      <c r="AT809" s="183"/>
      <c r="AU809" s="183"/>
      <c r="AV809" s="183"/>
      <c r="AW809" s="183"/>
      <c r="AX809" s="183"/>
      <c r="AY809" s="183"/>
      <c r="AZ809" s="183"/>
      <c r="BA809" s="183"/>
      <c r="BB809" s="183"/>
    </row>
    <row r="810" spans="1:54">
      <c r="A810" s="183"/>
      <c r="B810" s="18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  <c r="AB810" s="183"/>
      <c r="AC810" s="183"/>
      <c r="AD810" s="183"/>
      <c r="AE810" s="183"/>
      <c r="AF810" s="183"/>
      <c r="AG810" s="183"/>
      <c r="AH810" s="183"/>
      <c r="AI810" s="183"/>
      <c r="AJ810" s="183"/>
      <c r="AK810" s="183"/>
      <c r="AL810" s="183"/>
      <c r="AM810" s="183"/>
      <c r="AN810" s="183"/>
      <c r="AO810" s="183"/>
      <c r="AP810" s="183"/>
      <c r="AQ810" s="183"/>
      <c r="AR810" s="183"/>
      <c r="AS810" s="183"/>
      <c r="AT810" s="183"/>
      <c r="AU810" s="183"/>
      <c r="AV810" s="183"/>
      <c r="AW810" s="183"/>
      <c r="AX810" s="183"/>
      <c r="AY810" s="183"/>
      <c r="AZ810" s="183"/>
      <c r="BA810" s="183"/>
      <c r="BB810" s="183"/>
    </row>
    <row r="811" spans="1:54">
      <c r="A811" s="183"/>
      <c r="B811" s="18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  <c r="AB811" s="183"/>
      <c r="AC811" s="183"/>
      <c r="AD811" s="183"/>
      <c r="AE811" s="183"/>
      <c r="AF811" s="183"/>
      <c r="AG811" s="183"/>
      <c r="AH811" s="183"/>
      <c r="AI811" s="183"/>
      <c r="AJ811" s="183"/>
      <c r="AK811" s="183"/>
      <c r="AL811" s="183"/>
      <c r="AM811" s="183"/>
      <c r="AN811" s="183"/>
      <c r="AO811" s="183"/>
      <c r="AP811" s="183"/>
      <c r="AQ811" s="183"/>
      <c r="AR811" s="183"/>
      <c r="AS811" s="183"/>
      <c r="AT811" s="183"/>
      <c r="AU811" s="183"/>
      <c r="AV811" s="183"/>
      <c r="AW811" s="183"/>
      <c r="AX811" s="183"/>
      <c r="AY811" s="183"/>
      <c r="AZ811" s="183"/>
      <c r="BA811" s="183"/>
      <c r="BB811" s="183"/>
    </row>
    <row r="812" spans="1:54">
      <c r="A812" s="183"/>
      <c r="B812" s="18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  <c r="AB812" s="183"/>
      <c r="AC812" s="183"/>
      <c r="AD812" s="183"/>
      <c r="AE812" s="183"/>
      <c r="AF812" s="183"/>
      <c r="AG812" s="183"/>
      <c r="AH812" s="183"/>
      <c r="AI812" s="183"/>
      <c r="AJ812" s="183"/>
      <c r="AK812" s="183"/>
      <c r="AL812" s="183"/>
      <c r="AM812" s="183"/>
      <c r="AN812" s="183"/>
      <c r="AO812" s="183"/>
      <c r="AP812" s="183"/>
      <c r="AQ812" s="183"/>
      <c r="AR812" s="183"/>
      <c r="AS812" s="183"/>
      <c r="AT812" s="183"/>
      <c r="AU812" s="183"/>
      <c r="AV812" s="183"/>
      <c r="AW812" s="183"/>
      <c r="AX812" s="183"/>
      <c r="AY812" s="183"/>
      <c r="AZ812" s="183"/>
      <c r="BA812" s="183"/>
      <c r="BB812" s="183"/>
    </row>
    <row r="813" spans="1:54">
      <c r="A813" s="183"/>
      <c r="B813" s="18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  <c r="AB813" s="183"/>
      <c r="AC813" s="183"/>
      <c r="AD813" s="183"/>
      <c r="AE813" s="183"/>
      <c r="AF813" s="183"/>
      <c r="AG813" s="183"/>
      <c r="AH813" s="183"/>
      <c r="AI813" s="183"/>
      <c r="AJ813" s="183"/>
      <c r="AK813" s="183"/>
      <c r="AL813" s="183"/>
      <c r="AM813" s="183"/>
      <c r="AN813" s="183"/>
      <c r="AO813" s="183"/>
      <c r="AP813" s="183"/>
      <c r="AQ813" s="183"/>
      <c r="AR813" s="183"/>
      <c r="AS813" s="183"/>
      <c r="AT813" s="183"/>
      <c r="AU813" s="183"/>
      <c r="AV813" s="183"/>
      <c r="AW813" s="183"/>
      <c r="AX813" s="183"/>
      <c r="AY813" s="183"/>
      <c r="AZ813" s="183"/>
      <c r="BA813" s="183"/>
      <c r="BB813" s="183"/>
    </row>
    <row r="814" spans="1:54">
      <c r="A814" s="183"/>
      <c r="B814" s="18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  <c r="AB814" s="183"/>
      <c r="AC814" s="183"/>
      <c r="AD814" s="183"/>
      <c r="AE814" s="183"/>
      <c r="AF814" s="183"/>
      <c r="AG814" s="183"/>
      <c r="AH814" s="183"/>
      <c r="AI814" s="183"/>
      <c r="AJ814" s="183"/>
      <c r="AK814" s="183"/>
      <c r="AL814" s="183"/>
      <c r="AM814" s="183"/>
      <c r="AN814" s="183"/>
      <c r="AO814" s="183"/>
      <c r="AP814" s="183"/>
      <c r="AQ814" s="183"/>
      <c r="AR814" s="183"/>
      <c r="AS814" s="183"/>
      <c r="AT814" s="183"/>
      <c r="AU814" s="183"/>
      <c r="AV814" s="183"/>
      <c r="AW814" s="183"/>
      <c r="AX814" s="183"/>
      <c r="AY814" s="183"/>
      <c r="AZ814" s="183"/>
      <c r="BA814" s="183"/>
      <c r="BB814" s="183"/>
    </row>
    <row r="815" spans="1:54">
      <c r="A815" s="183"/>
      <c r="B815" s="18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  <c r="AB815" s="183"/>
      <c r="AC815" s="183"/>
      <c r="AD815" s="183"/>
      <c r="AE815" s="183"/>
      <c r="AF815" s="183"/>
      <c r="AG815" s="183"/>
      <c r="AH815" s="183"/>
      <c r="AI815" s="183"/>
      <c r="AJ815" s="183"/>
      <c r="AK815" s="183"/>
      <c r="AL815" s="183"/>
      <c r="AM815" s="183"/>
      <c r="AN815" s="183"/>
      <c r="AO815" s="183"/>
      <c r="AP815" s="183"/>
      <c r="AQ815" s="183"/>
      <c r="AR815" s="183"/>
      <c r="AS815" s="183"/>
      <c r="AT815" s="183"/>
      <c r="AU815" s="183"/>
      <c r="AV815" s="183"/>
      <c r="AW815" s="183"/>
      <c r="AX815" s="183"/>
      <c r="AY815" s="183"/>
      <c r="AZ815" s="183"/>
      <c r="BA815" s="183"/>
      <c r="BB815" s="183"/>
    </row>
    <row r="816" spans="1:54">
      <c r="A816" s="183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  <c r="AB816" s="183"/>
      <c r="AC816" s="183"/>
      <c r="AD816" s="183"/>
      <c r="AE816" s="183"/>
      <c r="AF816" s="183"/>
      <c r="AG816" s="183"/>
      <c r="AH816" s="183"/>
      <c r="AI816" s="183"/>
      <c r="AJ816" s="183"/>
      <c r="AK816" s="183"/>
      <c r="AL816" s="183"/>
      <c r="AM816" s="183"/>
      <c r="AN816" s="183"/>
      <c r="AO816" s="183"/>
      <c r="AP816" s="183"/>
      <c r="AQ816" s="183"/>
      <c r="AR816" s="183"/>
      <c r="AS816" s="183"/>
      <c r="AT816" s="183"/>
      <c r="AU816" s="183"/>
      <c r="AV816" s="183"/>
      <c r="AW816" s="183"/>
      <c r="AX816" s="183"/>
      <c r="AY816" s="183"/>
      <c r="AZ816" s="183"/>
      <c r="BA816" s="183"/>
      <c r="BB816" s="183"/>
    </row>
    <row r="817" spans="1:54">
      <c r="A817" s="183"/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  <c r="AB817" s="183"/>
      <c r="AC817" s="183"/>
      <c r="AD817" s="183"/>
      <c r="AE817" s="183"/>
      <c r="AF817" s="183"/>
      <c r="AG817" s="183"/>
      <c r="AH817" s="183"/>
      <c r="AI817" s="183"/>
      <c r="AJ817" s="183"/>
      <c r="AK817" s="183"/>
      <c r="AL817" s="183"/>
      <c r="AM817" s="183"/>
      <c r="AN817" s="183"/>
      <c r="AO817" s="183"/>
      <c r="AP817" s="183"/>
      <c r="AQ817" s="183"/>
      <c r="AR817" s="183"/>
      <c r="AS817" s="183"/>
      <c r="AT817" s="183"/>
      <c r="AU817" s="183"/>
      <c r="AV817" s="183"/>
      <c r="AW817" s="183"/>
      <c r="AX817" s="183"/>
      <c r="AY817" s="183"/>
      <c r="AZ817" s="183"/>
      <c r="BA817" s="183"/>
      <c r="BB817" s="183"/>
    </row>
    <row r="818" spans="1:54">
      <c r="A818" s="183"/>
      <c r="B818" s="18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  <c r="AB818" s="183"/>
      <c r="AC818" s="183"/>
      <c r="AD818" s="183"/>
      <c r="AE818" s="183"/>
      <c r="AF818" s="183"/>
      <c r="AG818" s="183"/>
      <c r="AH818" s="183"/>
      <c r="AI818" s="183"/>
      <c r="AJ818" s="183"/>
      <c r="AK818" s="183"/>
      <c r="AL818" s="183"/>
      <c r="AM818" s="183"/>
      <c r="AN818" s="183"/>
      <c r="AO818" s="183"/>
      <c r="AP818" s="183"/>
      <c r="AQ818" s="183"/>
      <c r="AR818" s="183"/>
      <c r="AS818" s="183"/>
      <c r="AT818" s="183"/>
      <c r="AU818" s="183"/>
      <c r="AV818" s="183"/>
      <c r="AW818" s="183"/>
      <c r="AX818" s="183"/>
      <c r="AY818" s="183"/>
      <c r="AZ818" s="183"/>
      <c r="BA818" s="183"/>
      <c r="BB818" s="183"/>
    </row>
    <row r="819" spans="1:54">
      <c r="A819" s="183"/>
      <c r="B819" s="18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  <c r="AB819" s="183"/>
      <c r="AC819" s="183"/>
      <c r="AD819" s="183"/>
      <c r="AE819" s="183"/>
      <c r="AF819" s="183"/>
      <c r="AG819" s="183"/>
      <c r="AH819" s="183"/>
      <c r="AI819" s="183"/>
      <c r="AJ819" s="183"/>
      <c r="AK819" s="183"/>
      <c r="AL819" s="183"/>
      <c r="AM819" s="183"/>
      <c r="AN819" s="183"/>
      <c r="AO819" s="183"/>
      <c r="AP819" s="183"/>
      <c r="AQ819" s="183"/>
      <c r="AR819" s="183"/>
      <c r="AS819" s="183"/>
      <c r="AT819" s="183"/>
      <c r="AU819" s="183"/>
      <c r="AV819" s="183"/>
      <c r="AW819" s="183"/>
      <c r="AX819" s="183"/>
      <c r="AY819" s="183"/>
      <c r="AZ819" s="183"/>
      <c r="BA819" s="183"/>
      <c r="BB819" s="183"/>
    </row>
    <row r="820" spans="1:54">
      <c r="A820" s="183"/>
      <c r="B820" s="18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  <c r="AB820" s="183"/>
      <c r="AC820" s="183"/>
      <c r="AD820" s="183"/>
      <c r="AE820" s="183"/>
      <c r="AF820" s="183"/>
      <c r="AG820" s="183"/>
      <c r="AH820" s="183"/>
      <c r="AI820" s="183"/>
      <c r="AJ820" s="183"/>
      <c r="AK820" s="183"/>
      <c r="AL820" s="183"/>
      <c r="AM820" s="183"/>
      <c r="AN820" s="183"/>
      <c r="AO820" s="183"/>
      <c r="AP820" s="183"/>
      <c r="AQ820" s="183"/>
      <c r="AR820" s="183"/>
      <c r="AS820" s="183"/>
      <c r="AT820" s="183"/>
      <c r="AU820" s="183"/>
      <c r="AV820" s="183"/>
      <c r="AW820" s="183"/>
      <c r="AX820" s="183"/>
      <c r="AY820" s="183"/>
      <c r="AZ820" s="183"/>
      <c r="BA820" s="183"/>
      <c r="BB820" s="183"/>
    </row>
    <row r="821" spans="1:54">
      <c r="A821" s="183"/>
      <c r="B821" s="18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  <c r="AB821" s="183"/>
      <c r="AC821" s="183"/>
      <c r="AD821" s="183"/>
      <c r="AE821" s="183"/>
      <c r="AF821" s="183"/>
      <c r="AG821" s="183"/>
      <c r="AH821" s="183"/>
      <c r="AI821" s="183"/>
      <c r="AJ821" s="183"/>
      <c r="AK821" s="183"/>
      <c r="AL821" s="183"/>
      <c r="AM821" s="183"/>
      <c r="AN821" s="183"/>
      <c r="AO821" s="183"/>
      <c r="AP821" s="183"/>
      <c r="AQ821" s="183"/>
      <c r="AR821" s="183"/>
      <c r="AS821" s="183"/>
      <c r="AT821" s="183"/>
      <c r="AU821" s="183"/>
      <c r="AV821" s="183"/>
      <c r="AW821" s="183"/>
      <c r="AX821" s="183"/>
      <c r="AY821" s="183"/>
      <c r="AZ821" s="183"/>
      <c r="BA821" s="183"/>
      <c r="BB821" s="183"/>
    </row>
    <row r="822" spans="1:54">
      <c r="A822" s="183"/>
      <c r="B822" s="18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  <c r="AB822" s="183"/>
      <c r="AC822" s="183"/>
      <c r="AD822" s="183"/>
      <c r="AE822" s="183"/>
      <c r="AF822" s="183"/>
      <c r="AG822" s="183"/>
      <c r="AH822" s="183"/>
      <c r="AI822" s="183"/>
      <c r="AJ822" s="183"/>
      <c r="AK822" s="183"/>
      <c r="AL822" s="183"/>
      <c r="AM822" s="183"/>
      <c r="AN822" s="183"/>
      <c r="AO822" s="183"/>
      <c r="AP822" s="183"/>
      <c r="AQ822" s="183"/>
      <c r="AR822" s="183"/>
      <c r="AS822" s="183"/>
      <c r="AT822" s="183"/>
      <c r="AU822" s="183"/>
      <c r="AV822" s="183"/>
      <c r="AW822" s="183"/>
      <c r="AX822" s="183"/>
      <c r="AY822" s="183"/>
      <c r="AZ822" s="183"/>
      <c r="BA822" s="183"/>
      <c r="BB822" s="183"/>
    </row>
    <row r="823" spans="1:54">
      <c r="A823" s="183"/>
      <c r="B823" s="18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  <c r="AB823" s="183"/>
      <c r="AC823" s="183"/>
      <c r="AD823" s="183"/>
      <c r="AE823" s="183"/>
      <c r="AF823" s="183"/>
      <c r="AG823" s="183"/>
      <c r="AH823" s="183"/>
      <c r="AI823" s="183"/>
      <c r="AJ823" s="183"/>
      <c r="AK823" s="183"/>
      <c r="AL823" s="183"/>
      <c r="AM823" s="183"/>
      <c r="AN823" s="183"/>
      <c r="AO823" s="183"/>
      <c r="AP823" s="183"/>
      <c r="AQ823" s="183"/>
      <c r="AR823" s="183"/>
      <c r="AS823" s="183"/>
      <c r="AT823" s="183"/>
      <c r="AU823" s="183"/>
      <c r="AV823" s="183"/>
      <c r="AW823" s="183"/>
      <c r="AX823" s="183"/>
      <c r="AY823" s="183"/>
      <c r="AZ823" s="183"/>
      <c r="BA823" s="183"/>
      <c r="BB823" s="183"/>
    </row>
    <row r="824" spans="1:54">
      <c r="A824" s="183"/>
      <c r="B824" s="18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  <c r="AB824" s="183"/>
      <c r="AC824" s="183"/>
      <c r="AD824" s="183"/>
      <c r="AE824" s="183"/>
      <c r="AF824" s="183"/>
      <c r="AG824" s="183"/>
      <c r="AH824" s="183"/>
      <c r="AI824" s="183"/>
      <c r="AJ824" s="183"/>
      <c r="AK824" s="183"/>
      <c r="AL824" s="183"/>
      <c r="AM824" s="183"/>
      <c r="AN824" s="183"/>
      <c r="AO824" s="183"/>
      <c r="AP824" s="183"/>
      <c r="AQ824" s="183"/>
      <c r="AR824" s="183"/>
      <c r="AS824" s="183"/>
      <c r="AT824" s="183"/>
      <c r="AU824" s="183"/>
      <c r="AV824" s="183"/>
      <c r="AW824" s="183"/>
      <c r="AX824" s="183"/>
      <c r="AY824" s="183"/>
      <c r="AZ824" s="183"/>
      <c r="BA824" s="183"/>
      <c r="BB824" s="183"/>
    </row>
    <row r="825" spans="1:54">
      <c r="A825" s="183"/>
      <c r="B825" s="18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  <c r="AB825" s="183"/>
      <c r="AC825" s="183"/>
      <c r="AD825" s="183"/>
      <c r="AE825" s="183"/>
      <c r="AF825" s="183"/>
      <c r="AG825" s="183"/>
      <c r="AH825" s="183"/>
      <c r="AI825" s="183"/>
      <c r="AJ825" s="183"/>
      <c r="AK825" s="183"/>
      <c r="AL825" s="183"/>
      <c r="AM825" s="183"/>
      <c r="AN825" s="183"/>
      <c r="AO825" s="183"/>
      <c r="AP825" s="183"/>
      <c r="AQ825" s="183"/>
      <c r="AR825" s="183"/>
      <c r="AS825" s="183"/>
      <c r="AT825" s="183"/>
      <c r="AU825" s="183"/>
      <c r="AV825" s="183"/>
      <c r="AW825" s="183"/>
      <c r="AX825" s="183"/>
      <c r="AY825" s="183"/>
      <c r="AZ825" s="183"/>
      <c r="BA825" s="183"/>
      <c r="BB825" s="183"/>
    </row>
    <row r="826" spans="1:54">
      <c r="A826" s="183"/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  <c r="AB826" s="183"/>
      <c r="AC826" s="183"/>
      <c r="AD826" s="183"/>
      <c r="AE826" s="183"/>
      <c r="AF826" s="183"/>
      <c r="AG826" s="183"/>
      <c r="AH826" s="183"/>
      <c r="AI826" s="183"/>
      <c r="AJ826" s="183"/>
      <c r="AK826" s="183"/>
      <c r="AL826" s="183"/>
      <c r="AM826" s="183"/>
      <c r="AN826" s="183"/>
      <c r="AO826" s="183"/>
      <c r="AP826" s="183"/>
      <c r="AQ826" s="183"/>
      <c r="AR826" s="183"/>
      <c r="AS826" s="183"/>
      <c r="AT826" s="183"/>
      <c r="AU826" s="183"/>
      <c r="AV826" s="183"/>
      <c r="AW826" s="183"/>
      <c r="AX826" s="183"/>
      <c r="AY826" s="183"/>
      <c r="AZ826" s="183"/>
      <c r="BA826" s="183"/>
      <c r="BB826" s="183"/>
    </row>
    <row r="827" spans="1:54">
      <c r="A827" s="183"/>
      <c r="B827" s="18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  <c r="AB827" s="183"/>
      <c r="AC827" s="183"/>
      <c r="AD827" s="183"/>
      <c r="AE827" s="183"/>
      <c r="AF827" s="183"/>
      <c r="AG827" s="183"/>
      <c r="AH827" s="183"/>
      <c r="AI827" s="183"/>
      <c r="AJ827" s="183"/>
      <c r="AK827" s="183"/>
      <c r="AL827" s="183"/>
      <c r="AM827" s="183"/>
      <c r="AN827" s="183"/>
      <c r="AO827" s="183"/>
      <c r="AP827" s="183"/>
      <c r="AQ827" s="183"/>
      <c r="AR827" s="183"/>
      <c r="AS827" s="183"/>
      <c r="AT827" s="183"/>
      <c r="AU827" s="183"/>
      <c r="AV827" s="183"/>
      <c r="AW827" s="183"/>
      <c r="AX827" s="183"/>
      <c r="AY827" s="183"/>
      <c r="AZ827" s="183"/>
      <c r="BA827" s="183"/>
      <c r="BB827" s="183"/>
    </row>
    <row r="828" spans="1:54">
      <c r="A828" s="183"/>
      <c r="B828" s="18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  <c r="AB828" s="183"/>
      <c r="AC828" s="183"/>
      <c r="AD828" s="183"/>
      <c r="AE828" s="183"/>
      <c r="AF828" s="183"/>
      <c r="AG828" s="183"/>
      <c r="AH828" s="183"/>
      <c r="AI828" s="183"/>
      <c r="AJ828" s="183"/>
      <c r="AK828" s="183"/>
      <c r="AL828" s="183"/>
      <c r="AM828" s="183"/>
      <c r="AN828" s="183"/>
      <c r="AO828" s="183"/>
      <c r="AP828" s="183"/>
      <c r="AQ828" s="183"/>
      <c r="AR828" s="183"/>
      <c r="AS828" s="183"/>
      <c r="AT828" s="183"/>
      <c r="AU828" s="183"/>
      <c r="AV828" s="183"/>
      <c r="AW828" s="183"/>
      <c r="AX828" s="183"/>
      <c r="AY828" s="183"/>
      <c r="AZ828" s="183"/>
      <c r="BA828" s="183"/>
      <c r="BB828" s="183"/>
    </row>
    <row r="829" spans="1:54">
      <c r="A829" s="183"/>
      <c r="B829" s="18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  <c r="AB829" s="183"/>
      <c r="AC829" s="183"/>
      <c r="AD829" s="183"/>
      <c r="AE829" s="183"/>
      <c r="AF829" s="183"/>
      <c r="AG829" s="183"/>
      <c r="AH829" s="183"/>
      <c r="AI829" s="183"/>
      <c r="AJ829" s="183"/>
      <c r="AK829" s="183"/>
      <c r="AL829" s="183"/>
      <c r="AM829" s="183"/>
      <c r="AN829" s="183"/>
      <c r="AO829" s="183"/>
      <c r="AP829" s="183"/>
      <c r="AQ829" s="183"/>
      <c r="AR829" s="183"/>
      <c r="AS829" s="183"/>
      <c r="AT829" s="183"/>
      <c r="AU829" s="183"/>
      <c r="AV829" s="183"/>
      <c r="AW829" s="183"/>
      <c r="AX829" s="183"/>
      <c r="AY829" s="183"/>
      <c r="AZ829" s="183"/>
      <c r="BA829" s="183"/>
      <c r="BB829" s="183"/>
    </row>
    <row r="830" spans="1:54">
      <c r="A830" s="183"/>
      <c r="B830" s="18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  <c r="AB830" s="183"/>
      <c r="AC830" s="183"/>
      <c r="AD830" s="183"/>
      <c r="AE830" s="183"/>
      <c r="AF830" s="183"/>
      <c r="AG830" s="183"/>
      <c r="AH830" s="183"/>
      <c r="AI830" s="183"/>
      <c r="AJ830" s="183"/>
      <c r="AK830" s="183"/>
      <c r="AL830" s="183"/>
      <c r="AM830" s="183"/>
      <c r="AN830" s="183"/>
      <c r="AO830" s="183"/>
      <c r="AP830" s="183"/>
      <c r="AQ830" s="183"/>
      <c r="AR830" s="183"/>
      <c r="AS830" s="183"/>
      <c r="AT830" s="183"/>
      <c r="AU830" s="183"/>
      <c r="AV830" s="183"/>
      <c r="AW830" s="183"/>
      <c r="AX830" s="183"/>
      <c r="AY830" s="183"/>
      <c r="AZ830" s="183"/>
      <c r="BA830" s="183"/>
      <c r="BB830" s="183"/>
    </row>
    <row r="831" spans="1:54">
      <c r="A831" s="183"/>
      <c r="B831" s="18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  <c r="AB831" s="183"/>
      <c r="AC831" s="183"/>
      <c r="AD831" s="183"/>
      <c r="AE831" s="183"/>
      <c r="AF831" s="183"/>
      <c r="AG831" s="183"/>
      <c r="AH831" s="183"/>
      <c r="AI831" s="183"/>
      <c r="AJ831" s="183"/>
      <c r="AK831" s="183"/>
      <c r="AL831" s="183"/>
      <c r="AM831" s="183"/>
      <c r="AN831" s="183"/>
      <c r="AO831" s="183"/>
      <c r="AP831" s="183"/>
      <c r="AQ831" s="183"/>
      <c r="AR831" s="183"/>
      <c r="AS831" s="183"/>
      <c r="AT831" s="183"/>
      <c r="AU831" s="183"/>
      <c r="AV831" s="183"/>
      <c r="AW831" s="183"/>
      <c r="AX831" s="183"/>
      <c r="AY831" s="183"/>
      <c r="AZ831" s="183"/>
      <c r="BA831" s="183"/>
      <c r="BB831" s="183"/>
    </row>
    <row r="832" spans="1:54">
      <c r="A832" s="183"/>
      <c r="B832" s="18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  <c r="AB832" s="183"/>
      <c r="AC832" s="183"/>
      <c r="AD832" s="183"/>
      <c r="AE832" s="183"/>
      <c r="AF832" s="183"/>
      <c r="AG832" s="183"/>
      <c r="AH832" s="183"/>
      <c r="AI832" s="183"/>
      <c r="AJ832" s="183"/>
      <c r="AK832" s="183"/>
      <c r="AL832" s="183"/>
      <c r="AM832" s="183"/>
      <c r="AN832" s="183"/>
      <c r="AO832" s="183"/>
      <c r="AP832" s="183"/>
      <c r="AQ832" s="183"/>
      <c r="AR832" s="183"/>
      <c r="AS832" s="183"/>
      <c r="AT832" s="183"/>
      <c r="AU832" s="183"/>
      <c r="AV832" s="183"/>
      <c r="AW832" s="183"/>
      <c r="AX832" s="183"/>
      <c r="AY832" s="183"/>
      <c r="AZ832" s="183"/>
      <c r="BA832" s="183"/>
      <c r="BB832" s="183"/>
    </row>
    <row r="833" spans="1:54">
      <c r="A833" s="183"/>
      <c r="B833" s="18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  <c r="AB833" s="183"/>
      <c r="AC833" s="183"/>
      <c r="AD833" s="183"/>
      <c r="AE833" s="183"/>
      <c r="AF833" s="183"/>
      <c r="AG833" s="183"/>
      <c r="AH833" s="183"/>
      <c r="AI833" s="183"/>
      <c r="AJ833" s="183"/>
      <c r="AK833" s="183"/>
      <c r="AL833" s="183"/>
      <c r="AM833" s="183"/>
      <c r="AN833" s="183"/>
      <c r="AO833" s="183"/>
      <c r="AP833" s="183"/>
      <c r="AQ833" s="183"/>
      <c r="AR833" s="183"/>
      <c r="AS833" s="183"/>
      <c r="AT833" s="183"/>
      <c r="AU833" s="183"/>
      <c r="AV833" s="183"/>
      <c r="AW833" s="183"/>
      <c r="AX833" s="183"/>
      <c r="AY833" s="183"/>
      <c r="AZ833" s="183"/>
      <c r="BA833" s="183"/>
      <c r="BB833" s="183"/>
    </row>
    <row r="834" spans="1:54">
      <c r="A834" s="183"/>
      <c r="B834" s="18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  <c r="AB834" s="183"/>
      <c r="AC834" s="183"/>
      <c r="AD834" s="183"/>
      <c r="AE834" s="183"/>
      <c r="AF834" s="183"/>
      <c r="AG834" s="183"/>
      <c r="AH834" s="183"/>
      <c r="AI834" s="183"/>
      <c r="AJ834" s="183"/>
      <c r="AK834" s="183"/>
      <c r="AL834" s="183"/>
      <c r="AM834" s="183"/>
      <c r="AN834" s="183"/>
      <c r="AO834" s="183"/>
      <c r="AP834" s="183"/>
      <c r="AQ834" s="183"/>
      <c r="AR834" s="183"/>
      <c r="AS834" s="183"/>
      <c r="AT834" s="183"/>
      <c r="AU834" s="183"/>
      <c r="AV834" s="183"/>
      <c r="AW834" s="183"/>
      <c r="AX834" s="183"/>
      <c r="AY834" s="183"/>
      <c r="AZ834" s="183"/>
      <c r="BA834" s="183"/>
      <c r="BB834" s="183"/>
    </row>
    <row r="835" spans="1:54">
      <c r="A835" s="183"/>
      <c r="B835" s="18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  <c r="AB835" s="183"/>
      <c r="AC835" s="183"/>
      <c r="AD835" s="183"/>
      <c r="AE835" s="183"/>
      <c r="AF835" s="183"/>
      <c r="AG835" s="183"/>
      <c r="AH835" s="183"/>
      <c r="AI835" s="183"/>
      <c r="AJ835" s="183"/>
      <c r="AK835" s="183"/>
      <c r="AL835" s="183"/>
      <c r="AM835" s="183"/>
      <c r="AN835" s="183"/>
      <c r="AO835" s="183"/>
      <c r="AP835" s="183"/>
      <c r="AQ835" s="183"/>
      <c r="AR835" s="183"/>
      <c r="AS835" s="183"/>
      <c r="AT835" s="183"/>
      <c r="AU835" s="183"/>
      <c r="AV835" s="183"/>
      <c r="AW835" s="183"/>
      <c r="AX835" s="183"/>
      <c r="AY835" s="183"/>
      <c r="AZ835" s="183"/>
      <c r="BA835" s="183"/>
      <c r="BB835" s="183"/>
    </row>
    <row r="836" spans="1:54">
      <c r="A836" s="183"/>
      <c r="B836" s="18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  <c r="AB836" s="183"/>
      <c r="AC836" s="183"/>
      <c r="AD836" s="183"/>
      <c r="AE836" s="183"/>
      <c r="AF836" s="183"/>
      <c r="AG836" s="183"/>
      <c r="AH836" s="183"/>
      <c r="AI836" s="183"/>
      <c r="AJ836" s="183"/>
      <c r="AK836" s="183"/>
      <c r="AL836" s="183"/>
      <c r="AM836" s="183"/>
      <c r="AN836" s="183"/>
      <c r="AO836" s="183"/>
      <c r="AP836" s="183"/>
      <c r="AQ836" s="183"/>
      <c r="AR836" s="183"/>
      <c r="AS836" s="183"/>
      <c r="AT836" s="183"/>
      <c r="AU836" s="183"/>
      <c r="AV836" s="183"/>
      <c r="AW836" s="183"/>
      <c r="AX836" s="183"/>
      <c r="AY836" s="183"/>
      <c r="AZ836" s="183"/>
      <c r="BA836" s="183"/>
      <c r="BB836" s="183"/>
    </row>
    <row r="837" spans="1:54">
      <c r="A837" s="183"/>
      <c r="B837" s="18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  <c r="AB837" s="183"/>
      <c r="AC837" s="183"/>
      <c r="AD837" s="183"/>
      <c r="AE837" s="183"/>
      <c r="AF837" s="183"/>
      <c r="AG837" s="183"/>
      <c r="AH837" s="183"/>
      <c r="AI837" s="183"/>
      <c r="AJ837" s="183"/>
      <c r="AK837" s="183"/>
      <c r="AL837" s="183"/>
      <c r="AM837" s="183"/>
      <c r="AN837" s="183"/>
      <c r="AO837" s="183"/>
      <c r="AP837" s="183"/>
      <c r="AQ837" s="183"/>
      <c r="AR837" s="183"/>
      <c r="AS837" s="183"/>
      <c r="AT837" s="183"/>
      <c r="AU837" s="183"/>
      <c r="AV837" s="183"/>
      <c r="AW837" s="183"/>
      <c r="AX837" s="183"/>
      <c r="AY837" s="183"/>
      <c r="AZ837" s="183"/>
      <c r="BA837" s="183"/>
      <c r="BB837" s="183"/>
    </row>
    <row r="838" spans="1:54">
      <c r="A838" s="183"/>
      <c r="B838" s="18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  <c r="AB838" s="183"/>
      <c r="AC838" s="183"/>
      <c r="AD838" s="183"/>
      <c r="AE838" s="183"/>
      <c r="AF838" s="183"/>
      <c r="AG838" s="183"/>
      <c r="AH838" s="183"/>
      <c r="AI838" s="183"/>
      <c r="AJ838" s="183"/>
      <c r="AK838" s="183"/>
      <c r="AL838" s="183"/>
      <c r="AM838" s="183"/>
      <c r="AN838" s="183"/>
      <c r="AO838" s="183"/>
      <c r="AP838" s="183"/>
      <c r="AQ838" s="183"/>
      <c r="AR838" s="183"/>
      <c r="AS838" s="183"/>
      <c r="AT838" s="183"/>
      <c r="AU838" s="183"/>
      <c r="AV838" s="183"/>
      <c r="AW838" s="183"/>
      <c r="AX838" s="183"/>
      <c r="AY838" s="183"/>
      <c r="AZ838" s="183"/>
      <c r="BA838" s="183"/>
      <c r="BB838" s="183"/>
    </row>
    <row r="839" spans="1:54">
      <c r="A839" s="183"/>
      <c r="B839" s="18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  <c r="AB839" s="183"/>
      <c r="AC839" s="183"/>
      <c r="AD839" s="183"/>
      <c r="AE839" s="183"/>
      <c r="AF839" s="183"/>
      <c r="AG839" s="183"/>
      <c r="AH839" s="183"/>
      <c r="AI839" s="183"/>
      <c r="AJ839" s="183"/>
      <c r="AK839" s="183"/>
      <c r="AL839" s="183"/>
      <c r="AM839" s="183"/>
      <c r="AN839" s="183"/>
      <c r="AO839" s="183"/>
      <c r="AP839" s="183"/>
      <c r="AQ839" s="183"/>
      <c r="AR839" s="183"/>
      <c r="AS839" s="183"/>
      <c r="AT839" s="183"/>
      <c r="AU839" s="183"/>
      <c r="AV839" s="183"/>
      <c r="AW839" s="183"/>
      <c r="AX839" s="183"/>
      <c r="AY839" s="183"/>
      <c r="AZ839" s="183"/>
      <c r="BA839" s="183"/>
      <c r="BB839" s="183"/>
    </row>
    <row r="840" spans="1:54">
      <c r="A840" s="183"/>
      <c r="B840" s="18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  <c r="AB840" s="183"/>
      <c r="AC840" s="183"/>
      <c r="AD840" s="183"/>
      <c r="AE840" s="183"/>
      <c r="AF840" s="183"/>
      <c r="AG840" s="183"/>
      <c r="AH840" s="183"/>
      <c r="AI840" s="183"/>
      <c r="AJ840" s="183"/>
      <c r="AK840" s="183"/>
      <c r="AL840" s="183"/>
      <c r="AM840" s="183"/>
      <c r="AN840" s="183"/>
      <c r="AO840" s="183"/>
      <c r="AP840" s="183"/>
      <c r="AQ840" s="183"/>
      <c r="AR840" s="183"/>
      <c r="AS840" s="183"/>
      <c r="AT840" s="183"/>
      <c r="AU840" s="183"/>
      <c r="AV840" s="183"/>
      <c r="AW840" s="183"/>
      <c r="AX840" s="183"/>
      <c r="AY840" s="183"/>
      <c r="AZ840" s="183"/>
      <c r="BA840" s="183"/>
      <c r="BB840" s="183"/>
    </row>
    <row r="841" spans="1:54">
      <c r="A841" s="183"/>
      <c r="B841" s="18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  <c r="AB841" s="183"/>
      <c r="AC841" s="183"/>
      <c r="AD841" s="183"/>
      <c r="AE841" s="183"/>
      <c r="AF841" s="183"/>
      <c r="AG841" s="183"/>
      <c r="AH841" s="183"/>
      <c r="AI841" s="183"/>
      <c r="AJ841" s="183"/>
      <c r="AK841" s="183"/>
      <c r="AL841" s="183"/>
      <c r="AM841" s="183"/>
      <c r="AN841" s="183"/>
      <c r="AO841" s="183"/>
      <c r="AP841" s="183"/>
      <c r="AQ841" s="183"/>
      <c r="AR841" s="183"/>
      <c r="AS841" s="183"/>
      <c r="AT841" s="183"/>
      <c r="AU841" s="183"/>
      <c r="AV841" s="183"/>
      <c r="AW841" s="183"/>
      <c r="AX841" s="183"/>
      <c r="AY841" s="183"/>
      <c r="AZ841" s="183"/>
      <c r="BA841" s="183"/>
      <c r="BB841" s="183"/>
    </row>
    <row r="842" spans="1:54">
      <c r="A842" s="183"/>
      <c r="B842" s="18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  <c r="AB842" s="183"/>
      <c r="AC842" s="183"/>
      <c r="AD842" s="183"/>
      <c r="AE842" s="183"/>
      <c r="AF842" s="183"/>
      <c r="AG842" s="183"/>
      <c r="AH842" s="183"/>
      <c r="AI842" s="183"/>
      <c r="AJ842" s="183"/>
      <c r="AK842" s="183"/>
      <c r="AL842" s="183"/>
      <c r="AM842" s="183"/>
      <c r="AN842" s="183"/>
      <c r="AO842" s="183"/>
      <c r="AP842" s="183"/>
      <c r="AQ842" s="183"/>
      <c r="AR842" s="183"/>
      <c r="AS842" s="183"/>
      <c r="AT842" s="183"/>
      <c r="AU842" s="183"/>
      <c r="AV842" s="183"/>
      <c r="AW842" s="183"/>
      <c r="AX842" s="183"/>
      <c r="AY842" s="183"/>
      <c r="AZ842" s="183"/>
      <c r="BA842" s="183"/>
      <c r="BB842" s="183"/>
    </row>
    <row r="843" spans="1:54">
      <c r="A843" s="183"/>
      <c r="B843" s="18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  <c r="AB843" s="183"/>
      <c r="AC843" s="183"/>
      <c r="AD843" s="183"/>
      <c r="AE843" s="183"/>
      <c r="AF843" s="183"/>
      <c r="AG843" s="183"/>
      <c r="AH843" s="183"/>
      <c r="AI843" s="183"/>
      <c r="AJ843" s="183"/>
      <c r="AK843" s="183"/>
      <c r="AL843" s="183"/>
      <c r="AM843" s="183"/>
      <c r="AN843" s="183"/>
      <c r="AO843" s="183"/>
      <c r="AP843" s="183"/>
      <c r="AQ843" s="183"/>
      <c r="AR843" s="183"/>
      <c r="AS843" s="183"/>
      <c r="AT843" s="183"/>
      <c r="AU843" s="183"/>
      <c r="AV843" s="183"/>
      <c r="AW843" s="183"/>
      <c r="AX843" s="183"/>
      <c r="AY843" s="183"/>
      <c r="AZ843" s="183"/>
      <c r="BA843" s="183"/>
      <c r="BB843" s="183"/>
    </row>
    <row r="844" spans="1:54">
      <c r="A844" s="183"/>
      <c r="B844" s="18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  <c r="AB844" s="183"/>
      <c r="AC844" s="183"/>
      <c r="AD844" s="183"/>
      <c r="AE844" s="183"/>
      <c r="AF844" s="183"/>
      <c r="AG844" s="183"/>
      <c r="AH844" s="183"/>
      <c r="AI844" s="183"/>
      <c r="AJ844" s="183"/>
      <c r="AK844" s="183"/>
      <c r="AL844" s="183"/>
      <c r="AM844" s="183"/>
      <c r="AN844" s="183"/>
      <c r="AO844" s="183"/>
      <c r="AP844" s="183"/>
      <c r="AQ844" s="183"/>
      <c r="AR844" s="183"/>
      <c r="AS844" s="183"/>
      <c r="AT844" s="183"/>
      <c r="AU844" s="183"/>
      <c r="AV844" s="183"/>
      <c r="AW844" s="183"/>
      <c r="AX844" s="183"/>
      <c r="AY844" s="183"/>
      <c r="AZ844" s="183"/>
      <c r="BA844" s="183"/>
      <c r="BB844" s="183"/>
    </row>
    <row r="845" spans="1:54">
      <c r="A845" s="183"/>
      <c r="B845" s="18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  <c r="AB845" s="183"/>
      <c r="AC845" s="183"/>
      <c r="AD845" s="183"/>
      <c r="AE845" s="183"/>
      <c r="AF845" s="183"/>
      <c r="AG845" s="183"/>
      <c r="AH845" s="183"/>
      <c r="AI845" s="183"/>
      <c r="AJ845" s="183"/>
      <c r="AK845" s="183"/>
      <c r="AL845" s="183"/>
      <c r="AM845" s="183"/>
      <c r="AN845" s="183"/>
      <c r="AO845" s="183"/>
      <c r="AP845" s="183"/>
      <c r="AQ845" s="183"/>
      <c r="AR845" s="183"/>
      <c r="AS845" s="183"/>
      <c r="AT845" s="183"/>
      <c r="AU845" s="183"/>
      <c r="AV845" s="183"/>
      <c r="AW845" s="183"/>
      <c r="AX845" s="183"/>
      <c r="AY845" s="183"/>
      <c r="AZ845" s="183"/>
      <c r="BA845" s="183"/>
      <c r="BB845" s="183"/>
    </row>
    <row r="846" spans="1:54">
      <c r="A846" s="183"/>
      <c r="B846" s="18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  <c r="AB846" s="183"/>
      <c r="AC846" s="183"/>
      <c r="AD846" s="183"/>
      <c r="AE846" s="183"/>
      <c r="AF846" s="183"/>
      <c r="AG846" s="183"/>
      <c r="AH846" s="183"/>
      <c r="AI846" s="183"/>
      <c r="AJ846" s="183"/>
      <c r="AK846" s="183"/>
      <c r="AL846" s="183"/>
      <c r="AM846" s="183"/>
      <c r="AN846" s="183"/>
      <c r="AO846" s="183"/>
      <c r="AP846" s="183"/>
      <c r="AQ846" s="183"/>
      <c r="AR846" s="183"/>
      <c r="AS846" s="183"/>
      <c r="AT846" s="183"/>
      <c r="AU846" s="183"/>
      <c r="AV846" s="183"/>
      <c r="AW846" s="183"/>
      <c r="AX846" s="183"/>
      <c r="AY846" s="183"/>
      <c r="AZ846" s="183"/>
      <c r="BA846" s="183"/>
      <c r="BB846" s="183"/>
    </row>
    <row r="847" spans="1:54">
      <c r="A847" s="183"/>
      <c r="B847" s="18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  <c r="AB847" s="183"/>
      <c r="AC847" s="183"/>
      <c r="AD847" s="183"/>
      <c r="AE847" s="183"/>
      <c r="AF847" s="183"/>
      <c r="AG847" s="183"/>
      <c r="AH847" s="183"/>
      <c r="AI847" s="183"/>
      <c r="AJ847" s="183"/>
      <c r="AK847" s="183"/>
      <c r="AL847" s="183"/>
      <c r="AM847" s="183"/>
      <c r="AN847" s="183"/>
      <c r="AO847" s="183"/>
      <c r="AP847" s="183"/>
      <c r="AQ847" s="183"/>
      <c r="AR847" s="183"/>
      <c r="AS847" s="183"/>
      <c r="AT847" s="183"/>
      <c r="AU847" s="183"/>
      <c r="AV847" s="183"/>
      <c r="AW847" s="183"/>
      <c r="AX847" s="183"/>
      <c r="AY847" s="183"/>
      <c r="AZ847" s="183"/>
      <c r="BA847" s="183"/>
      <c r="BB847" s="183"/>
    </row>
    <row r="848" spans="1:54">
      <c r="A848" s="183"/>
      <c r="B848" s="18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  <c r="AB848" s="183"/>
      <c r="AC848" s="183"/>
      <c r="AD848" s="183"/>
      <c r="AE848" s="183"/>
      <c r="AF848" s="183"/>
      <c r="AG848" s="183"/>
      <c r="AH848" s="183"/>
      <c r="AI848" s="183"/>
      <c r="AJ848" s="183"/>
      <c r="AK848" s="183"/>
      <c r="AL848" s="183"/>
      <c r="AM848" s="183"/>
      <c r="AN848" s="183"/>
      <c r="AO848" s="183"/>
      <c r="AP848" s="183"/>
      <c r="AQ848" s="183"/>
      <c r="AR848" s="183"/>
      <c r="AS848" s="183"/>
      <c r="AT848" s="183"/>
      <c r="AU848" s="183"/>
      <c r="AV848" s="183"/>
      <c r="AW848" s="183"/>
      <c r="AX848" s="183"/>
      <c r="AY848" s="183"/>
      <c r="AZ848" s="183"/>
      <c r="BA848" s="183"/>
      <c r="BB848" s="183"/>
    </row>
    <row r="849" spans="1:54">
      <c r="A849" s="183"/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  <c r="AB849" s="183"/>
      <c r="AC849" s="183"/>
      <c r="AD849" s="183"/>
      <c r="AE849" s="183"/>
      <c r="AF849" s="183"/>
      <c r="AG849" s="183"/>
      <c r="AH849" s="183"/>
      <c r="AI849" s="183"/>
      <c r="AJ849" s="183"/>
      <c r="AK849" s="183"/>
      <c r="AL849" s="183"/>
      <c r="AM849" s="183"/>
      <c r="AN849" s="183"/>
      <c r="AO849" s="183"/>
      <c r="AP849" s="183"/>
      <c r="AQ849" s="183"/>
      <c r="AR849" s="183"/>
      <c r="AS849" s="183"/>
      <c r="AT849" s="183"/>
      <c r="AU849" s="183"/>
      <c r="AV849" s="183"/>
      <c r="AW849" s="183"/>
      <c r="AX849" s="183"/>
      <c r="AY849" s="183"/>
      <c r="AZ849" s="183"/>
      <c r="BA849" s="183"/>
      <c r="BB849" s="183"/>
    </row>
    <row r="850" spans="1:54">
      <c r="A850" s="183"/>
      <c r="B850" s="18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  <c r="AB850" s="183"/>
      <c r="AC850" s="183"/>
      <c r="AD850" s="183"/>
      <c r="AE850" s="183"/>
      <c r="AF850" s="183"/>
      <c r="AG850" s="183"/>
      <c r="AH850" s="183"/>
      <c r="AI850" s="183"/>
      <c r="AJ850" s="183"/>
      <c r="AK850" s="183"/>
      <c r="AL850" s="183"/>
      <c r="AM850" s="183"/>
      <c r="AN850" s="183"/>
      <c r="AO850" s="183"/>
      <c r="AP850" s="183"/>
      <c r="AQ850" s="183"/>
      <c r="AR850" s="183"/>
      <c r="AS850" s="183"/>
      <c r="AT850" s="183"/>
      <c r="AU850" s="183"/>
      <c r="AV850" s="183"/>
      <c r="AW850" s="183"/>
      <c r="AX850" s="183"/>
      <c r="AY850" s="183"/>
      <c r="AZ850" s="183"/>
      <c r="BA850" s="183"/>
      <c r="BB850" s="183"/>
    </row>
    <row r="851" spans="1:54">
      <c r="A851" s="183"/>
      <c r="B851" s="18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  <c r="AB851" s="183"/>
      <c r="AC851" s="183"/>
      <c r="AD851" s="183"/>
      <c r="AE851" s="183"/>
      <c r="AF851" s="183"/>
      <c r="AG851" s="183"/>
      <c r="AH851" s="183"/>
      <c r="AI851" s="183"/>
      <c r="AJ851" s="183"/>
      <c r="AK851" s="183"/>
      <c r="AL851" s="183"/>
      <c r="AM851" s="183"/>
      <c r="AN851" s="183"/>
      <c r="AO851" s="183"/>
      <c r="AP851" s="183"/>
      <c r="AQ851" s="183"/>
      <c r="AR851" s="183"/>
      <c r="AS851" s="183"/>
      <c r="AT851" s="183"/>
      <c r="AU851" s="183"/>
      <c r="AV851" s="183"/>
      <c r="AW851" s="183"/>
      <c r="AX851" s="183"/>
      <c r="AY851" s="183"/>
      <c r="AZ851" s="183"/>
      <c r="BA851" s="183"/>
      <c r="BB851" s="183"/>
    </row>
    <row r="852" spans="1:54">
      <c r="A852" s="183"/>
      <c r="B852" s="18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  <c r="AB852" s="183"/>
      <c r="AC852" s="183"/>
      <c r="AD852" s="183"/>
      <c r="AE852" s="183"/>
      <c r="AF852" s="183"/>
      <c r="AG852" s="183"/>
      <c r="AH852" s="183"/>
      <c r="AI852" s="183"/>
      <c r="AJ852" s="183"/>
      <c r="AK852" s="183"/>
      <c r="AL852" s="183"/>
      <c r="AM852" s="183"/>
      <c r="AN852" s="183"/>
      <c r="AO852" s="183"/>
      <c r="AP852" s="183"/>
      <c r="AQ852" s="183"/>
      <c r="AR852" s="183"/>
      <c r="AS852" s="183"/>
      <c r="AT852" s="183"/>
      <c r="AU852" s="183"/>
      <c r="AV852" s="183"/>
      <c r="AW852" s="183"/>
      <c r="AX852" s="183"/>
      <c r="AY852" s="183"/>
      <c r="AZ852" s="183"/>
      <c r="BA852" s="183"/>
      <c r="BB852" s="183"/>
    </row>
    <row r="853" spans="1:54">
      <c r="A853" s="183"/>
      <c r="B853" s="18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  <c r="AB853" s="183"/>
      <c r="AC853" s="183"/>
      <c r="AD853" s="183"/>
      <c r="AE853" s="183"/>
      <c r="AF853" s="183"/>
      <c r="AG853" s="183"/>
      <c r="AH853" s="183"/>
      <c r="AI853" s="183"/>
      <c r="AJ853" s="183"/>
      <c r="AK853" s="183"/>
      <c r="AL853" s="183"/>
      <c r="AM853" s="183"/>
      <c r="AN853" s="183"/>
      <c r="AO853" s="183"/>
      <c r="AP853" s="183"/>
      <c r="AQ853" s="183"/>
      <c r="AR853" s="183"/>
      <c r="AS853" s="183"/>
      <c r="AT853" s="183"/>
      <c r="AU853" s="183"/>
      <c r="AV853" s="183"/>
      <c r="AW853" s="183"/>
      <c r="AX853" s="183"/>
      <c r="AY853" s="183"/>
      <c r="AZ853" s="183"/>
      <c r="BA853" s="183"/>
      <c r="BB853" s="183"/>
    </row>
    <row r="854" spans="1:54">
      <c r="A854" s="183"/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  <c r="AB854" s="183"/>
      <c r="AC854" s="183"/>
      <c r="AD854" s="183"/>
      <c r="AE854" s="183"/>
      <c r="AF854" s="183"/>
      <c r="AG854" s="183"/>
      <c r="AH854" s="183"/>
      <c r="AI854" s="183"/>
      <c r="AJ854" s="183"/>
      <c r="AK854" s="183"/>
      <c r="AL854" s="183"/>
      <c r="AM854" s="183"/>
      <c r="AN854" s="183"/>
      <c r="AO854" s="183"/>
      <c r="AP854" s="183"/>
      <c r="AQ854" s="183"/>
      <c r="AR854" s="183"/>
      <c r="AS854" s="183"/>
      <c r="AT854" s="183"/>
      <c r="AU854" s="183"/>
      <c r="AV854" s="183"/>
      <c r="AW854" s="183"/>
      <c r="AX854" s="183"/>
      <c r="AY854" s="183"/>
      <c r="AZ854" s="183"/>
      <c r="BA854" s="183"/>
      <c r="BB854" s="183"/>
    </row>
    <row r="855" spans="1:54">
      <c r="A855" s="183"/>
      <c r="B855" s="18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  <c r="AB855" s="183"/>
      <c r="AC855" s="183"/>
      <c r="AD855" s="183"/>
      <c r="AE855" s="183"/>
      <c r="AF855" s="183"/>
      <c r="AG855" s="183"/>
      <c r="AH855" s="183"/>
      <c r="AI855" s="183"/>
      <c r="AJ855" s="183"/>
      <c r="AK855" s="183"/>
      <c r="AL855" s="183"/>
      <c r="AM855" s="183"/>
      <c r="AN855" s="183"/>
      <c r="AO855" s="183"/>
      <c r="AP855" s="183"/>
      <c r="AQ855" s="183"/>
      <c r="AR855" s="183"/>
      <c r="AS855" s="183"/>
      <c r="AT855" s="183"/>
      <c r="AU855" s="183"/>
      <c r="AV855" s="183"/>
      <c r="AW855" s="183"/>
      <c r="AX855" s="183"/>
      <c r="AY855" s="183"/>
      <c r="AZ855" s="183"/>
      <c r="BA855" s="183"/>
      <c r="BB855" s="183"/>
    </row>
    <row r="856" spans="1:54">
      <c r="A856" s="183"/>
      <c r="B856" s="18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  <c r="AB856" s="183"/>
      <c r="AC856" s="183"/>
      <c r="AD856" s="183"/>
      <c r="AE856" s="183"/>
      <c r="AF856" s="183"/>
      <c r="AG856" s="183"/>
      <c r="AH856" s="183"/>
      <c r="AI856" s="183"/>
      <c r="AJ856" s="183"/>
      <c r="AK856" s="183"/>
      <c r="AL856" s="183"/>
      <c r="AM856" s="183"/>
      <c r="AN856" s="183"/>
      <c r="AO856" s="183"/>
      <c r="AP856" s="183"/>
      <c r="AQ856" s="183"/>
      <c r="AR856" s="183"/>
      <c r="AS856" s="183"/>
      <c r="AT856" s="183"/>
      <c r="AU856" s="183"/>
      <c r="AV856" s="183"/>
      <c r="AW856" s="183"/>
      <c r="AX856" s="183"/>
      <c r="AY856" s="183"/>
      <c r="AZ856" s="183"/>
      <c r="BA856" s="183"/>
      <c r="BB856" s="183"/>
    </row>
    <row r="857" spans="1:54">
      <c r="A857" s="183"/>
      <c r="B857" s="18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  <c r="AB857" s="183"/>
      <c r="AC857" s="183"/>
      <c r="AD857" s="183"/>
      <c r="AE857" s="183"/>
      <c r="AF857" s="183"/>
      <c r="AG857" s="183"/>
      <c r="AH857" s="183"/>
      <c r="AI857" s="183"/>
      <c r="AJ857" s="183"/>
      <c r="AK857" s="183"/>
      <c r="AL857" s="183"/>
      <c r="AM857" s="183"/>
      <c r="AN857" s="183"/>
      <c r="AO857" s="183"/>
      <c r="AP857" s="183"/>
      <c r="AQ857" s="183"/>
      <c r="AR857" s="183"/>
      <c r="AS857" s="183"/>
      <c r="AT857" s="183"/>
      <c r="AU857" s="183"/>
      <c r="AV857" s="183"/>
      <c r="AW857" s="183"/>
      <c r="AX857" s="183"/>
      <c r="AY857" s="183"/>
      <c r="AZ857" s="183"/>
      <c r="BA857" s="183"/>
      <c r="BB857" s="183"/>
    </row>
    <row r="858" spans="1:54">
      <c r="A858" s="183"/>
      <c r="B858" s="18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  <c r="AB858" s="183"/>
      <c r="AC858" s="183"/>
      <c r="AD858" s="183"/>
      <c r="AE858" s="183"/>
      <c r="AF858" s="183"/>
      <c r="AG858" s="183"/>
      <c r="AH858" s="183"/>
      <c r="AI858" s="183"/>
      <c r="AJ858" s="183"/>
      <c r="AK858" s="183"/>
      <c r="AL858" s="183"/>
      <c r="AM858" s="183"/>
      <c r="AN858" s="183"/>
      <c r="AO858" s="183"/>
      <c r="AP858" s="183"/>
      <c r="AQ858" s="183"/>
      <c r="AR858" s="183"/>
      <c r="AS858" s="183"/>
      <c r="AT858" s="183"/>
      <c r="AU858" s="183"/>
      <c r="AV858" s="183"/>
      <c r="AW858" s="183"/>
      <c r="AX858" s="183"/>
      <c r="AY858" s="183"/>
      <c r="AZ858" s="183"/>
      <c r="BA858" s="183"/>
      <c r="BB858" s="183"/>
    </row>
    <row r="859" spans="1:54">
      <c r="A859" s="183"/>
      <c r="B859" s="18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  <c r="AB859" s="183"/>
      <c r="AC859" s="183"/>
      <c r="AD859" s="183"/>
      <c r="AE859" s="183"/>
      <c r="AF859" s="183"/>
      <c r="AG859" s="183"/>
      <c r="AH859" s="183"/>
      <c r="AI859" s="183"/>
      <c r="AJ859" s="183"/>
      <c r="AK859" s="183"/>
      <c r="AL859" s="183"/>
      <c r="AM859" s="183"/>
      <c r="AN859" s="183"/>
      <c r="AO859" s="183"/>
      <c r="AP859" s="183"/>
      <c r="AQ859" s="183"/>
      <c r="AR859" s="183"/>
      <c r="AS859" s="183"/>
      <c r="AT859" s="183"/>
      <c r="AU859" s="183"/>
      <c r="AV859" s="183"/>
      <c r="AW859" s="183"/>
      <c r="AX859" s="183"/>
      <c r="AY859" s="183"/>
      <c r="AZ859" s="183"/>
      <c r="BA859" s="183"/>
      <c r="BB859" s="183"/>
    </row>
    <row r="860" spans="1:54">
      <c r="A860" s="183"/>
      <c r="B860" s="18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  <c r="AB860" s="183"/>
      <c r="AC860" s="183"/>
      <c r="AD860" s="183"/>
      <c r="AE860" s="183"/>
      <c r="AF860" s="183"/>
      <c r="AG860" s="183"/>
      <c r="AH860" s="183"/>
      <c r="AI860" s="183"/>
      <c r="AJ860" s="183"/>
      <c r="AK860" s="183"/>
      <c r="AL860" s="183"/>
      <c r="AM860" s="183"/>
      <c r="AN860" s="183"/>
      <c r="AO860" s="183"/>
      <c r="AP860" s="183"/>
      <c r="AQ860" s="183"/>
      <c r="AR860" s="183"/>
      <c r="AS860" s="183"/>
      <c r="AT860" s="183"/>
      <c r="AU860" s="183"/>
      <c r="AV860" s="183"/>
      <c r="AW860" s="183"/>
      <c r="AX860" s="183"/>
      <c r="AY860" s="183"/>
      <c r="AZ860" s="183"/>
      <c r="BA860" s="183"/>
      <c r="BB860" s="183"/>
    </row>
    <row r="861" spans="1:54">
      <c r="A861" s="183"/>
      <c r="B861" s="18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  <c r="AB861" s="183"/>
      <c r="AC861" s="183"/>
      <c r="AD861" s="183"/>
      <c r="AE861" s="183"/>
      <c r="AF861" s="183"/>
      <c r="AG861" s="183"/>
      <c r="AH861" s="183"/>
      <c r="AI861" s="183"/>
      <c r="AJ861" s="183"/>
      <c r="AK861" s="183"/>
      <c r="AL861" s="183"/>
      <c r="AM861" s="183"/>
      <c r="AN861" s="183"/>
      <c r="AO861" s="183"/>
      <c r="AP861" s="183"/>
      <c r="AQ861" s="183"/>
      <c r="AR861" s="183"/>
      <c r="AS861" s="183"/>
      <c r="AT861" s="183"/>
      <c r="AU861" s="183"/>
      <c r="AV861" s="183"/>
      <c r="AW861" s="183"/>
      <c r="AX861" s="183"/>
      <c r="AY861" s="183"/>
      <c r="AZ861" s="183"/>
      <c r="BA861" s="183"/>
      <c r="BB861" s="183"/>
    </row>
    <row r="862" spans="1:54">
      <c r="A862" s="183"/>
      <c r="B862" s="18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  <c r="AB862" s="183"/>
      <c r="AC862" s="183"/>
      <c r="AD862" s="183"/>
      <c r="AE862" s="183"/>
      <c r="AF862" s="183"/>
      <c r="AG862" s="183"/>
      <c r="AH862" s="183"/>
      <c r="AI862" s="183"/>
      <c r="AJ862" s="183"/>
      <c r="AK862" s="183"/>
      <c r="AL862" s="183"/>
      <c r="AM862" s="183"/>
      <c r="AN862" s="183"/>
      <c r="AO862" s="183"/>
      <c r="AP862" s="183"/>
      <c r="AQ862" s="183"/>
      <c r="AR862" s="183"/>
      <c r="AS862" s="183"/>
      <c r="AT862" s="183"/>
      <c r="AU862" s="183"/>
      <c r="AV862" s="183"/>
      <c r="AW862" s="183"/>
      <c r="AX862" s="183"/>
      <c r="AY862" s="183"/>
      <c r="AZ862" s="183"/>
      <c r="BA862" s="183"/>
      <c r="BB862" s="183"/>
    </row>
    <row r="863" spans="1:54">
      <c r="A863" s="183"/>
      <c r="B863" s="18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  <c r="AB863" s="183"/>
      <c r="AC863" s="183"/>
      <c r="AD863" s="183"/>
      <c r="AE863" s="183"/>
      <c r="AF863" s="183"/>
      <c r="AG863" s="183"/>
      <c r="AH863" s="183"/>
      <c r="AI863" s="183"/>
      <c r="AJ863" s="183"/>
      <c r="AK863" s="183"/>
      <c r="AL863" s="183"/>
      <c r="AM863" s="183"/>
      <c r="AN863" s="183"/>
      <c r="AO863" s="183"/>
      <c r="AP863" s="183"/>
      <c r="AQ863" s="183"/>
      <c r="AR863" s="183"/>
      <c r="AS863" s="183"/>
      <c r="AT863" s="183"/>
      <c r="AU863" s="183"/>
      <c r="AV863" s="183"/>
      <c r="AW863" s="183"/>
      <c r="AX863" s="183"/>
      <c r="AY863" s="183"/>
      <c r="AZ863" s="183"/>
      <c r="BA863" s="183"/>
      <c r="BB863" s="183"/>
    </row>
    <row r="864" spans="1:54">
      <c r="A864" s="183"/>
      <c r="B864" s="18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  <c r="AB864" s="183"/>
      <c r="AC864" s="183"/>
      <c r="AD864" s="183"/>
      <c r="AE864" s="183"/>
      <c r="AF864" s="183"/>
      <c r="AG864" s="183"/>
      <c r="AH864" s="183"/>
      <c r="AI864" s="183"/>
      <c r="AJ864" s="183"/>
      <c r="AK864" s="183"/>
      <c r="AL864" s="183"/>
      <c r="AM864" s="183"/>
      <c r="AN864" s="183"/>
      <c r="AO864" s="183"/>
      <c r="AP864" s="183"/>
      <c r="AQ864" s="183"/>
      <c r="AR864" s="183"/>
      <c r="AS864" s="183"/>
      <c r="AT864" s="183"/>
      <c r="AU864" s="183"/>
      <c r="AV864" s="183"/>
      <c r="AW864" s="183"/>
      <c r="AX864" s="183"/>
      <c r="AY864" s="183"/>
      <c r="AZ864" s="183"/>
      <c r="BA864" s="183"/>
      <c r="BB864" s="183"/>
    </row>
    <row r="865" spans="1:54">
      <c r="A865" s="183"/>
      <c r="B865" s="18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  <c r="AB865" s="183"/>
      <c r="AC865" s="183"/>
      <c r="AD865" s="183"/>
      <c r="AE865" s="183"/>
      <c r="AF865" s="183"/>
      <c r="AG865" s="183"/>
      <c r="AH865" s="183"/>
      <c r="AI865" s="183"/>
      <c r="AJ865" s="183"/>
      <c r="AK865" s="183"/>
      <c r="AL865" s="183"/>
      <c r="AM865" s="183"/>
      <c r="AN865" s="183"/>
      <c r="AO865" s="183"/>
      <c r="AP865" s="183"/>
      <c r="AQ865" s="183"/>
      <c r="AR865" s="183"/>
      <c r="AS865" s="183"/>
      <c r="AT865" s="183"/>
      <c r="AU865" s="183"/>
      <c r="AV865" s="183"/>
      <c r="AW865" s="183"/>
      <c r="AX865" s="183"/>
      <c r="AY865" s="183"/>
      <c r="AZ865" s="183"/>
      <c r="BA865" s="183"/>
      <c r="BB865" s="183"/>
    </row>
    <row r="866" spans="1:54">
      <c r="A866" s="183"/>
      <c r="B866" s="18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  <c r="AB866" s="183"/>
      <c r="AC866" s="183"/>
      <c r="AD866" s="183"/>
      <c r="AE866" s="183"/>
      <c r="AF866" s="183"/>
      <c r="AG866" s="183"/>
      <c r="AH866" s="183"/>
      <c r="AI866" s="183"/>
      <c r="AJ866" s="183"/>
      <c r="AK866" s="183"/>
      <c r="AL866" s="183"/>
      <c r="AM866" s="183"/>
      <c r="AN866" s="183"/>
      <c r="AO866" s="183"/>
      <c r="AP866" s="183"/>
      <c r="AQ866" s="183"/>
      <c r="AR866" s="183"/>
      <c r="AS866" s="183"/>
      <c r="AT866" s="183"/>
      <c r="AU866" s="183"/>
      <c r="AV866" s="183"/>
      <c r="AW866" s="183"/>
      <c r="AX866" s="183"/>
      <c r="AY866" s="183"/>
      <c r="AZ866" s="183"/>
      <c r="BA866" s="183"/>
      <c r="BB866" s="183"/>
    </row>
    <row r="867" spans="1:54">
      <c r="A867" s="183"/>
      <c r="B867" s="18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  <c r="AB867" s="183"/>
      <c r="AC867" s="183"/>
      <c r="AD867" s="183"/>
      <c r="AE867" s="183"/>
      <c r="AF867" s="183"/>
      <c r="AG867" s="183"/>
      <c r="AH867" s="183"/>
      <c r="AI867" s="183"/>
      <c r="AJ867" s="183"/>
      <c r="AK867" s="183"/>
      <c r="AL867" s="183"/>
      <c r="AM867" s="183"/>
      <c r="AN867" s="183"/>
      <c r="AO867" s="183"/>
      <c r="AP867" s="183"/>
      <c r="AQ867" s="183"/>
      <c r="AR867" s="183"/>
      <c r="AS867" s="183"/>
      <c r="AT867" s="183"/>
      <c r="AU867" s="183"/>
      <c r="AV867" s="183"/>
      <c r="AW867" s="183"/>
      <c r="AX867" s="183"/>
      <c r="AY867" s="183"/>
      <c r="AZ867" s="183"/>
      <c r="BA867" s="183"/>
      <c r="BB867" s="183"/>
    </row>
    <row r="868" spans="1:54">
      <c r="A868" s="183"/>
      <c r="B868" s="18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  <c r="AB868" s="183"/>
      <c r="AC868" s="183"/>
      <c r="AD868" s="183"/>
      <c r="AE868" s="183"/>
      <c r="AF868" s="183"/>
      <c r="AG868" s="183"/>
      <c r="AH868" s="183"/>
      <c r="AI868" s="183"/>
      <c r="AJ868" s="183"/>
      <c r="AK868" s="183"/>
      <c r="AL868" s="183"/>
      <c r="AM868" s="183"/>
      <c r="AN868" s="183"/>
      <c r="AO868" s="183"/>
      <c r="AP868" s="183"/>
      <c r="AQ868" s="183"/>
      <c r="AR868" s="183"/>
      <c r="AS868" s="183"/>
      <c r="AT868" s="183"/>
      <c r="AU868" s="183"/>
      <c r="AV868" s="183"/>
      <c r="AW868" s="183"/>
      <c r="AX868" s="183"/>
      <c r="AY868" s="183"/>
      <c r="AZ868" s="183"/>
      <c r="BA868" s="183"/>
      <c r="BB868" s="183"/>
    </row>
    <row r="869" spans="1:54">
      <c r="A869" s="183"/>
      <c r="B869" s="18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  <c r="AB869" s="183"/>
      <c r="AC869" s="183"/>
      <c r="AD869" s="183"/>
      <c r="AE869" s="183"/>
      <c r="AF869" s="183"/>
      <c r="AG869" s="183"/>
      <c r="AH869" s="183"/>
      <c r="AI869" s="183"/>
      <c r="AJ869" s="183"/>
      <c r="AK869" s="183"/>
      <c r="AL869" s="183"/>
      <c r="AM869" s="183"/>
      <c r="AN869" s="183"/>
      <c r="AO869" s="183"/>
      <c r="AP869" s="183"/>
      <c r="AQ869" s="183"/>
      <c r="AR869" s="183"/>
      <c r="AS869" s="183"/>
      <c r="AT869" s="183"/>
      <c r="AU869" s="183"/>
      <c r="AV869" s="183"/>
      <c r="AW869" s="183"/>
      <c r="AX869" s="183"/>
      <c r="AY869" s="183"/>
      <c r="AZ869" s="183"/>
      <c r="BA869" s="183"/>
      <c r="BB869" s="183"/>
    </row>
    <row r="870" spans="1:54">
      <c r="A870" s="183"/>
      <c r="B870" s="18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  <c r="AB870" s="183"/>
      <c r="AC870" s="183"/>
      <c r="AD870" s="183"/>
      <c r="AE870" s="183"/>
      <c r="AF870" s="183"/>
      <c r="AG870" s="183"/>
      <c r="AH870" s="183"/>
      <c r="AI870" s="183"/>
      <c r="AJ870" s="183"/>
      <c r="AK870" s="183"/>
      <c r="AL870" s="183"/>
      <c r="AM870" s="183"/>
      <c r="AN870" s="183"/>
      <c r="AO870" s="183"/>
      <c r="AP870" s="183"/>
      <c r="AQ870" s="183"/>
      <c r="AR870" s="183"/>
      <c r="AS870" s="183"/>
      <c r="AT870" s="183"/>
      <c r="AU870" s="183"/>
      <c r="AV870" s="183"/>
      <c r="AW870" s="183"/>
      <c r="AX870" s="183"/>
      <c r="AY870" s="183"/>
      <c r="AZ870" s="183"/>
      <c r="BA870" s="183"/>
      <c r="BB870" s="183"/>
    </row>
    <row r="871" spans="1:54">
      <c r="A871" s="183"/>
      <c r="B871" s="18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  <c r="AB871" s="183"/>
      <c r="AC871" s="183"/>
      <c r="AD871" s="183"/>
      <c r="AE871" s="183"/>
      <c r="AF871" s="183"/>
      <c r="AG871" s="183"/>
      <c r="AH871" s="183"/>
      <c r="AI871" s="183"/>
      <c r="AJ871" s="183"/>
      <c r="AK871" s="183"/>
      <c r="AL871" s="183"/>
      <c r="AM871" s="183"/>
      <c r="AN871" s="183"/>
      <c r="AO871" s="183"/>
      <c r="AP871" s="183"/>
      <c r="AQ871" s="183"/>
      <c r="AR871" s="183"/>
      <c r="AS871" s="183"/>
      <c r="AT871" s="183"/>
      <c r="AU871" s="183"/>
      <c r="AV871" s="183"/>
      <c r="AW871" s="183"/>
      <c r="AX871" s="183"/>
      <c r="AY871" s="183"/>
      <c r="AZ871" s="183"/>
      <c r="BA871" s="183"/>
      <c r="BB871" s="183"/>
    </row>
    <row r="872" spans="1:54">
      <c r="A872" s="183"/>
      <c r="B872" s="18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  <c r="AB872" s="183"/>
      <c r="AC872" s="183"/>
      <c r="AD872" s="183"/>
      <c r="AE872" s="183"/>
      <c r="AF872" s="183"/>
      <c r="AG872" s="183"/>
      <c r="AH872" s="183"/>
      <c r="AI872" s="183"/>
      <c r="AJ872" s="183"/>
      <c r="AK872" s="183"/>
      <c r="AL872" s="183"/>
      <c r="AM872" s="183"/>
      <c r="AN872" s="183"/>
      <c r="AO872" s="183"/>
      <c r="AP872" s="183"/>
      <c r="AQ872" s="183"/>
      <c r="AR872" s="183"/>
      <c r="AS872" s="183"/>
      <c r="AT872" s="183"/>
      <c r="AU872" s="183"/>
      <c r="AV872" s="183"/>
      <c r="AW872" s="183"/>
      <c r="AX872" s="183"/>
      <c r="AY872" s="183"/>
      <c r="AZ872" s="183"/>
      <c r="BA872" s="183"/>
      <c r="BB872" s="183"/>
    </row>
    <row r="873" spans="1:54">
      <c r="A873" s="183"/>
      <c r="B873" s="18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  <c r="AB873" s="183"/>
      <c r="AC873" s="183"/>
      <c r="AD873" s="183"/>
      <c r="AE873" s="183"/>
      <c r="AF873" s="183"/>
      <c r="AG873" s="183"/>
      <c r="AH873" s="183"/>
      <c r="AI873" s="183"/>
      <c r="AJ873" s="183"/>
      <c r="AK873" s="183"/>
      <c r="AL873" s="183"/>
      <c r="AM873" s="183"/>
      <c r="AN873" s="183"/>
      <c r="AO873" s="183"/>
      <c r="AP873" s="183"/>
      <c r="AQ873" s="183"/>
      <c r="AR873" s="183"/>
      <c r="AS873" s="183"/>
      <c r="AT873" s="183"/>
      <c r="AU873" s="183"/>
      <c r="AV873" s="183"/>
      <c r="AW873" s="183"/>
      <c r="AX873" s="183"/>
      <c r="AY873" s="183"/>
      <c r="AZ873" s="183"/>
      <c r="BA873" s="183"/>
      <c r="BB873" s="183"/>
    </row>
    <row r="874" spans="1:54">
      <c r="A874" s="183"/>
      <c r="B874" s="18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  <c r="AB874" s="183"/>
      <c r="AC874" s="183"/>
      <c r="AD874" s="183"/>
      <c r="AE874" s="183"/>
      <c r="AF874" s="183"/>
      <c r="AG874" s="183"/>
      <c r="AH874" s="183"/>
      <c r="AI874" s="183"/>
      <c r="AJ874" s="183"/>
      <c r="AK874" s="183"/>
      <c r="AL874" s="183"/>
      <c r="AM874" s="183"/>
      <c r="AN874" s="183"/>
      <c r="AO874" s="183"/>
      <c r="AP874" s="183"/>
      <c r="AQ874" s="183"/>
      <c r="AR874" s="183"/>
      <c r="AS874" s="183"/>
      <c r="AT874" s="183"/>
      <c r="AU874" s="183"/>
      <c r="AV874" s="183"/>
      <c r="AW874" s="183"/>
      <c r="AX874" s="183"/>
      <c r="AY874" s="183"/>
      <c r="AZ874" s="183"/>
      <c r="BA874" s="183"/>
      <c r="BB874" s="183"/>
    </row>
    <row r="875" spans="1:54">
      <c r="A875" s="183"/>
      <c r="B875" s="18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  <c r="AB875" s="183"/>
      <c r="AC875" s="183"/>
      <c r="AD875" s="183"/>
      <c r="AE875" s="183"/>
      <c r="AF875" s="183"/>
      <c r="AG875" s="183"/>
      <c r="AH875" s="183"/>
      <c r="AI875" s="183"/>
      <c r="AJ875" s="183"/>
      <c r="AK875" s="183"/>
      <c r="AL875" s="183"/>
      <c r="AM875" s="183"/>
      <c r="AN875" s="183"/>
      <c r="AO875" s="183"/>
      <c r="AP875" s="183"/>
      <c r="AQ875" s="183"/>
      <c r="AR875" s="183"/>
      <c r="AS875" s="183"/>
      <c r="AT875" s="183"/>
      <c r="AU875" s="183"/>
      <c r="AV875" s="183"/>
      <c r="AW875" s="183"/>
      <c r="AX875" s="183"/>
      <c r="AY875" s="183"/>
      <c r="AZ875" s="183"/>
      <c r="BA875" s="183"/>
      <c r="BB875" s="183"/>
    </row>
    <row r="876" spans="1:54">
      <c r="A876" s="183"/>
      <c r="B876" s="18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  <c r="AB876" s="183"/>
      <c r="AC876" s="183"/>
      <c r="AD876" s="183"/>
      <c r="AE876" s="183"/>
      <c r="AF876" s="183"/>
      <c r="AG876" s="183"/>
      <c r="AH876" s="183"/>
      <c r="AI876" s="183"/>
      <c r="AJ876" s="183"/>
      <c r="AK876" s="183"/>
      <c r="AL876" s="183"/>
      <c r="AM876" s="183"/>
      <c r="AN876" s="183"/>
      <c r="AO876" s="183"/>
      <c r="AP876" s="183"/>
      <c r="AQ876" s="183"/>
      <c r="AR876" s="183"/>
      <c r="AS876" s="183"/>
      <c r="AT876" s="183"/>
      <c r="AU876" s="183"/>
      <c r="AV876" s="183"/>
      <c r="AW876" s="183"/>
      <c r="AX876" s="183"/>
      <c r="AY876" s="183"/>
      <c r="AZ876" s="183"/>
      <c r="BA876" s="183"/>
      <c r="BB876" s="183"/>
    </row>
    <row r="877" spans="1:54">
      <c r="A877" s="183"/>
      <c r="B877" s="18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  <c r="AB877" s="183"/>
      <c r="AC877" s="183"/>
      <c r="AD877" s="183"/>
      <c r="AE877" s="183"/>
      <c r="AF877" s="183"/>
      <c r="AG877" s="183"/>
      <c r="AH877" s="183"/>
      <c r="AI877" s="183"/>
      <c r="AJ877" s="183"/>
      <c r="AK877" s="183"/>
      <c r="AL877" s="183"/>
      <c r="AM877" s="183"/>
      <c r="AN877" s="183"/>
      <c r="AO877" s="183"/>
      <c r="AP877" s="183"/>
      <c r="AQ877" s="183"/>
      <c r="AR877" s="183"/>
      <c r="AS877" s="183"/>
      <c r="AT877" s="183"/>
      <c r="AU877" s="183"/>
      <c r="AV877" s="183"/>
      <c r="AW877" s="183"/>
      <c r="AX877" s="183"/>
      <c r="AY877" s="183"/>
      <c r="AZ877" s="183"/>
      <c r="BA877" s="183"/>
      <c r="BB877" s="183"/>
    </row>
    <row r="878" spans="1:54">
      <c r="A878" s="183"/>
      <c r="B878" s="18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  <c r="AB878" s="183"/>
      <c r="AC878" s="183"/>
      <c r="AD878" s="183"/>
      <c r="AE878" s="183"/>
      <c r="AF878" s="183"/>
      <c r="AG878" s="183"/>
      <c r="AH878" s="183"/>
      <c r="AI878" s="183"/>
      <c r="AJ878" s="183"/>
      <c r="AK878" s="183"/>
      <c r="AL878" s="183"/>
      <c r="AM878" s="183"/>
      <c r="AN878" s="183"/>
      <c r="AO878" s="183"/>
      <c r="AP878" s="183"/>
      <c r="AQ878" s="183"/>
      <c r="AR878" s="183"/>
      <c r="AS878" s="183"/>
      <c r="AT878" s="183"/>
      <c r="AU878" s="183"/>
      <c r="AV878" s="183"/>
      <c r="AW878" s="183"/>
      <c r="AX878" s="183"/>
      <c r="AY878" s="183"/>
      <c r="AZ878" s="183"/>
      <c r="BA878" s="183"/>
      <c r="BB878" s="183"/>
    </row>
    <row r="879" spans="1:54">
      <c r="A879" s="183"/>
      <c r="B879" s="18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  <c r="AB879" s="183"/>
      <c r="AC879" s="183"/>
      <c r="AD879" s="183"/>
      <c r="AE879" s="183"/>
      <c r="AF879" s="183"/>
      <c r="AG879" s="183"/>
      <c r="AH879" s="183"/>
      <c r="AI879" s="183"/>
      <c r="AJ879" s="183"/>
      <c r="AK879" s="183"/>
      <c r="AL879" s="183"/>
      <c r="AM879" s="183"/>
      <c r="AN879" s="183"/>
      <c r="AO879" s="183"/>
      <c r="AP879" s="183"/>
      <c r="AQ879" s="183"/>
      <c r="AR879" s="183"/>
      <c r="AS879" s="183"/>
      <c r="AT879" s="183"/>
      <c r="AU879" s="183"/>
      <c r="AV879" s="183"/>
      <c r="AW879" s="183"/>
      <c r="AX879" s="183"/>
      <c r="AY879" s="183"/>
      <c r="AZ879" s="183"/>
      <c r="BA879" s="183"/>
      <c r="BB879" s="183"/>
    </row>
    <row r="880" spans="1:54">
      <c r="A880" s="183"/>
      <c r="B880" s="18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  <c r="AB880" s="183"/>
      <c r="AC880" s="183"/>
      <c r="AD880" s="183"/>
      <c r="AE880" s="183"/>
      <c r="AF880" s="183"/>
      <c r="AG880" s="183"/>
      <c r="AH880" s="183"/>
      <c r="AI880" s="183"/>
      <c r="AJ880" s="183"/>
      <c r="AK880" s="183"/>
      <c r="AL880" s="183"/>
      <c r="AM880" s="183"/>
      <c r="AN880" s="183"/>
      <c r="AO880" s="183"/>
      <c r="AP880" s="183"/>
      <c r="AQ880" s="183"/>
      <c r="AR880" s="183"/>
      <c r="AS880" s="183"/>
      <c r="AT880" s="183"/>
      <c r="AU880" s="183"/>
      <c r="AV880" s="183"/>
      <c r="AW880" s="183"/>
      <c r="AX880" s="183"/>
      <c r="AY880" s="183"/>
      <c r="AZ880" s="183"/>
      <c r="BA880" s="183"/>
      <c r="BB880" s="183"/>
    </row>
    <row r="881" spans="1:54">
      <c r="A881" s="183"/>
      <c r="B881" s="18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  <c r="AB881" s="183"/>
      <c r="AC881" s="183"/>
      <c r="AD881" s="183"/>
      <c r="AE881" s="183"/>
      <c r="AF881" s="183"/>
      <c r="AG881" s="183"/>
      <c r="AH881" s="183"/>
      <c r="AI881" s="183"/>
      <c r="AJ881" s="183"/>
      <c r="AK881" s="183"/>
      <c r="AL881" s="183"/>
      <c r="AM881" s="183"/>
      <c r="AN881" s="183"/>
      <c r="AO881" s="183"/>
      <c r="AP881" s="183"/>
      <c r="AQ881" s="183"/>
      <c r="AR881" s="183"/>
      <c r="AS881" s="183"/>
      <c r="AT881" s="183"/>
      <c r="AU881" s="183"/>
      <c r="AV881" s="183"/>
      <c r="AW881" s="183"/>
      <c r="AX881" s="183"/>
      <c r="AY881" s="183"/>
      <c r="AZ881" s="183"/>
      <c r="BA881" s="183"/>
      <c r="BB881" s="183"/>
    </row>
    <row r="882" spans="1:54">
      <c r="A882" s="183"/>
      <c r="B882" s="18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  <c r="AB882" s="183"/>
      <c r="AC882" s="183"/>
      <c r="AD882" s="183"/>
      <c r="AE882" s="183"/>
      <c r="AF882" s="183"/>
      <c r="AG882" s="183"/>
      <c r="AH882" s="183"/>
      <c r="AI882" s="183"/>
      <c r="AJ882" s="183"/>
      <c r="AK882" s="183"/>
      <c r="AL882" s="183"/>
      <c r="AM882" s="183"/>
      <c r="AN882" s="183"/>
      <c r="AO882" s="183"/>
      <c r="AP882" s="183"/>
      <c r="AQ882" s="183"/>
      <c r="AR882" s="183"/>
      <c r="AS882" s="183"/>
      <c r="AT882" s="183"/>
      <c r="AU882" s="183"/>
      <c r="AV882" s="183"/>
      <c r="AW882" s="183"/>
      <c r="AX882" s="183"/>
      <c r="AY882" s="183"/>
      <c r="AZ882" s="183"/>
      <c r="BA882" s="183"/>
      <c r="BB882" s="183"/>
    </row>
    <row r="883" spans="1:54">
      <c r="A883" s="183"/>
      <c r="B883" s="18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  <c r="AB883" s="183"/>
      <c r="AC883" s="183"/>
      <c r="AD883" s="183"/>
      <c r="AE883" s="183"/>
      <c r="AF883" s="183"/>
      <c r="AG883" s="183"/>
      <c r="AH883" s="183"/>
      <c r="AI883" s="183"/>
      <c r="AJ883" s="183"/>
      <c r="AK883" s="183"/>
      <c r="AL883" s="183"/>
      <c r="AM883" s="183"/>
      <c r="AN883" s="183"/>
      <c r="AO883" s="183"/>
      <c r="AP883" s="183"/>
      <c r="AQ883" s="183"/>
      <c r="AR883" s="183"/>
      <c r="AS883" s="183"/>
      <c r="AT883" s="183"/>
      <c r="AU883" s="183"/>
      <c r="AV883" s="183"/>
      <c r="AW883" s="183"/>
      <c r="AX883" s="183"/>
      <c r="AY883" s="183"/>
      <c r="AZ883" s="183"/>
      <c r="BA883" s="183"/>
      <c r="BB883" s="183"/>
    </row>
    <row r="884" spans="1:54">
      <c r="A884" s="183"/>
      <c r="B884" s="18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  <c r="AB884" s="183"/>
      <c r="AC884" s="183"/>
      <c r="AD884" s="183"/>
      <c r="AE884" s="183"/>
      <c r="AF884" s="183"/>
      <c r="AG884" s="183"/>
      <c r="AH884" s="183"/>
      <c r="AI884" s="183"/>
      <c r="AJ884" s="183"/>
      <c r="AK884" s="183"/>
      <c r="AL884" s="183"/>
      <c r="AM884" s="183"/>
      <c r="AN884" s="183"/>
      <c r="AO884" s="183"/>
      <c r="AP884" s="183"/>
      <c r="AQ884" s="183"/>
      <c r="AR884" s="183"/>
      <c r="AS884" s="183"/>
      <c r="AT884" s="183"/>
      <c r="AU884" s="183"/>
      <c r="AV884" s="183"/>
      <c r="AW884" s="183"/>
      <c r="AX884" s="183"/>
      <c r="AY884" s="183"/>
      <c r="AZ884" s="183"/>
      <c r="BA884" s="183"/>
      <c r="BB884" s="183"/>
    </row>
    <row r="885" spans="1:54">
      <c r="A885" s="183"/>
      <c r="B885" s="18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  <c r="AB885" s="183"/>
      <c r="AC885" s="183"/>
      <c r="AD885" s="183"/>
      <c r="AE885" s="183"/>
      <c r="AF885" s="183"/>
      <c r="AG885" s="183"/>
      <c r="AH885" s="183"/>
      <c r="AI885" s="183"/>
      <c r="AJ885" s="183"/>
      <c r="AK885" s="183"/>
      <c r="AL885" s="183"/>
      <c r="AM885" s="183"/>
      <c r="AN885" s="183"/>
      <c r="AO885" s="183"/>
      <c r="AP885" s="183"/>
      <c r="AQ885" s="183"/>
      <c r="AR885" s="183"/>
      <c r="AS885" s="183"/>
      <c r="AT885" s="183"/>
      <c r="AU885" s="183"/>
      <c r="AV885" s="183"/>
      <c r="AW885" s="183"/>
      <c r="AX885" s="183"/>
      <c r="AY885" s="183"/>
      <c r="AZ885" s="183"/>
      <c r="BA885" s="183"/>
      <c r="BB885" s="183"/>
    </row>
    <row r="886" spans="1:54">
      <c r="A886" s="183"/>
      <c r="B886" s="18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  <c r="AB886" s="183"/>
      <c r="AC886" s="183"/>
      <c r="AD886" s="183"/>
      <c r="AE886" s="183"/>
      <c r="AF886" s="183"/>
      <c r="AG886" s="183"/>
      <c r="AH886" s="183"/>
      <c r="AI886" s="183"/>
      <c r="AJ886" s="183"/>
      <c r="AK886" s="183"/>
      <c r="AL886" s="183"/>
      <c r="AM886" s="183"/>
      <c r="AN886" s="183"/>
      <c r="AO886" s="183"/>
      <c r="AP886" s="183"/>
      <c r="AQ886" s="183"/>
      <c r="AR886" s="183"/>
      <c r="AS886" s="183"/>
      <c r="AT886" s="183"/>
      <c r="AU886" s="183"/>
      <c r="AV886" s="183"/>
      <c r="AW886" s="183"/>
      <c r="AX886" s="183"/>
      <c r="AY886" s="183"/>
      <c r="AZ886" s="183"/>
      <c r="BA886" s="183"/>
      <c r="BB886" s="183"/>
    </row>
    <row r="887" spans="1:54">
      <c r="A887" s="183"/>
      <c r="B887" s="18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  <c r="AB887" s="183"/>
      <c r="AC887" s="183"/>
      <c r="AD887" s="183"/>
      <c r="AE887" s="183"/>
      <c r="AF887" s="183"/>
      <c r="AG887" s="183"/>
      <c r="AH887" s="183"/>
      <c r="AI887" s="183"/>
      <c r="AJ887" s="183"/>
      <c r="AK887" s="183"/>
      <c r="AL887" s="183"/>
      <c r="AM887" s="183"/>
      <c r="AN887" s="183"/>
      <c r="AO887" s="183"/>
      <c r="AP887" s="183"/>
      <c r="AQ887" s="183"/>
      <c r="AR887" s="183"/>
      <c r="AS887" s="183"/>
      <c r="AT887" s="183"/>
      <c r="AU887" s="183"/>
      <c r="AV887" s="183"/>
      <c r="AW887" s="183"/>
      <c r="AX887" s="183"/>
      <c r="AY887" s="183"/>
      <c r="AZ887" s="183"/>
      <c r="BA887" s="183"/>
      <c r="BB887" s="183"/>
    </row>
    <row r="888" spans="1:54">
      <c r="A888" s="183"/>
      <c r="B888" s="18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  <c r="AB888" s="183"/>
      <c r="AC888" s="183"/>
      <c r="AD888" s="183"/>
      <c r="AE888" s="183"/>
      <c r="AF888" s="183"/>
      <c r="AG888" s="183"/>
      <c r="AH888" s="183"/>
      <c r="AI888" s="183"/>
      <c r="AJ888" s="183"/>
      <c r="AK888" s="183"/>
      <c r="AL888" s="183"/>
      <c r="AM888" s="183"/>
      <c r="AN888" s="183"/>
      <c r="AO888" s="183"/>
      <c r="AP888" s="183"/>
      <c r="AQ888" s="183"/>
      <c r="AR888" s="183"/>
      <c r="AS888" s="183"/>
      <c r="AT888" s="183"/>
      <c r="AU888" s="183"/>
      <c r="AV888" s="183"/>
      <c r="AW888" s="183"/>
      <c r="AX888" s="183"/>
      <c r="AY888" s="183"/>
      <c r="AZ888" s="183"/>
      <c r="BA888" s="183"/>
      <c r="BB888" s="183"/>
    </row>
    <row r="889" spans="1:54">
      <c r="A889" s="183"/>
      <c r="B889" s="18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  <c r="AB889" s="183"/>
      <c r="AC889" s="183"/>
      <c r="AD889" s="183"/>
      <c r="AE889" s="183"/>
      <c r="AF889" s="183"/>
      <c r="AG889" s="183"/>
      <c r="AH889" s="183"/>
      <c r="AI889" s="183"/>
      <c r="AJ889" s="183"/>
      <c r="AK889" s="183"/>
      <c r="AL889" s="183"/>
      <c r="AM889" s="183"/>
      <c r="AN889" s="183"/>
      <c r="AO889" s="183"/>
      <c r="AP889" s="183"/>
      <c r="AQ889" s="183"/>
      <c r="AR889" s="183"/>
      <c r="AS889" s="183"/>
      <c r="AT889" s="183"/>
      <c r="AU889" s="183"/>
      <c r="AV889" s="183"/>
      <c r="AW889" s="183"/>
      <c r="AX889" s="183"/>
      <c r="AY889" s="183"/>
      <c r="AZ889" s="183"/>
      <c r="BA889" s="183"/>
      <c r="BB889" s="183"/>
    </row>
    <row r="890" spans="1:54">
      <c r="A890" s="183"/>
      <c r="B890" s="18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  <c r="AB890" s="183"/>
      <c r="AC890" s="183"/>
      <c r="AD890" s="183"/>
      <c r="AE890" s="183"/>
      <c r="AF890" s="183"/>
      <c r="AG890" s="183"/>
      <c r="AH890" s="183"/>
      <c r="AI890" s="183"/>
      <c r="AJ890" s="183"/>
      <c r="AK890" s="183"/>
      <c r="AL890" s="183"/>
      <c r="AM890" s="183"/>
      <c r="AN890" s="183"/>
      <c r="AO890" s="183"/>
      <c r="AP890" s="183"/>
      <c r="AQ890" s="183"/>
      <c r="AR890" s="183"/>
      <c r="AS890" s="183"/>
      <c r="AT890" s="183"/>
      <c r="AU890" s="183"/>
      <c r="AV890" s="183"/>
      <c r="AW890" s="183"/>
      <c r="AX890" s="183"/>
      <c r="AY890" s="183"/>
      <c r="AZ890" s="183"/>
      <c r="BA890" s="183"/>
      <c r="BB890" s="183"/>
    </row>
    <row r="891" spans="1:54">
      <c r="A891" s="183"/>
      <c r="B891" s="18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  <c r="AB891" s="183"/>
      <c r="AC891" s="183"/>
      <c r="AD891" s="183"/>
      <c r="AE891" s="183"/>
      <c r="AF891" s="183"/>
      <c r="AG891" s="183"/>
      <c r="AH891" s="183"/>
      <c r="AI891" s="183"/>
      <c r="AJ891" s="183"/>
      <c r="AK891" s="183"/>
      <c r="AL891" s="183"/>
      <c r="AM891" s="183"/>
      <c r="AN891" s="183"/>
      <c r="AO891" s="183"/>
      <c r="AP891" s="183"/>
      <c r="AQ891" s="183"/>
      <c r="AR891" s="183"/>
      <c r="AS891" s="183"/>
      <c r="AT891" s="183"/>
      <c r="AU891" s="183"/>
      <c r="AV891" s="183"/>
      <c r="AW891" s="183"/>
      <c r="AX891" s="183"/>
      <c r="AY891" s="183"/>
      <c r="AZ891" s="183"/>
      <c r="BA891" s="183"/>
      <c r="BB891" s="183"/>
    </row>
    <row r="892" spans="1:54">
      <c r="A892" s="183"/>
      <c r="B892" s="18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  <c r="AB892" s="183"/>
      <c r="AC892" s="183"/>
      <c r="AD892" s="183"/>
      <c r="AE892" s="183"/>
      <c r="AF892" s="183"/>
      <c r="AG892" s="183"/>
      <c r="AH892" s="183"/>
      <c r="AI892" s="183"/>
      <c r="AJ892" s="183"/>
      <c r="AK892" s="183"/>
      <c r="AL892" s="183"/>
      <c r="AM892" s="183"/>
      <c r="AN892" s="183"/>
      <c r="AO892" s="183"/>
      <c r="AP892" s="183"/>
      <c r="AQ892" s="183"/>
      <c r="AR892" s="183"/>
      <c r="AS892" s="183"/>
      <c r="AT892" s="183"/>
      <c r="AU892" s="183"/>
      <c r="AV892" s="183"/>
      <c r="AW892" s="183"/>
      <c r="AX892" s="183"/>
      <c r="AY892" s="183"/>
      <c r="AZ892" s="183"/>
      <c r="BA892" s="183"/>
      <c r="BB892" s="183"/>
    </row>
    <row r="893" spans="1:54">
      <c r="A893" s="183"/>
      <c r="B893" s="18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  <c r="AB893" s="183"/>
      <c r="AC893" s="183"/>
      <c r="AD893" s="183"/>
      <c r="AE893" s="183"/>
      <c r="AF893" s="183"/>
      <c r="AG893" s="183"/>
      <c r="AH893" s="183"/>
      <c r="AI893" s="183"/>
      <c r="AJ893" s="183"/>
      <c r="AK893" s="183"/>
      <c r="AL893" s="183"/>
      <c r="AM893" s="183"/>
      <c r="AN893" s="183"/>
      <c r="AO893" s="183"/>
      <c r="AP893" s="183"/>
      <c r="AQ893" s="183"/>
      <c r="AR893" s="183"/>
      <c r="AS893" s="183"/>
      <c r="AT893" s="183"/>
      <c r="AU893" s="183"/>
      <c r="AV893" s="183"/>
      <c r="AW893" s="183"/>
      <c r="AX893" s="183"/>
      <c r="AY893" s="183"/>
      <c r="AZ893" s="183"/>
      <c r="BA893" s="183"/>
      <c r="BB893" s="183"/>
    </row>
    <row r="894" spans="1:54">
      <c r="A894" s="183"/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  <c r="AB894" s="183"/>
      <c r="AC894" s="183"/>
      <c r="AD894" s="183"/>
      <c r="AE894" s="183"/>
      <c r="AF894" s="183"/>
      <c r="AG894" s="183"/>
      <c r="AH894" s="183"/>
      <c r="AI894" s="183"/>
      <c r="AJ894" s="183"/>
      <c r="AK894" s="183"/>
      <c r="AL894" s="183"/>
      <c r="AM894" s="183"/>
      <c r="AN894" s="183"/>
      <c r="AO894" s="183"/>
      <c r="AP894" s="183"/>
      <c r="AQ894" s="183"/>
      <c r="AR894" s="183"/>
      <c r="AS894" s="183"/>
      <c r="AT894" s="183"/>
      <c r="AU894" s="183"/>
      <c r="AV894" s="183"/>
      <c r="AW894" s="183"/>
      <c r="AX894" s="183"/>
      <c r="AY894" s="183"/>
      <c r="AZ894" s="183"/>
      <c r="BA894" s="183"/>
      <c r="BB894" s="183"/>
    </row>
    <row r="895" spans="1:54">
      <c r="A895" s="183"/>
      <c r="B895" s="18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  <c r="AB895" s="183"/>
      <c r="AC895" s="183"/>
      <c r="AD895" s="183"/>
      <c r="AE895" s="183"/>
      <c r="AF895" s="183"/>
      <c r="AG895" s="183"/>
      <c r="AH895" s="183"/>
      <c r="AI895" s="183"/>
      <c r="AJ895" s="183"/>
      <c r="AK895" s="183"/>
      <c r="AL895" s="183"/>
      <c r="AM895" s="183"/>
      <c r="AN895" s="183"/>
      <c r="AO895" s="183"/>
      <c r="AP895" s="183"/>
      <c r="AQ895" s="183"/>
      <c r="AR895" s="183"/>
      <c r="AS895" s="183"/>
      <c r="AT895" s="183"/>
      <c r="AU895" s="183"/>
      <c r="AV895" s="183"/>
      <c r="AW895" s="183"/>
      <c r="AX895" s="183"/>
      <c r="AY895" s="183"/>
      <c r="AZ895" s="183"/>
      <c r="BA895" s="183"/>
      <c r="BB895" s="183"/>
    </row>
    <row r="896" spans="1:54">
      <c r="A896" s="183"/>
      <c r="B896" s="18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  <c r="AB896" s="183"/>
      <c r="AC896" s="183"/>
      <c r="AD896" s="183"/>
      <c r="AE896" s="183"/>
      <c r="AF896" s="183"/>
      <c r="AG896" s="183"/>
      <c r="AH896" s="183"/>
      <c r="AI896" s="183"/>
      <c r="AJ896" s="183"/>
      <c r="AK896" s="183"/>
      <c r="AL896" s="183"/>
      <c r="AM896" s="183"/>
      <c r="AN896" s="183"/>
      <c r="AO896" s="183"/>
      <c r="AP896" s="183"/>
      <c r="AQ896" s="183"/>
      <c r="AR896" s="183"/>
      <c r="AS896" s="183"/>
      <c r="AT896" s="183"/>
      <c r="AU896" s="183"/>
      <c r="AV896" s="183"/>
      <c r="AW896" s="183"/>
      <c r="AX896" s="183"/>
      <c r="AY896" s="183"/>
      <c r="AZ896" s="183"/>
      <c r="BA896" s="183"/>
      <c r="BB896" s="183"/>
    </row>
    <row r="897" spans="1:54">
      <c r="A897" s="183"/>
      <c r="B897" s="18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  <c r="AB897" s="183"/>
      <c r="AC897" s="183"/>
      <c r="AD897" s="183"/>
      <c r="AE897" s="183"/>
      <c r="AF897" s="183"/>
      <c r="AG897" s="183"/>
      <c r="AH897" s="183"/>
      <c r="AI897" s="183"/>
      <c r="AJ897" s="183"/>
      <c r="AK897" s="183"/>
      <c r="AL897" s="183"/>
      <c r="AM897" s="183"/>
      <c r="AN897" s="183"/>
      <c r="AO897" s="183"/>
      <c r="AP897" s="183"/>
      <c r="AQ897" s="183"/>
      <c r="AR897" s="183"/>
      <c r="AS897" s="183"/>
      <c r="AT897" s="183"/>
      <c r="AU897" s="183"/>
      <c r="AV897" s="183"/>
      <c r="AW897" s="183"/>
      <c r="AX897" s="183"/>
      <c r="AY897" s="183"/>
      <c r="AZ897" s="183"/>
      <c r="BA897" s="183"/>
      <c r="BB897" s="183"/>
    </row>
    <row r="898" spans="1:54">
      <c r="A898" s="183"/>
      <c r="B898" s="18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  <c r="AB898" s="183"/>
      <c r="AC898" s="183"/>
      <c r="AD898" s="183"/>
      <c r="AE898" s="183"/>
      <c r="AF898" s="183"/>
      <c r="AG898" s="183"/>
      <c r="AH898" s="183"/>
      <c r="AI898" s="183"/>
      <c r="AJ898" s="183"/>
      <c r="AK898" s="183"/>
      <c r="AL898" s="183"/>
      <c r="AM898" s="183"/>
      <c r="AN898" s="183"/>
      <c r="AO898" s="183"/>
      <c r="AP898" s="183"/>
      <c r="AQ898" s="183"/>
      <c r="AR898" s="183"/>
      <c r="AS898" s="183"/>
      <c r="AT898" s="183"/>
      <c r="AU898" s="183"/>
      <c r="AV898" s="183"/>
      <c r="AW898" s="183"/>
      <c r="AX898" s="183"/>
      <c r="AY898" s="183"/>
      <c r="AZ898" s="183"/>
      <c r="BA898" s="183"/>
      <c r="BB898" s="183"/>
    </row>
    <row r="899" spans="1:54">
      <c r="A899" s="183"/>
      <c r="B899" s="18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  <c r="AB899" s="183"/>
      <c r="AC899" s="183"/>
      <c r="AD899" s="183"/>
      <c r="AE899" s="183"/>
      <c r="AF899" s="183"/>
      <c r="AG899" s="183"/>
      <c r="AH899" s="183"/>
      <c r="AI899" s="183"/>
      <c r="AJ899" s="183"/>
      <c r="AK899" s="183"/>
      <c r="AL899" s="183"/>
      <c r="AM899" s="183"/>
      <c r="AN899" s="183"/>
      <c r="AO899" s="183"/>
      <c r="AP899" s="183"/>
      <c r="AQ899" s="183"/>
      <c r="AR899" s="183"/>
      <c r="AS899" s="183"/>
      <c r="AT899" s="183"/>
      <c r="AU899" s="183"/>
      <c r="AV899" s="183"/>
      <c r="AW899" s="183"/>
      <c r="AX899" s="183"/>
      <c r="AY899" s="183"/>
      <c r="AZ899" s="183"/>
      <c r="BA899" s="183"/>
      <c r="BB899" s="183"/>
    </row>
    <row r="900" spans="1:54">
      <c r="A900" s="183"/>
      <c r="B900" s="18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  <c r="AB900" s="183"/>
      <c r="AC900" s="183"/>
      <c r="AD900" s="183"/>
      <c r="AE900" s="183"/>
      <c r="AF900" s="183"/>
      <c r="AG900" s="183"/>
      <c r="AH900" s="183"/>
      <c r="AI900" s="183"/>
      <c r="AJ900" s="183"/>
      <c r="AK900" s="183"/>
      <c r="AL900" s="183"/>
      <c r="AM900" s="183"/>
      <c r="AN900" s="183"/>
      <c r="AO900" s="183"/>
      <c r="AP900" s="183"/>
      <c r="AQ900" s="183"/>
      <c r="AR900" s="183"/>
      <c r="AS900" s="183"/>
      <c r="AT900" s="183"/>
      <c r="AU900" s="183"/>
      <c r="AV900" s="183"/>
      <c r="AW900" s="183"/>
      <c r="AX900" s="183"/>
      <c r="AY900" s="183"/>
      <c r="AZ900" s="183"/>
      <c r="BA900" s="183"/>
      <c r="BB900" s="183"/>
    </row>
    <row r="901" spans="1:54">
      <c r="A901" s="183"/>
      <c r="B901" s="18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  <c r="AB901" s="183"/>
      <c r="AC901" s="183"/>
      <c r="AD901" s="183"/>
      <c r="AE901" s="183"/>
      <c r="AF901" s="183"/>
      <c r="AG901" s="183"/>
      <c r="AH901" s="183"/>
      <c r="AI901" s="183"/>
      <c r="AJ901" s="183"/>
      <c r="AK901" s="183"/>
      <c r="AL901" s="183"/>
      <c r="AM901" s="183"/>
      <c r="AN901" s="183"/>
      <c r="AO901" s="183"/>
      <c r="AP901" s="183"/>
      <c r="AQ901" s="183"/>
      <c r="AR901" s="183"/>
      <c r="AS901" s="183"/>
      <c r="AT901" s="183"/>
      <c r="AU901" s="183"/>
      <c r="AV901" s="183"/>
      <c r="AW901" s="183"/>
      <c r="AX901" s="183"/>
      <c r="AY901" s="183"/>
      <c r="AZ901" s="183"/>
      <c r="BA901" s="183"/>
      <c r="BB901" s="183"/>
    </row>
    <row r="902" spans="1:54">
      <c r="A902" s="183"/>
      <c r="B902" s="18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  <c r="AB902" s="183"/>
      <c r="AC902" s="183"/>
      <c r="AD902" s="183"/>
      <c r="AE902" s="183"/>
      <c r="AF902" s="183"/>
      <c r="AG902" s="183"/>
      <c r="AH902" s="183"/>
      <c r="AI902" s="183"/>
      <c r="AJ902" s="183"/>
      <c r="AK902" s="183"/>
      <c r="AL902" s="183"/>
      <c r="AM902" s="183"/>
      <c r="AN902" s="183"/>
      <c r="AO902" s="183"/>
      <c r="AP902" s="183"/>
      <c r="AQ902" s="183"/>
      <c r="AR902" s="183"/>
      <c r="AS902" s="183"/>
      <c r="AT902" s="183"/>
      <c r="AU902" s="183"/>
      <c r="AV902" s="183"/>
      <c r="AW902" s="183"/>
      <c r="AX902" s="183"/>
      <c r="AY902" s="183"/>
      <c r="AZ902" s="183"/>
      <c r="BA902" s="183"/>
      <c r="BB902" s="183"/>
    </row>
    <row r="903" spans="1:54">
      <c r="A903" s="183"/>
      <c r="B903" s="18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  <c r="AB903" s="183"/>
      <c r="AC903" s="183"/>
      <c r="AD903" s="183"/>
      <c r="AE903" s="183"/>
      <c r="AF903" s="183"/>
      <c r="AG903" s="183"/>
      <c r="AH903" s="183"/>
      <c r="AI903" s="183"/>
      <c r="AJ903" s="183"/>
      <c r="AK903" s="183"/>
      <c r="AL903" s="183"/>
      <c r="AM903" s="183"/>
      <c r="AN903" s="183"/>
      <c r="AO903" s="183"/>
      <c r="AP903" s="183"/>
      <c r="AQ903" s="183"/>
      <c r="AR903" s="183"/>
      <c r="AS903" s="183"/>
      <c r="AT903" s="183"/>
      <c r="AU903" s="183"/>
      <c r="AV903" s="183"/>
      <c r="AW903" s="183"/>
      <c r="AX903" s="183"/>
      <c r="AY903" s="183"/>
      <c r="AZ903" s="183"/>
      <c r="BA903" s="183"/>
      <c r="BB903" s="183"/>
    </row>
    <row r="904" spans="1:54">
      <c r="A904" s="183"/>
      <c r="B904" s="18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  <c r="AB904" s="183"/>
      <c r="AC904" s="183"/>
      <c r="AD904" s="183"/>
      <c r="AE904" s="183"/>
      <c r="AF904" s="183"/>
      <c r="AG904" s="183"/>
      <c r="AH904" s="183"/>
      <c r="AI904" s="183"/>
      <c r="AJ904" s="183"/>
      <c r="AK904" s="183"/>
      <c r="AL904" s="183"/>
      <c r="AM904" s="183"/>
      <c r="AN904" s="183"/>
      <c r="AO904" s="183"/>
      <c r="AP904" s="183"/>
      <c r="AQ904" s="183"/>
      <c r="AR904" s="183"/>
      <c r="AS904" s="183"/>
      <c r="AT904" s="183"/>
      <c r="AU904" s="183"/>
      <c r="AV904" s="183"/>
      <c r="AW904" s="183"/>
      <c r="AX904" s="183"/>
      <c r="AY904" s="183"/>
      <c r="AZ904" s="183"/>
      <c r="BA904" s="183"/>
      <c r="BB904" s="183"/>
    </row>
    <row r="905" spans="1:54">
      <c r="A905" s="183"/>
      <c r="B905" s="18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  <c r="AB905" s="183"/>
      <c r="AC905" s="183"/>
      <c r="AD905" s="183"/>
      <c r="AE905" s="183"/>
      <c r="AF905" s="183"/>
      <c r="AG905" s="183"/>
      <c r="AH905" s="183"/>
      <c r="AI905" s="183"/>
      <c r="AJ905" s="183"/>
      <c r="AK905" s="183"/>
      <c r="AL905" s="183"/>
      <c r="AM905" s="183"/>
      <c r="AN905" s="183"/>
      <c r="AO905" s="183"/>
      <c r="AP905" s="183"/>
      <c r="AQ905" s="183"/>
      <c r="AR905" s="183"/>
      <c r="AS905" s="183"/>
      <c r="AT905" s="183"/>
      <c r="AU905" s="183"/>
      <c r="AV905" s="183"/>
      <c r="AW905" s="183"/>
      <c r="AX905" s="183"/>
      <c r="AY905" s="183"/>
      <c r="AZ905" s="183"/>
      <c r="BA905" s="183"/>
      <c r="BB905" s="183"/>
    </row>
    <row r="906" spans="1:54">
      <c r="A906" s="183"/>
      <c r="B906" s="18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  <c r="AB906" s="183"/>
      <c r="AC906" s="183"/>
      <c r="AD906" s="183"/>
      <c r="AE906" s="183"/>
      <c r="AF906" s="183"/>
      <c r="AG906" s="183"/>
      <c r="AH906" s="183"/>
      <c r="AI906" s="183"/>
      <c r="AJ906" s="183"/>
      <c r="AK906" s="183"/>
      <c r="AL906" s="183"/>
      <c r="AM906" s="183"/>
      <c r="AN906" s="183"/>
      <c r="AO906" s="183"/>
      <c r="AP906" s="183"/>
      <c r="AQ906" s="183"/>
      <c r="AR906" s="183"/>
      <c r="AS906" s="183"/>
      <c r="AT906" s="183"/>
      <c r="AU906" s="183"/>
      <c r="AV906" s="183"/>
      <c r="AW906" s="183"/>
      <c r="AX906" s="183"/>
      <c r="AY906" s="183"/>
      <c r="AZ906" s="183"/>
      <c r="BA906" s="183"/>
      <c r="BB906" s="183"/>
    </row>
    <row r="907" spans="1:54">
      <c r="A907" s="183"/>
      <c r="B907" s="18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  <c r="AB907" s="183"/>
      <c r="AC907" s="183"/>
      <c r="AD907" s="183"/>
      <c r="AE907" s="183"/>
      <c r="AF907" s="183"/>
      <c r="AG907" s="183"/>
      <c r="AH907" s="183"/>
      <c r="AI907" s="183"/>
      <c r="AJ907" s="183"/>
      <c r="AK907" s="183"/>
      <c r="AL907" s="183"/>
      <c r="AM907" s="183"/>
      <c r="AN907" s="183"/>
      <c r="AO907" s="183"/>
      <c r="AP907" s="183"/>
      <c r="AQ907" s="183"/>
      <c r="AR907" s="183"/>
      <c r="AS907" s="183"/>
      <c r="AT907" s="183"/>
      <c r="AU907" s="183"/>
      <c r="AV907" s="183"/>
      <c r="AW907" s="183"/>
      <c r="AX907" s="183"/>
      <c r="AY907" s="183"/>
      <c r="AZ907" s="183"/>
      <c r="BA907" s="183"/>
      <c r="BB907" s="183"/>
    </row>
    <row r="908" spans="1:54">
      <c r="A908" s="183"/>
      <c r="B908" s="18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  <c r="AB908" s="183"/>
      <c r="AC908" s="183"/>
      <c r="AD908" s="183"/>
      <c r="AE908" s="183"/>
      <c r="AF908" s="183"/>
      <c r="AG908" s="183"/>
      <c r="AH908" s="183"/>
      <c r="AI908" s="183"/>
      <c r="AJ908" s="183"/>
      <c r="AK908" s="183"/>
      <c r="AL908" s="183"/>
      <c r="AM908" s="183"/>
      <c r="AN908" s="183"/>
      <c r="AO908" s="183"/>
      <c r="AP908" s="183"/>
      <c r="AQ908" s="183"/>
      <c r="AR908" s="183"/>
      <c r="AS908" s="183"/>
      <c r="AT908" s="183"/>
      <c r="AU908" s="183"/>
      <c r="AV908" s="183"/>
      <c r="AW908" s="183"/>
      <c r="AX908" s="183"/>
      <c r="AY908" s="183"/>
      <c r="AZ908" s="183"/>
      <c r="BA908" s="183"/>
      <c r="BB908" s="183"/>
    </row>
    <row r="909" spans="1:54">
      <c r="A909" s="183"/>
      <c r="B909" s="18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  <c r="AB909" s="183"/>
      <c r="AC909" s="183"/>
      <c r="AD909" s="183"/>
      <c r="AE909" s="183"/>
      <c r="AF909" s="183"/>
      <c r="AG909" s="183"/>
      <c r="AH909" s="183"/>
      <c r="AI909" s="183"/>
      <c r="AJ909" s="183"/>
      <c r="AK909" s="183"/>
      <c r="AL909" s="183"/>
      <c r="AM909" s="183"/>
      <c r="AN909" s="183"/>
      <c r="AO909" s="183"/>
      <c r="AP909" s="183"/>
      <c r="AQ909" s="183"/>
      <c r="AR909" s="183"/>
      <c r="AS909" s="183"/>
      <c r="AT909" s="183"/>
      <c r="AU909" s="183"/>
      <c r="AV909" s="183"/>
      <c r="AW909" s="183"/>
      <c r="AX909" s="183"/>
      <c r="AY909" s="183"/>
      <c r="AZ909" s="183"/>
      <c r="BA909" s="183"/>
      <c r="BB909" s="183"/>
    </row>
    <row r="910" spans="1:54">
      <c r="A910" s="183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  <c r="AB910" s="183"/>
      <c r="AC910" s="183"/>
      <c r="AD910" s="183"/>
      <c r="AE910" s="183"/>
      <c r="AF910" s="183"/>
      <c r="AG910" s="183"/>
      <c r="AH910" s="183"/>
      <c r="AI910" s="183"/>
      <c r="AJ910" s="183"/>
      <c r="AK910" s="183"/>
      <c r="AL910" s="183"/>
      <c r="AM910" s="183"/>
      <c r="AN910" s="183"/>
      <c r="AO910" s="183"/>
      <c r="AP910" s="183"/>
      <c r="AQ910" s="183"/>
      <c r="AR910" s="183"/>
      <c r="AS910" s="183"/>
      <c r="AT910" s="183"/>
      <c r="AU910" s="183"/>
      <c r="AV910" s="183"/>
      <c r="AW910" s="183"/>
      <c r="AX910" s="183"/>
      <c r="AY910" s="183"/>
      <c r="AZ910" s="183"/>
      <c r="BA910" s="183"/>
      <c r="BB910" s="183"/>
    </row>
    <row r="911" spans="1:54">
      <c r="A911" s="183"/>
      <c r="B911" s="18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  <c r="AB911" s="183"/>
      <c r="AC911" s="183"/>
      <c r="AD911" s="183"/>
      <c r="AE911" s="183"/>
      <c r="AF911" s="183"/>
      <c r="AG911" s="183"/>
      <c r="AH911" s="183"/>
      <c r="AI911" s="183"/>
      <c r="AJ911" s="183"/>
      <c r="AK911" s="183"/>
      <c r="AL911" s="183"/>
      <c r="AM911" s="183"/>
      <c r="AN911" s="183"/>
      <c r="AO911" s="183"/>
      <c r="AP911" s="183"/>
      <c r="AQ911" s="183"/>
      <c r="AR911" s="183"/>
      <c r="AS911" s="183"/>
      <c r="AT911" s="183"/>
      <c r="AU911" s="183"/>
      <c r="AV911" s="183"/>
      <c r="AW911" s="183"/>
      <c r="AX911" s="183"/>
      <c r="AY911" s="183"/>
      <c r="AZ911" s="183"/>
      <c r="BA911" s="183"/>
      <c r="BB911" s="183"/>
    </row>
    <row r="912" spans="1:54">
      <c r="A912" s="183"/>
      <c r="B912" s="18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  <c r="AB912" s="183"/>
      <c r="AC912" s="183"/>
      <c r="AD912" s="183"/>
      <c r="AE912" s="183"/>
      <c r="AF912" s="183"/>
      <c r="AG912" s="183"/>
      <c r="AH912" s="183"/>
      <c r="AI912" s="183"/>
      <c r="AJ912" s="183"/>
      <c r="AK912" s="183"/>
      <c r="AL912" s="183"/>
      <c r="AM912" s="183"/>
      <c r="AN912" s="183"/>
      <c r="AO912" s="183"/>
      <c r="AP912" s="183"/>
      <c r="AQ912" s="183"/>
      <c r="AR912" s="183"/>
      <c r="AS912" s="183"/>
      <c r="AT912" s="183"/>
      <c r="AU912" s="183"/>
      <c r="AV912" s="183"/>
      <c r="AW912" s="183"/>
      <c r="AX912" s="183"/>
      <c r="AY912" s="183"/>
      <c r="AZ912" s="183"/>
      <c r="BA912" s="183"/>
      <c r="BB912" s="183"/>
    </row>
    <row r="913" spans="1:54">
      <c r="A913" s="183"/>
      <c r="B913" s="18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  <c r="AB913" s="183"/>
      <c r="AC913" s="183"/>
      <c r="AD913" s="183"/>
      <c r="AE913" s="183"/>
      <c r="AF913" s="183"/>
      <c r="AG913" s="183"/>
      <c r="AH913" s="183"/>
      <c r="AI913" s="183"/>
      <c r="AJ913" s="183"/>
      <c r="AK913" s="183"/>
      <c r="AL913" s="183"/>
      <c r="AM913" s="183"/>
      <c r="AN913" s="183"/>
      <c r="AO913" s="183"/>
      <c r="AP913" s="183"/>
      <c r="AQ913" s="183"/>
      <c r="AR913" s="183"/>
      <c r="AS913" s="183"/>
      <c r="AT913" s="183"/>
      <c r="AU913" s="183"/>
      <c r="AV913" s="183"/>
      <c r="AW913" s="183"/>
      <c r="AX913" s="183"/>
      <c r="AY913" s="183"/>
      <c r="AZ913" s="183"/>
      <c r="BA913" s="183"/>
      <c r="BB913" s="183"/>
    </row>
    <row r="914" spans="1:54">
      <c r="A914" s="183"/>
      <c r="B914" s="18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  <c r="AB914" s="183"/>
      <c r="AC914" s="183"/>
      <c r="AD914" s="183"/>
      <c r="AE914" s="183"/>
      <c r="AF914" s="183"/>
      <c r="AG914" s="183"/>
      <c r="AH914" s="183"/>
      <c r="AI914" s="183"/>
      <c r="AJ914" s="183"/>
      <c r="AK914" s="183"/>
      <c r="AL914" s="183"/>
      <c r="AM914" s="183"/>
      <c r="AN914" s="183"/>
      <c r="AO914" s="183"/>
      <c r="AP914" s="183"/>
      <c r="AQ914" s="183"/>
      <c r="AR914" s="183"/>
      <c r="AS914" s="183"/>
      <c r="AT914" s="183"/>
      <c r="AU914" s="183"/>
      <c r="AV914" s="183"/>
      <c r="AW914" s="183"/>
      <c r="AX914" s="183"/>
      <c r="AY914" s="183"/>
      <c r="AZ914" s="183"/>
      <c r="BA914" s="183"/>
      <c r="BB914" s="183"/>
    </row>
    <row r="915" spans="1:54">
      <c r="A915" s="183"/>
      <c r="B915" s="183"/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  <c r="AA915" s="183"/>
      <c r="AB915" s="183"/>
      <c r="AC915" s="183"/>
      <c r="AD915" s="183"/>
      <c r="AE915" s="183"/>
      <c r="AF915" s="183"/>
      <c r="AG915" s="183"/>
      <c r="AH915" s="183"/>
      <c r="AI915" s="183"/>
      <c r="AJ915" s="183"/>
      <c r="AK915" s="183"/>
      <c r="AL915" s="183"/>
      <c r="AM915" s="183"/>
      <c r="AN915" s="183"/>
      <c r="AO915" s="183"/>
      <c r="AP915" s="183"/>
      <c r="AQ915" s="183"/>
      <c r="AR915" s="183"/>
      <c r="AS915" s="183"/>
      <c r="AT915" s="183"/>
      <c r="AU915" s="183"/>
      <c r="AV915" s="183"/>
      <c r="AW915" s="183"/>
      <c r="AX915" s="183"/>
      <c r="AY915" s="183"/>
      <c r="AZ915" s="183"/>
      <c r="BA915" s="183"/>
      <c r="BB915" s="183"/>
    </row>
    <row r="916" spans="1:54">
      <c r="A916" s="183"/>
      <c r="B916" s="183"/>
      <c r="C916" s="183"/>
      <c r="D916" s="183"/>
      <c r="E916" s="183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  <c r="AA916" s="183"/>
      <c r="AB916" s="183"/>
      <c r="AC916" s="183"/>
      <c r="AD916" s="183"/>
      <c r="AE916" s="183"/>
      <c r="AF916" s="183"/>
      <c r="AG916" s="183"/>
      <c r="AH916" s="183"/>
      <c r="AI916" s="183"/>
      <c r="AJ916" s="183"/>
      <c r="AK916" s="183"/>
      <c r="AL916" s="183"/>
      <c r="AM916" s="183"/>
      <c r="AN916" s="183"/>
      <c r="AO916" s="183"/>
      <c r="AP916" s="183"/>
      <c r="AQ916" s="183"/>
      <c r="AR916" s="183"/>
      <c r="AS916" s="183"/>
      <c r="AT916" s="183"/>
      <c r="AU916" s="183"/>
      <c r="AV916" s="183"/>
      <c r="AW916" s="183"/>
      <c r="AX916" s="183"/>
      <c r="AY916" s="183"/>
      <c r="AZ916" s="183"/>
      <c r="BA916" s="183"/>
      <c r="BB916" s="183"/>
    </row>
    <row r="917" spans="1:54">
      <c r="A917" s="183"/>
      <c r="B917" s="183"/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  <c r="AA917" s="183"/>
      <c r="AB917" s="183"/>
      <c r="AC917" s="183"/>
      <c r="AD917" s="183"/>
      <c r="AE917" s="183"/>
      <c r="AF917" s="183"/>
      <c r="AG917" s="183"/>
      <c r="AH917" s="183"/>
      <c r="AI917" s="183"/>
      <c r="AJ917" s="183"/>
      <c r="AK917" s="183"/>
      <c r="AL917" s="183"/>
      <c r="AM917" s="183"/>
      <c r="AN917" s="183"/>
      <c r="AO917" s="183"/>
      <c r="AP917" s="183"/>
      <c r="AQ917" s="183"/>
      <c r="AR917" s="183"/>
      <c r="AS917" s="183"/>
      <c r="AT917" s="183"/>
      <c r="AU917" s="183"/>
      <c r="AV917" s="183"/>
      <c r="AW917" s="183"/>
      <c r="AX917" s="183"/>
      <c r="AY917" s="183"/>
      <c r="AZ917" s="183"/>
      <c r="BA917" s="183"/>
      <c r="BB917" s="183"/>
    </row>
    <row r="918" spans="1:54">
      <c r="A918" s="183"/>
      <c r="B918" s="183"/>
      <c r="C918" s="183"/>
      <c r="D918" s="183"/>
      <c r="E918" s="183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  <c r="AA918" s="183"/>
      <c r="AB918" s="183"/>
      <c r="AC918" s="183"/>
      <c r="AD918" s="183"/>
      <c r="AE918" s="183"/>
      <c r="AF918" s="183"/>
      <c r="AG918" s="183"/>
      <c r="AH918" s="183"/>
      <c r="AI918" s="183"/>
      <c r="AJ918" s="183"/>
      <c r="AK918" s="183"/>
      <c r="AL918" s="183"/>
      <c r="AM918" s="183"/>
      <c r="AN918" s="183"/>
      <c r="AO918" s="183"/>
      <c r="AP918" s="183"/>
      <c r="AQ918" s="183"/>
      <c r="AR918" s="183"/>
      <c r="AS918" s="183"/>
      <c r="AT918" s="183"/>
      <c r="AU918" s="183"/>
      <c r="AV918" s="183"/>
      <c r="AW918" s="183"/>
      <c r="AX918" s="183"/>
      <c r="AY918" s="183"/>
      <c r="AZ918" s="183"/>
      <c r="BA918" s="183"/>
      <c r="BB918" s="183"/>
    </row>
    <row r="919" spans="1:54">
      <c r="A919" s="183"/>
      <c r="B919" s="183"/>
      <c r="C919" s="183"/>
      <c r="D919" s="183"/>
      <c r="E919" s="183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  <c r="AA919" s="183"/>
      <c r="AB919" s="183"/>
      <c r="AC919" s="183"/>
      <c r="AD919" s="183"/>
      <c r="AE919" s="183"/>
      <c r="AF919" s="183"/>
      <c r="AG919" s="183"/>
      <c r="AH919" s="183"/>
      <c r="AI919" s="183"/>
      <c r="AJ919" s="183"/>
      <c r="AK919" s="183"/>
      <c r="AL919" s="183"/>
      <c r="AM919" s="183"/>
      <c r="AN919" s="183"/>
      <c r="AO919" s="183"/>
      <c r="AP919" s="183"/>
      <c r="AQ919" s="183"/>
      <c r="AR919" s="183"/>
      <c r="AS919" s="183"/>
      <c r="AT919" s="183"/>
      <c r="AU919" s="183"/>
      <c r="AV919" s="183"/>
      <c r="AW919" s="183"/>
      <c r="AX919" s="183"/>
      <c r="AY919" s="183"/>
      <c r="AZ919" s="183"/>
      <c r="BA919" s="183"/>
      <c r="BB919" s="183"/>
    </row>
    <row r="920" spans="1:54">
      <c r="A920" s="183"/>
      <c r="B920" s="183"/>
      <c r="C920" s="183"/>
      <c r="D920" s="183"/>
      <c r="E920" s="183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  <c r="AA920" s="183"/>
      <c r="AB920" s="183"/>
      <c r="AC920" s="183"/>
      <c r="AD920" s="183"/>
      <c r="AE920" s="183"/>
      <c r="AF920" s="183"/>
      <c r="AG920" s="183"/>
      <c r="AH920" s="183"/>
      <c r="AI920" s="183"/>
      <c r="AJ920" s="183"/>
      <c r="AK920" s="183"/>
      <c r="AL920" s="183"/>
      <c r="AM920" s="183"/>
      <c r="AN920" s="183"/>
      <c r="AO920" s="183"/>
      <c r="AP920" s="183"/>
      <c r="AQ920" s="183"/>
      <c r="AR920" s="183"/>
      <c r="AS920" s="183"/>
      <c r="AT920" s="183"/>
      <c r="AU920" s="183"/>
      <c r="AV920" s="183"/>
      <c r="AW920" s="183"/>
      <c r="AX920" s="183"/>
      <c r="AY920" s="183"/>
      <c r="AZ920" s="183"/>
      <c r="BA920" s="183"/>
      <c r="BB920" s="183"/>
    </row>
    <row r="921" spans="1:54">
      <c r="A921" s="183"/>
      <c r="B921" s="183"/>
      <c r="C921" s="183"/>
      <c r="D921" s="183"/>
      <c r="E921" s="183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  <c r="AA921" s="183"/>
      <c r="AB921" s="183"/>
      <c r="AC921" s="183"/>
      <c r="AD921" s="183"/>
      <c r="AE921" s="183"/>
      <c r="AF921" s="183"/>
      <c r="AG921" s="183"/>
      <c r="AH921" s="183"/>
      <c r="AI921" s="183"/>
      <c r="AJ921" s="183"/>
      <c r="AK921" s="183"/>
      <c r="AL921" s="183"/>
      <c r="AM921" s="183"/>
      <c r="AN921" s="183"/>
      <c r="AO921" s="183"/>
      <c r="AP921" s="183"/>
      <c r="AQ921" s="183"/>
      <c r="AR921" s="183"/>
      <c r="AS921" s="183"/>
      <c r="AT921" s="183"/>
      <c r="AU921" s="183"/>
      <c r="AV921" s="183"/>
      <c r="AW921" s="183"/>
      <c r="AX921" s="183"/>
      <c r="AY921" s="183"/>
      <c r="AZ921" s="183"/>
      <c r="BA921" s="183"/>
      <c r="BB921" s="183"/>
    </row>
    <row r="922" spans="1:54">
      <c r="A922" s="183"/>
      <c r="B922" s="183"/>
      <c r="C922" s="183"/>
      <c r="D922" s="183"/>
      <c r="E922" s="183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  <c r="AA922" s="183"/>
      <c r="AB922" s="183"/>
      <c r="AC922" s="183"/>
      <c r="AD922" s="183"/>
      <c r="AE922" s="183"/>
      <c r="AF922" s="183"/>
      <c r="AG922" s="183"/>
      <c r="AH922" s="183"/>
      <c r="AI922" s="183"/>
      <c r="AJ922" s="183"/>
      <c r="AK922" s="183"/>
      <c r="AL922" s="183"/>
      <c r="AM922" s="183"/>
      <c r="AN922" s="183"/>
      <c r="AO922" s="183"/>
      <c r="AP922" s="183"/>
      <c r="AQ922" s="183"/>
      <c r="AR922" s="183"/>
      <c r="AS922" s="183"/>
      <c r="AT922" s="183"/>
      <c r="AU922" s="183"/>
      <c r="AV922" s="183"/>
      <c r="AW922" s="183"/>
      <c r="AX922" s="183"/>
      <c r="AY922" s="183"/>
      <c r="AZ922" s="183"/>
      <c r="BA922" s="183"/>
      <c r="BB922" s="183"/>
    </row>
    <row r="923" spans="1:54">
      <c r="A923" s="183"/>
      <c r="B923" s="183"/>
      <c r="C923" s="183"/>
      <c r="D923" s="183"/>
      <c r="E923" s="183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  <c r="AA923" s="183"/>
      <c r="AB923" s="183"/>
      <c r="AC923" s="183"/>
      <c r="AD923" s="183"/>
      <c r="AE923" s="183"/>
      <c r="AF923" s="183"/>
      <c r="AG923" s="183"/>
      <c r="AH923" s="183"/>
      <c r="AI923" s="183"/>
      <c r="AJ923" s="183"/>
      <c r="AK923" s="183"/>
      <c r="AL923" s="183"/>
      <c r="AM923" s="183"/>
      <c r="AN923" s="183"/>
      <c r="AO923" s="183"/>
      <c r="AP923" s="183"/>
      <c r="AQ923" s="183"/>
      <c r="AR923" s="183"/>
      <c r="AS923" s="183"/>
      <c r="AT923" s="183"/>
      <c r="AU923" s="183"/>
      <c r="AV923" s="183"/>
      <c r="AW923" s="183"/>
      <c r="AX923" s="183"/>
      <c r="AY923" s="183"/>
      <c r="AZ923" s="183"/>
      <c r="BA923" s="183"/>
      <c r="BB923" s="183"/>
    </row>
    <row r="924" spans="1:54">
      <c r="A924" s="183"/>
      <c r="B924" s="183"/>
      <c r="C924" s="183"/>
      <c r="D924" s="183"/>
      <c r="E924" s="183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  <c r="AA924" s="183"/>
      <c r="AB924" s="183"/>
      <c r="AC924" s="183"/>
      <c r="AD924" s="183"/>
      <c r="AE924" s="183"/>
      <c r="AF924" s="183"/>
      <c r="AG924" s="183"/>
      <c r="AH924" s="183"/>
      <c r="AI924" s="183"/>
      <c r="AJ924" s="183"/>
      <c r="AK924" s="183"/>
      <c r="AL924" s="183"/>
      <c r="AM924" s="183"/>
      <c r="AN924" s="183"/>
      <c r="AO924" s="183"/>
      <c r="AP924" s="183"/>
      <c r="AQ924" s="183"/>
      <c r="AR924" s="183"/>
      <c r="AS924" s="183"/>
      <c r="AT924" s="183"/>
      <c r="AU924" s="183"/>
      <c r="AV924" s="183"/>
      <c r="AW924" s="183"/>
      <c r="AX924" s="183"/>
      <c r="AY924" s="183"/>
      <c r="AZ924" s="183"/>
      <c r="BA924" s="183"/>
      <c r="BB924" s="183"/>
    </row>
    <row r="925" spans="1:54">
      <c r="A925" s="183"/>
      <c r="B925" s="183"/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  <c r="AA925" s="183"/>
      <c r="AB925" s="183"/>
      <c r="AC925" s="183"/>
      <c r="AD925" s="183"/>
      <c r="AE925" s="183"/>
      <c r="AF925" s="183"/>
      <c r="AG925" s="183"/>
      <c r="AH925" s="183"/>
      <c r="AI925" s="183"/>
      <c r="AJ925" s="183"/>
      <c r="AK925" s="183"/>
      <c r="AL925" s="183"/>
      <c r="AM925" s="183"/>
      <c r="AN925" s="183"/>
      <c r="AO925" s="183"/>
      <c r="AP925" s="183"/>
      <c r="AQ925" s="183"/>
      <c r="AR925" s="183"/>
      <c r="AS925" s="183"/>
      <c r="AT925" s="183"/>
      <c r="AU925" s="183"/>
      <c r="AV925" s="183"/>
      <c r="AW925" s="183"/>
      <c r="AX925" s="183"/>
      <c r="AY925" s="183"/>
      <c r="AZ925" s="183"/>
      <c r="BA925" s="183"/>
      <c r="BB925" s="183"/>
    </row>
    <row r="926" spans="1:54">
      <c r="A926" s="183"/>
      <c r="B926" s="183"/>
      <c r="C926" s="183"/>
      <c r="D926" s="183"/>
      <c r="E926" s="183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  <c r="AA926" s="183"/>
      <c r="AB926" s="183"/>
      <c r="AC926" s="183"/>
      <c r="AD926" s="183"/>
      <c r="AE926" s="183"/>
      <c r="AF926" s="183"/>
      <c r="AG926" s="183"/>
      <c r="AH926" s="183"/>
      <c r="AI926" s="183"/>
      <c r="AJ926" s="183"/>
      <c r="AK926" s="183"/>
      <c r="AL926" s="183"/>
      <c r="AM926" s="183"/>
      <c r="AN926" s="183"/>
      <c r="AO926" s="183"/>
      <c r="AP926" s="183"/>
      <c r="AQ926" s="183"/>
      <c r="AR926" s="183"/>
      <c r="AS926" s="183"/>
      <c r="AT926" s="183"/>
      <c r="AU926" s="183"/>
      <c r="AV926" s="183"/>
      <c r="AW926" s="183"/>
      <c r="AX926" s="183"/>
      <c r="AY926" s="183"/>
      <c r="AZ926" s="183"/>
      <c r="BA926" s="183"/>
      <c r="BB926" s="183"/>
    </row>
    <row r="927" spans="1:54">
      <c r="A927" s="183"/>
      <c r="B927" s="183"/>
      <c r="C927" s="183"/>
      <c r="D927" s="183"/>
      <c r="E927" s="183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  <c r="AA927" s="183"/>
      <c r="AB927" s="183"/>
      <c r="AC927" s="183"/>
      <c r="AD927" s="183"/>
      <c r="AE927" s="183"/>
      <c r="AF927" s="183"/>
      <c r="AG927" s="183"/>
      <c r="AH927" s="183"/>
      <c r="AI927" s="183"/>
      <c r="AJ927" s="183"/>
      <c r="AK927" s="183"/>
      <c r="AL927" s="183"/>
      <c r="AM927" s="183"/>
      <c r="AN927" s="183"/>
      <c r="AO927" s="183"/>
      <c r="AP927" s="183"/>
      <c r="AQ927" s="183"/>
      <c r="AR927" s="183"/>
      <c r="AS927" s="183"/>
      <c r="AT927" s="183"/>
      <c r="AU927" s="183"/>
      <c r="AV927" s="183"/>
      <c r="AW927" s="183"/>
      <c r="AX927" s="183"/>
      <c r="AY927" s="183"/>
      <c r="AZ927" s="183"/>
      <c r="BA927" s="183"/>
      <c r="BB927" s="183"/>
    </row>
    <row r="928" spans="1:54">
      <c r="A928" s="183"/>
      <c r="B928" s="183"/>
      <c r="C928" s="183"/>
      <c r="D928" s="183"/>
      <c r="E928" s="183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  <c r="AA928" s="183"/>
      <c r="AB928" s="183"/>
      <c r="AC928" s="183"/>
      <c r="AD928" s="183"/>
      <c r="AE928" s="183"/>
      <c r="AF928" s="183"/>
      <c r="AG928" s="183"/>
      <c r="AH928" s="183"/>
      <c r="AI928" s="183"/>
      <c r="AJ928" s="183"/>
      <c r="AK928" s="183"/>
      <c r="AL928" s="183"/>
      <c r="AM928" s="183"/>
      <c r="AN928" s="183"/>
      <c r="AO928" s="183"/>
      <c r="AP928" s="183"/>
      <c r="AQ928" s="183"/>
      <c r="AR928" s="183"/>
      <c r="AS928" s="183"/>
      <c r="AT928" s="183"/>
      <c r="AU928" s="183"/>
      <c r="AV928" s="183"/>
      <c r="AW928" s="183"/>
      <c r="AX928" s="183"/>
      <c r="AY928" s="183"/>
      <c r="AZ928" s="183"/>
      <c r="BA928" s="183"/>
      <c r="BB928" s="183"/>
    </row>
    <row r="929" spans="1:54">
      <c r="A929" s="183"/>
      <c r="B929" s="183"/>
      <c r="C929" s="183"/>
      <c r="D929" s="183"/>
      <c r="E929" s="183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  <c r="AA929" s="183"/>
      <c r="AB929" s="183"/>
      <c r="AC929" s="183"/>
      <c r="AD929" s="183"/>
      <c r="AE929" s="183"/>
      <c r="AF929" s="183"/>
      <c r="AG929" s="183"/>
      <c r="AH929" s="183"/>
      <c r="AI929" s="183"/>
      <c r="AJ929" s="183"/>
      <c r="AK929" s="183"/>
      <c r="AL929" s="183"/>
      <c r="AM929" s="183"/>
      <c r="AN929" s="183"/>
      <c r="AO929" s="183"/>
      <c r="AP929" s="183"/>
      <c r="AQ929" s="183"/>
      <c r="AR929" s="183"/>
      <c r="AS929" s="183"/>
      <c r="AT929" s="183"/>
      <c r="AU929" s="183"/>
      <c r="AV929" s="183"/>
      <c r="AW929" s="183"/>
      <c r="AX929" s="183"/>
      <c r="AY929" s="183"/>
      <c r="AZ929" s="183"/>
      <c r="BA929" s="183"/>
      <c r="BB929" s="183"/>
    </row>
    <row r="930" spans="1:54">
      <c r="A930" s="183"/>
      <c r="B930" s="183"/>
      <c r="C930" s="183"/>
      <c r="D930" s="183"/>
      <c r="E930" s="183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  <c r="AA930" s="183"/>
      <c r="AB930" s="183"/>
      <c r="AC930" s="183"/>
      <c r="AD930" s="183"/>
      <c r="AE930" s="183"/>
      <c r="AF930" s="183"/>
      <c r="AG930" s="183"/>
      <c r="AH930" s="183"/>
      <c r="AI930" s="183"/>
      <c r="AJ930" s="183"/>
      <c r="AK930" s="183"/>
      <c r="AL930" s="183"/>
      <c r="AM930" s="183"/>
      <c r="AN930" s="183"/>
      <c r="AO930" s="183"/>
      <c r="AP930" s="183"/>
      <c r="AQ930" s="183"/>
      <c r="AR930" s="183"/>
      <c r="AS930" s="183"/>
      <c r="AT930" s="183"/>
      <c r="AU930" s="183"/>
      <c r="AV930" s="183"/>
      <c r="AW930" s="183"/>
      <c r="AX930" s="183"/>
      <c r="AY930" s="183"/>
      <c r="AZ930" s="183"/>
      <c r="BA930" s="183"/>
      <c r="BB930" s="183"/>
    </row>
    <row r="931" spans="1:54">
      <c r="A931" s="183"/>
      <c r="B931" s="183"/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  <c r="AA931" s="183"/>
      <c r="AB931" s="183"/>
      <c r="AC931" s="183"/>
      <c r="AD931" s="183"/>
      <c r="AE931" s="183"/>
      <c r="AF931" s="183"/>
      <c r="AG931" s="183"/>
      <c r="AH931" s="183"/>
      <c r="AI931" s="183"/>
      <c r="AJ931" s="183"/>
      <c r="AK931" s="183"/>
      <c r="AL931" s="183"/>
      <c r="AM931" s="183"/>
      <c r="AN931" s="183"/>
      <c r="AO931" s="183"/>
      <c r="AP931" s="183"/>
      <c r="AQ931" s="183"/>
      <c r="AR931" s="183"/>
      <c r="AS931" s="183"/>
      <c r="AT931" s="183"/>
      <c r="AU931" s="183"/>
      <c r="AV931" s="183"/>
      <c r="AW931" s="183"/>
      <c r="AX931" s="183"/>
      <c r="AY931" s="183"/>
      <c r="AZ931" s="183"/>
      <c r="BA931" s="183"/>
      <c r="BB931" s="183"/>
    </row>
    <row r="932" spans="1:54">
      <c r="A932" s="183"/>
      <c r="B932" s="183"/>
      <c r="C932" s="183"/>
      <c r="D932" s="183"/>
      <c r="E932" s="183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  <c r="AA932" s="183"/>
      <c r="AB932" s="183"/>
      <c r="AC932" s="183"/>
      <c r="AD932" s="183"/>
      <c r="AE932" s="183"/>
      <c r="AF932" s="183"/>
      <c r="AG932" s="183"/>
      <c r="AH932" s="183"/>
      <c r="AI932" s="183"/>
      <c r="AJ932" s="183"/>
      <c r="AK932" s="183"/>
      <c r="AL932" s="183"/>
      <c r="AM932" s="183"/>
      <c r="AN932" s="183"/>
      <c r="AO932" s="183"/>
      <c r="AP932" s="183"/>
      <c r="AQ932" s="183"/>
      <c r="AR932" s="183"/>
      <c r="AS932" s="183"/>
      <c r="AT932" s="183"/>
      <c r="AU932" s="183"/>
      <c r="AV932" s="183"/>
      <c r="AW932" s="183"/>
      <c r="AX932" s="183"/>
      <c r="AY932" s="183"/>
      <c r="AZ932" s="183"/>
      <c r="BA932" s="183"/>
      <c r="BB932" s="183"/>
    </row>
    <row r="933" spans="1:54">
      <c r="A933" s="183"/>
      <c r="B933" s="183"/>
      <c r="C933" s="183"/>
      <c r="D933" s="183"/>
      <c r="E933" s="183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  <c r="AA933" s="183"/>
      <c r="AB933" s="183"/>
      <c r="AC933" s="183"/>
      <c r="AD933" s="183"/>
      <c r="AE933" s="183"/>
      <c r="AF933" s="183"/>
      <c r="AG933" s="183"/>
      <c r="AH933" s="183"/>
      <c r="AI933" s="183"/>
      <c r="AJ933" s="183"/>
      <c r="AK933" s="183"/>
      <c r="AL933" s="183"/>
      <c r="AM933" s="183"/>
      <c r="AN933" s="183"/>
      <c r="AO933" s="183"/>
      <c r="AP933" s="183"/>
      <c r="AQ933" s="183"/>
      <c r="AR933" s="183"/>
      <c r="AS933" s="183"/>
      <c r="AT933" s="183"/>
      <c r="AU933" s="183"/>
      <c r="AV933" s="183"/>
      <c r="AW933" s="183"/>
      <c r="AX933" s="183"/>
      <c r="AY933" s="183"/>
      <c r="AZ933" s="183"/>
      <c r="BA933" s="183"/>
      <c r="BB933" s="183"/>
    </row>
    <row r="934" spans="1:54">
      <c r="A934" s="183"/>
      <c r="B934" s="183"/>
      <c r="C934" s="183"/>
      <c r="D934" s="183"/>
      <c r="E934" s="183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  <c r="AA934" s="183"/>
      <c r="AB934" s="183"/>
      <c r="AC934" s="183"/>
      <c r="AD934" s="183"/>
      <c r="AE934" s="183"/>
      <c r="AF934" s="183"/>
      <c r="AG934" s="183"/>
      <c r="AH934" s="183"/>
      <c r="AI934" s="183"/>
      <c r="AJ934" s="183"/>
      <c r="AK934" s="183"/>
      <c r="AL934" s="183"/>
      <c r="AM934" s="183"/>
      <c r="AN934" s="183"/>
      <c r="AO934" s="183"/>
      <c r="AP934" s="183"/>
      <c r="AQ934" s="183"/>
      <c r="AR934" s="183"/>
      <c r="AS934" s="183"/>
      <c r="AT934" s="183"/>
      <c r="AU934" s="183"/>
      <c r="AV934" s="183"/>
      <c r="AW934" s="183"/>
      <c r="AX934" s="183"/>
      <c r="AY934" s="183"/>
      <c r="AZ934" s="183"/>
      <c r="BA934" s="183"/>
      <c r="BB934" s="183"/>
    </row>
    <row r="935" spans="1:54">
      <c r="A935" s="183"/>
      <c r="B935" s="183"/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  <c r="AA935" s="183"/>
      <c r="AB935" s="183"/>
      <c r="AC935" s="183"/>
      <c r="AD935" s="183"/>
      <c r="AE935" s="183"/>
      <c r="AF935" s="183"/>
      <c r="AG935" s="183"/>
      <c r="AH935" s="183"/>
      <c r="AI935" s="183"/>
      <c r="AJ935" s="183"/>
      <c r="AK935" s="183"/>
      <c r="AL935" s="183"/>
      <c r="AM935" s="183"/>
      <c r="AN935" s="183"/>
      <c r="AO935" s="183"/>
      <c r="AP935" s="183"/>
      <c r="AQ935" s="183"/>
      <c r="AR935" s="183"/>
      <c r="AS935" s="183"/>
      <c r="AT935" s="183"/>
      <c r="AU935" s="183"/>
      <c r="AV935" s="183"/>
      <c r="AW935" s="183"/>
      <c r="AX935" s="183"/>
      <c r="AY935" s="183"/>
      <c r="AZ935" s="183"/>
      <c r="BA935" s="183"/>
      <c r="BB935" s="183"/>
    </row>
    <row r="936" spans="1:54">
      <c r="A936" s="183"/>
      <c r="B936" s="183"/>
      <c r="C936" s="183"/>
      <c r="D936" s="183"/>
      <c r="E936" s="183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  <c r="AA936" s="183"/>
      <c r="AB936" s="183"/>
      <c r="AC936" s="183"/>
      <c r="AD936" s="183"/>
      <c r="AE936" s="183"/>
      <c r="AF936" s="183"/>
      <c r="AG936" s="183"/>
      <c r="AH936" s="183"/>
      <c r="AI936" s="183"/>
      <c r="AJ936" s="183"/>
      <c r="AK936" s="183"/>
      <c r="AL936" s="183"/>
      <c r="AM936" s="183"/>
      <c r="AN936" s="183"/>
      <c r="AO936" s="183"/>
      <c r="AP936" s="183"/>
      <c r="AQ936" s="183"/>
      <c r="AR936" s="183"/>
      <c r="AS936" s="183"/>
      <c r="AT936" s="183"/>
      <c r="AU936" s="183"/>
      <c r="AV936" s="183"/>
      <c r="AW936" s="183"/>
      <c r="AX936" s="183"/>
      <c r="AY936" s="183"/>
      <c r="AZ936" s="183"/>
      <c r="BA936" s="183"/>
      <c r="BB936" s="183"/>
    </row>
    <row r="937" spans="1:54">
      <c r="A937" s="183"/>
      <c r="B937" s="183"/>
      <c r="C937" s="183"/>
      <c r="D937" s="183"/>
      <c r="E937" s="183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  <c r="AA937" s="183"/>
      <c r="AB937" s="183"/>
      <c r="AC937" s="183"/>
      <c r="AD937" s="183"/>
      <c r="AE937" s="183"/>
      <c r="AF937" s="183"/>
      <c r="AG937" s="183"/>
      <c r="AH937" s="183"/>
      <c r="AI937" s="183"/>
      <c r="AJ937" s="183"/>
      <c r="AK937" s="183"/>
      <c r="AL937" s="183"/>
      <c r="AM937" s="183"/>
      <c r="AN937" s="183"/>
      <c r="AO937" s="183"/>
      <c r="AP937" s="183"/>
      <c r="AQ937" s="183"/>
      <c r="AR937" s="183"/>
      <c r="AS937" s="183"/>
      <c r="AT937" s="183"/>
      <c r="AU937" s="183"/>
      <c r="AV937" s="183"/>
      <c r="AW937" s="183"/>
      <c r="AX937" s="183"/>
      <c r="AY937" s="183"/>
      <c r="AZ937" s="183"/>
      <c r="BA937" s="183"/>
      <c r="BB937" s="183"/>
    </row>
    <row r="938" spans="1:54">
      <c r="A938" s="183"/>
      <c r="B938" s="183"/>
      <c r="C938" s="183"/>
      <c r="D938" s="183"/>
      <c r="E938" s="183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  <c r="AA938" s="183"/>
      <c r="AB938" s="183"/>
      <c r="AC938" s="183"/>
      <c r="AD938" s="183"/>
      <c r="AE938" s="183"/>
      <c r="AF938" s="183"/>
      <c r="AG938" s="183"/>
      <c r="AH938" s="183"/>
      <c r="AI938" s="183"/>
      <c r="AJ938" s="183"/>
      <c r="AK938" s="183"/>
      <c r="AL938" s="183"/>
      <c r="AM938" s="183"/>
      <c r="AN938" s="183"/>
      <c r="AO938" s="183"/>
      <c r="AP938" s="183"/>
      <c r="AQ938" s="183"/>
      <c r="AR938" s="183"/>
      <c r="AS938" s="183"/>
      <c r="AT938" s="183"/>
      <c r="AU938" s="183"/>
      <c r="AV938" s="183"/>
      <c r="AW938" s="183"/>
      <c r="AX938" s="183"/>
      <c r="AY938" s="183"/>
      <c r="AZ938" s="183"/>
      <c r="BA938" s="183"/>
      <c r="BB938" s="183"/>
    </row>
    <row r="939" spans="1:54">
      <c r="A939" s="183"/>
      <c r="B939" s="183"/>
      <c r="C939" s="183"/>
      <c r="D939" s="183"/>
      <c r="E939" s="183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  <c r="AA939" s="183"/>
      <c r="AB939" s="183"/>
      <c r="AC939" s="183"/>
      <c r="AD939" s="183"/>
      <c r="AE939" s="183"/>
      <c r="AF939" s="183"/>
      <c r="AG939" s="183"/>
      <c r="AH939" s="183"/>
      <c r="AI939" s="183"/>
      <c r="AJ939" s="183"/>
      <c r="AK939" s="183"/>
      <c r="AL939" s="183"/>
      <c r="AM939" s="183"/>
      <c r="AN939" s="183"/>
      <c r="AO939" s="183"/>
      <c r="AP939" s="183"/>
      <c r="AQ939" s="183"/>
      <c r="AR939" s="183"/>
      <c r="AS939" s="183"/>
      <c r="AT939" s="183"/>
      <c r="AU939" s="183"/>
      <c r="AV939" s="183"/>
      <c r="AW939" s="183"/>
      <c r="AX939" s="183"/>
      <c r="AY939" s="183"/>
      <c r="AZ939" s="183"/>
      <c r="BA939" s="183"/>
      <c r="BB939" s="183"/>
    </row>
    <row r="940" spans="1:54">
      <c r="A940" s="183"/>
      <c r="B940" s="183"/>
      <c r="C940" s="183"/>
      <c r="D940" s="183"/>
      <c r="E940" s="183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  <c r="AA940" s="183"/>
      <c r="AB940" s="183"/>
      <c r="AC940" s="183"/>
      <c r="AD940" s="183"/>
      <c r="AE940" s="183"/>
      <c r="AF940" s="183"/>
      <c r="AG940" s="183"/>
      <c r="AH940" s="183"/>
      <c r="AI940" s="183"/>
      <c r="AJ940" s="183"/>
      <c r="AK940" s="183"/>
      <c r="AL940" s="183"/>
      <c r="AM940" s="183"/>
      <c r="AN940" s="183"/>
      <c r="AO940" s="183"/>
      <c r="AP940" s="183"/>
      <c r="AQ940" s="183"/>
      <c r="AR940" s="183"/>
      <c r="AS940" s="183"/>
      <c r="AT940" s="183"/>
      <c r="AU940" s="183"/>
      <c r="AV940" s="183"/>
      <c r="AW940" s="183"/>
      <c r="AX940" s="183"/>
      <c r="AY940" s="183"/>
      <c r="AZ940" s="183"/>
      <c r="BA940" s="183"/>
      <c r="BB940" s="183"/>
    </row>
    <row r="941" spans="1:54">
      <c r="A941" s="183"/>
      <c r="B941" s="183"/>
      <c r="C941" s="183"/>
      <c r="D941" s="183"/>
      <c r="E941" s="183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  <c r="AA941" s="183"/>
      <c r="AB941" s="183"/>
      <c r="AC941" s="183"/>
      <c r="AD941" s="183"/>
      <c r="AE941" s="183"/>
      <c r="AF941" s="183"/>
      <c r="AG941" s="183"/>
      <c r="AH941" s="183"/>
      <c r="AI941" s="183"/>
      <c r="AJ941" s="183"/>
      <c r="AK941" s="183"/>
      <c r="AL941" s="183"/>
      <c r="AM941" s="183"/>
      <c r="AN941" s="183"/>
      <c r="AO941" s="183"/>
      <c r="AP941" s="183"/>
      <c r="AQ941" s="183"/>
      <c r="AR941" s="183"/>
      <c r="AS941" s="183"/>
      <c r="AT941" s="183"/>
      <c r="AU941" s="183"/>
      <c r="AV941" s="183"/>
      <c r="AW941" s="183"/>
      <c r="AX941" s="183"/>
      <c r="AY941" s="183"/>
      <c r="AZ941" s="183"/>
      <c r="BA941" s="183"/>
      <c r="BB941" s="183"/>
    </row>
    <row r="942" spans="1:54">
      <c r="A942" s="183"/>
      <c r="B942" s="183"/>
      <c r="C942" s="183"/>
      <c r="D942" s="183"/>
      <c r="E942" s="183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  <c r="AA942" s="183"/>
      <c r="AB942" s="183"/>
      <c r="AC942" s="183"/>
      <c r="AD942" s="183"/>
      <c r="AE942" s="183"/>
      <c r="AF942" s="183"/>
      <c r="AG942" s="183"/>
      <c r="AH942" s="183"/>
      <c r="AI942" s="183"/>
      <c r="AJ942" s="183"/>
      <c r="AK942" s="183"/>
      <c r="AL942" s="183"/>
      <c r="AM942" s="183"/>
      <c r="AN942" s="183"/>
      <c r="AO942" s="183"/>
      <c r="AP942" s="183"/>
      <c r="AQ942" s="183"/>
      <c r="AR942" s="183"/>
      <c r="AS942" s="183"/>
      <c r="AT942" s="183"/>
      <c r="AU942" s="183"/>
      <c r="AV942" s="183"/>
      <c r="AW942" s="183"/>
      <c r="AX942" s="183"/>
      <c r="AY942" s="183"/>
      <c r="AZ942" s="183"/>
      <c r="BA942" s="183"/>
      <c r="BB942" s="183"/>
    </row>
    <row r="943" spans="1:54">
      <c r="A943" s="183"/>
      <c r="B943" s="183"/>
      <c r="C943" s="183"/>
      <c r="D943" s="183"/>
      <c r="E943" s="183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  <c r="AA943" s="183"/>
      <c r="AB943" s="183"/>
      <c r="AC943" s="183"/>
      <c r="AD943" s="183"/>
      <c r="AE943" s="183"/>
      <c r="AF943" s="183"/>
      <c r="AG943" s="183"/>
      <c r="AH943" s="183"/>
      <c r="AI943" s="183"/>
      <c r="AJ943" s="183"/>
      <c r="AK943" s="183"/>
      <c r="AL943" s="183"/>
      <c r="AM943" s="183"/>
      <c r="AN943" s="183"/>
      <c r="AO943" s="183"/>
      <c r="AP943" s="183"/>
      <c r="AQ943" s="183"/>
      <c r="AR943" s="183"/>
      <c r="AS943" s="183"/>
      <c r="AT943" s="183"/>
      <c r="AU943" s="183"/>
      <c r="AV943" s="183"/>
      <c r="AW943" s="183"/>
      <c r="AX943" s="183"/>
      <c r="AY943" s="183"/>
      <c r="AZ943" s="183"/>
      <c r="BA943" s="183"/>
      <c r="BB943" s="183"/>
    </row>
    <row r="944" spans="1:54">
      <c r="A944" s="183"/>
      <c r="B944" s="183"/>
      <c r="C944" s="183"/>
      <c r="D944" s="183"/>
      <c r="E944" s="183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  <c r="AA944" s="183"/>
      <c r="AB944" s="183"/>
      <c r="AC944" s="183"/>
      <c r="AD944" s="183"/>
      <c r="AE944" s="183"/>
      <c r="AF944" s="183"/>
      <c r="AG944" s="183"/>
      <c r="AH944" s="183"/>
      <c r="AI944" s="183"/>
      <c r="AJ944" s="183"/>
      <c r="AK944" s="183"/>
      <c r="AL944" s="183"/>
      <c r="AM944" s="183"/>
      <c r="AN944" s="183"/>
      <c r="AO944" s="183"/>
      <c r="AP944" s="183"/>
      <c r="AQ944" s="183"/>
      <c r="AR944" s="183"/>
      <c r="AS944" s="183"/>
      <c r="AT944" s="183"/>
      <c r="AU944" s="183"/>
      <c r="AV944" s="183"/>
      <c r="AW944" s="183"/>
      <c r="AX944" s="183"/>
      <c r="AY944" s="183"/>
      <c r="AZ944" s="183"/>
      <c r="BA944" s="183"/>
      <c r="BB944" s="183"/>
    </row>
    <row r="945" spans="1:54">
      <c r="A945" s="183"/>
      <c r="B945" s="183"/>
      <c r="C945" s="183"/>
      <c r="D945" s="183"/>
      <c r="E945" s="183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  <c r="AA945" s="183"/>
      <c r="AB945" s="183"/>
      <c r="AC945" s="183"/>
      <c r="AD945" s="183"/>
      <c r="AE945" s="183"/>
      <c r="AF945" s="183"/>
      <c r="AG945" s="183"/>
      <c r="AH945" s="183"/>
      <c r="AI945" s="183"/>
      <c r="AJ945" s="183"/>
      <c r="AK945" s="183"/>
      <c r="AL945" s="183"/>
      <c r="AM945" s="183"/>
      <c r="AN945" s="183"/>
      <c r="AO945" s="183"/>
      <c r="AP945" s="183"/>
      <c r="AQ945" s="183"/>
      <c r="AR945" s="183"/>
      <c r="AS945" s="183"/>
      <c r="AT945" s="183"/>
      <c r="AU945" s="183"/>
      <c r="AV945" s="183"/>
      <c r="AW945" s="183"/>
      <c r="AX945" s="183"/>
      <c r="AY945" s="183"/>
      <c r="AZ945" s="183"/>
      <c r="BA945" s="183"/>
      <c r="BB945" s="183"/>
    </row>
    <row r="946" spans="1:54">
      <c r="A946" s="183"/>
      <c r="B946" s="183"/>
      <c r="C946" s="183"/>
      <c r="D946" s="183"/>
      <c r="E946" s="183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  <c r="AA946" s="183"/>
      <c r="AB946" s="183"/>
      <c r="AC946" s="183"/>
      <c r="AD946" s="183"/>
      <c r="AE946" s="183"/>
      <c r="AF946" s="183"/>
      <c r="AG946" s="183"/>
      <c r="AH946" s="183"/>
      <c r="AI946" s="183"/>
      <c r="AJ946" s="183"/>
      <c r="AK946" s="183"/>
      <c r="AL946" s="183"/>
      <c r="AM946" s="183"/>
      <c r="AN946" s="183"/>
      <c r="AO946" s="183"/>
      <c r="AP946" s="183"/>
      <c r="AQ946" s="183"/>
      <c r="AR946" s="183"/>
      <c r="AS946" s="183"/>
      <c r="AT946" s="183"/>
      <c r="AU946" s="183"/>
      <c r="AV946" s="183"/>
      <c r="AW946" s="183"/>
      <c r="AX946" s="183"/>
      <c r="AY946" s="183"/>
      <c r="AZ946" s="183"/>
      <c r="BA946" s="183"/>
      <c r="BB946" s="183"/>
    </row>
    <row r="947" spans="1:54">
      <c r="A947" s="183"/>
      <c r="B947" s="183"/>
      <c r="C947" s="183"/>
      <c r="D947" s="183"/>
      <c r="E947" s="183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  <c r="AA947" s="183"/>
      <c r="AB947" s="183"/>
      <c r="AC947" s="183"/>
      <c r="AD947" s="183"/>
      <c r="AE947" s="183"/>
      <c r="AF947" s="183"/>
      <c r="AG947" s="183"/>
      <c r="AH947" s="183"/>
      <c r="AI947" s="183"/>
      <c r="AJ947" s="183"/>
      <c r="AK947" s="183"/>
      <c r="AL947" s="183"/>
      <c r="AM947" s="183"/>
      <c r="AN947" s="183"/>
      <c r="AO947" s="183"/>
      <c r="AP947" s="183"/>
      <c r="AQ947" s="183"/>
      <c r="AR947" s="183"/>
      <c r="AS947" s="183"/>
      <c r="AT947" s="183"/>
      <c r="AU947" s="183"/>
      <c r="AV947" s="183"/>
      <c r="AW947" s="183"/>
      <c r="AX947" s="183"/>
      <c r="AY947" s="183"/>
      <c r="AZ947" s="183"/>
      <c r="BA947" s="183"/>
      <c r="BB947" s="183"/>
    </row>
    <row r="948" spans="1:54">
      <c r="A948" s="183"/>
      <c r="B948" s="183"/>
      <c r="C948" s="183"/>
      <c r="D948" s="183"/>
      <c r="E948" s="183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  <c r="AA948" s="183"/>
      <c r="AB948" s="183"/>
      <c r="AC948" s="183"/>
      <c r="AD948" s="183"/>
      <c r="AE948" s="183"/>
      <c r="AF948" s="183"/>
      <c r="AG948" s="183"/>
      <c r="AH948" s="183"/>
      <c r="AI948" s="183"/>
      <c r="AJ948" s="183"/>
      <c r="AK948" s="183"/>
      <c r="AL948" s="183"/>
      <c r="AM948" s="183"/>
      <c r="AN948" s="183"/>
      <c r="AO948" s="183"/>
      <c r="AP948" s="183"/>
      <c r="AQ948" s="183"/>
      <c r="AR948" s="183"/>
      <c r="AS948" s="183"/>
      <c r="AT948" s="183"/>
      <c r="AU948" s="183"/>
      <c r="AV948" s="183"/>
      <c r="AW948" s="183"/>
      <c r="AX948" s="183"/>
      <c r="AY948" s="183"/>
      <c r="AZ948" s="183"/>
      <c r="BA948" s="183"/>
      <c r="BB948" s="183"/>
    </row>
  </sheetData>
  <pageMargins left="0.7" right="0.7" top="0.75" bottom="0.75" header="0.3" footer="0.3"/>
  <ignoredErrors>
    <ignoredError sqref="B5:E5" formulaRange="1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"/>
  <sheetViews>
    <sheetView tabSelected="1" topLeftCell="A75" workbookViewId="0">
      <selection activeCell="C93" sqref="C93"/>
    </sheetView>
  </sheetViews>
  <sheetFormatPr baseColWidth="10" defaultRowHeight="15"/>
  <cols>
    <col min="1" max="1" width="45.7109375" customWidth="1"/>
    <col min="2" max="2" width="12.5703125" bestFit="1" customWidth="1"/>
    <col min="3" max="11" width="13.7109375" bestFit="1" customWidth="1"/>
    <col min="12" max="12" width="13.140625" customWidth="1"/>
    <col min="13" max="20" width="13.85546875" bestFit="1" customWidth="1"/>
    <col min="21" max="27" width="13.7109375" bestFit="1" customWidth="1"/>
    <col min="28" max="28" width="12.5703125" bestFit="1" customWidth="1"/>
    <col min="29" max="37" width="13.7109375" bestFit="1" customWidth="1"/>
  </cols>
  <sheetData>
    <row r="1" spans="1:20" ht="20.25">
      <c r="A1" s="175" t="s">
        <v>451</v>
      </c>
      <c r="B1" s="176"/>
      <c r="C1" s="176"/>
      <c r="D1" s="176"/>
      <c r="E1" s="176"/>
      <c r="F1" s="176"/>
      <c r="G1" s="176"/>
      <c r="H1" s="176"/>
      <c r="I1" s="176"/>
      <c r="J1" s="172"/>
      <c r="L1" s="175"/>
      <c r="M1" s="176"/>
      <c r="N1" s="176"/>
      <c r="O1" s="176"/>
      <c r="P1" s="176"/>
      <c r="Q1" s="176"/>
      <c r="R1" s="176"/>
      <c r="S1" s="176"/>
      <c r="T1" s="176"/>
    </row>
    <row r="2" spans="1:20">
      <c r="A2" s="177" t="s">
        <v>448</v>
      </c>
      <c r="B2" s="177">
        <v>2017</v>
      </c>
      <c r="C2" s="177">
        <v>2018</v>
      </c>
      <c r="D2" s="177">
        <v>2019</v>
      </c>
      <c r="E2" s="177">
        <v>2020</v>
      </c>
      <c r="F2" s="177">
        <v>2021</v>
      </c>
      <c r="G2" s="177">
        <v>2022</v>
      </c>
      <c r="H2" s="177">
        <v>2023</v>
      </c>
      <c r="I2" s="177">
        <v>2024</v>
      </c>
      <c r="J2" s="173"/>
      <c r="L2" s="177"/>
      <c r="M2" s="177"/>
      <c r="N2" s="177"/>
      <c r="O2" s="177"/>
      <c r="P2" s="177"/>
      <c r="Q2" s="177"/>
      <c r="R2" s="177"/>
      <c r="S2" s="177"/>
      <c r="T2" s="177"/>
    </row>
    <row r="3" spans="1:20">
      <c r="A3" s="176" t="s">
        <v>452</v>
      </c>
      <c r="B3" s="176">
        <v>85.1</v>
      </c>
      <c r="C3" s="176">
        <v>81</v>
      </c>
      <c r="D3" s="176">
        <v>78.8</v>
      </c>
      <c r="E3" s="176">
        <v>81.7</v>
      </c>
      <c r="F3" s="176">
        <v>85.6</v>
      </c>
      <c r="G3" s="176">
        <v>87.2</v>
      </c>
      <c r="H3" s="176">
        <v>90.2</v>
      </c>
      <c r="I3" s="176">
        <v>91.4</v>
      </c>
      <c r="J3" s="172"/>
      <c r="L3" s="189"/>
      <c r="M3" s="181"/>
      <c r="N3" s="181"/>
      <c r="O3" s="181"/>
      <c r="P3" s="181"/>
      <c r="Q3" s="181"/>
      <c r="R3" s="181"/>
      <c r="S3" s="181"/>
      <c r="T3" s="181"/>
    </row>
    <row r="4" spans="1:20">
      <c r="A4" s="176" t="s">
        <v>46</v>
      </c>
      <c r="B4" s="178">
        <v>0.2</v>
      </c>
      <c r="C4" s="178">
        <v>0.214</v>
      </c>
      <c r="D4" s="178">
        <f>C4</f>
        <v>0.214</v>
      </c>
      <c r="E4" s="178">
        <v>0.20799999999999999</v>
      </c>
      <c r="F4" s="178">
        <v>0.216</v>
      </c>
      <c r="G4" s="178">
        <f>F4</f>
        <v>0.216</v>
      </c>
      <c r="H4" s="178">
        <v>0.215</v>
      </c>
      <c r="I4" s="178">
        <v>0.22</v>
      </c>
      <c r="J4" s="172"/>
      <c r="L4" s="189"/>
      <c r="M4" s="176"/>
      <c r="N4" s="176"/>
      <c r="O4" s="176"/>
      <c r="P4" s="176"/>
      <c r="Q4" s="176"/>
      <c r="R4" s="176"/>
      <c r="S4" s="176"/>
      <c r="T4" s="176"/>
    </row>
    <row r="5" spans="1:20">
      <c r="A5" s="176" t="s">
        <v>51</v>
      </c>
      <c r="B5" s="178">
        <v>0.13200000000000001</v>
      </c>
      <c r="C5" s="178">
        <v>0.13500000000000001</v>
      </c>
      <c r="D5" s="178">
        <f t="shared" ref="D5:D12" si="0">C5</f>
        <v>0.13500000000000001</v>
      </c>
      <c r="E5" s="178">
        <v>0.124</v>
      </c>
      <c r="F5" s="178">
        <v>0.126</v>
      </c>
      <c r="G5" s="178">
        <f t="shared" ref="G5:G12" si="1">F5</f>
        <v>0.126</v>
      </c>
      <c r="H5" s="178">
        <v>0.11600000000000001</v>
      </c>
      <c r="I5" s="178">
        <v>0.11899999999999999</v>
      </c>
      <c r="J5" s="172"/>
      <c r="L5" s="189"/>
      <c r="M5" s="181"/>
      <c r="N5" s="181"/>
      <c r="O5" s="181"/>
      <c r="P5" s="181"/>
      <c r="Q5" s="181"/>
      <c r="R5" s="181"/>
      <c r="S5" s="181"/>
      <c r="T5" s="181"/>
    </row>
    <row r="6" spans="1:20">
      <c r="A6" s="176" t="s">
        <v>453</v>
      </c>
      <c r="B6" s="178">
        <v>0.113</v>
      </c>
      <c r="C6" s="178">
        <v>0.105</v>
      </c>
      <c r="D6" s="178">
        <f t="shared" si="0"/>
        <v>0.105</v>
      </c>
      <c r="E6" s="178">
        <v>8.7999999999999995E-2</v>
      </c>
      <c r="F6" s="178">
        <v>0.105</v>
      </c>
      <c r="G6" s="178">
        <f t="shared" si="1"/>
        <v>0.105</v>
      </c>
      <c r="H6" s="178">
        <v>9.5000000000000001E-2</v>
      </c>
      <c r="I6" s="178">
        <v>9.4E-2</v>
      </c>
      <c r="J6" s="172"/>
      <c r="L6" s="189"/>
      <c r="M6" s="181"/>
      <c r="N6" s="181"/>
      <c r="O6" s="181"/>
      <c r="P6" s="181"/>
      <c r="Q6" s="181"/>
      <c r="R6" s="181"/>
      <c r="S6" s="181"/>
      <c r="T6" s="181"/>
    </row>
    <row r="7" spans="1:20">
      <c r="A7" s="176" t="s">
        <v>419</v>
      </c>
      <c r="B7" s="178">
        <v>2.3E-2</v>
      </c>
      <c r="C7" s="178">
        <v>1.4E-2</v>
      </c>
      <c r="D7" s="178">
        <f t="shared" si="0"/>
        <v>1.4E-2</v>
      </c>
      <c r="E7" s="178">
        <v>1.7000000000000001E-2</v>
      </c>
      <c r="F7" s="178">
        <v>1.7999999999999999E-2</v>
      </c>
      <c r="G7" s="178">
        <f t="shared" si="1"/>
        <v>1.7999999999999999E-2</v>
      </c>
      <c r="H7" s="178">
        <v>1.6E-2</v>
      </c>
      <c r="I7" s="178">
        <v>1.2999999999999999E-2</v>
      </c>
      <c r="J7" s="172"/>
      <c r="L7" s="189"/>
      <c r="M7" s="181"/>
      <c r="N7" s="181"/>
      <c r="O7" s="181"/>
      <c r="P7" s="181"/>
      <c r="Q7" s="181"/>
      <c r="R7" s="181"/>
      <c r="S7" s="181"/>
      <c r="T7" s="181"/>
    </row>
    <row r="8" spans="1:20">
      <c r="A8" s="176" t="s">
        <v>332</v>
      </c>
      <c r="B8" s="178">
        <v>3.4000000000000002E-2</v>
      </c>
      <c r="C8" s="178">
        <v>4.3999999999999997E-2</v>
      </c>
      <c r="D8" s="178">
        <f t="shared" si="0"/>
        <v>4.3999999999999997E-2</v>
      </c>
      <c r="E8" s="178">
        <v>4.2000000000000003E-2</v>
      </c>
      <c r="F8" s="178">
        <v>4.4999999999999998E-2</v>
      </c>
      <c r="G8" s="178">
        <f t="shared" si="1"/>
        <v>4.4999999999999998E-2</v>
      </c>
      <c r="H8" s="178">
        <v>4.2000000000000003E-2</v>
      </c>
      <c r="I8" s="178">
        <v>0.04</v>
      </c>
      <c r="J8" s="172"/>
      <c r="L8" s="189"/>
      <c r="M8" s="181"/>
      <c r="N8" s="181"/>
      <c r="O8" s="181"/>
      <c r="P8" s="181"/>
      <c r="Q8" s="181"/>
      <c r="R8" s="181"/>
      <c r="S8" s="181"/>
      <c r="T8" s="181"/>
    </row>
    <row r="9" spans="1:20">
      <c r="A9" s="176" t="s">
        <v>454</v>
      </c>
      <c r="B9" s="178">
        <v>7.5999999999999998E-2</v>
      </c>
      <c r="C9" s="178">
        <v>8.3000000000000004E-2</v>
      </c>
      <c r="D9" s="178">
        <f t="shared" si="0"/>
        <v>8.3000000000000004E-2</v>
      </c>
      <c r="E9" s="178">
        <v>8.4000000000000005E-2</v>
      </c>
      <c r="F9" s="178">
        <v>9.1999999999999998E-2</v>
      </c>
      <c r="G9" s="178">
        <f t="shared" si="1"/>
        <v>9.1999999999999998E-2</v>
      </c>
      <c r="H9" s="178">
        <v>8.6999999999999994E-2</v>
      </c>
      <c r="I9" s="178">
        <v>0.09</v>
      </c>
      <c r="J9" s="172"/>
      <c r="L9" s="189"/>
      <c r="M9" s="181"/>
      <c r="N9" s="181"/>
      <c r="O9" s="181"/>
      <c r="P9" s="181"/>
      <c r="Q9" s="181"/>
      <c r="R9" s="181"/>
      <c r="S9" s="181"/>
      <c r="T9" s="181"/>
    </row>
    <row r="10" spans="1:20">
      <c r="A10" s="176" t="s">
        <v>285</v>
      </c>
      <c r="B10" s="178">
        <v>8.5999999999999993E-2</v>
      </c>
      <c r="C10" s="178">
        <v>9.4E-2</v>
      </c>
      <c r="D10" s="178">
        <f t="shared" si="0"/>
        <v>9.4E-2</v>
      </c>
      <c r="E10" s="178">
        <v>8.8999999999999996E-2</v>
      </c>
      <c r="F10" s="178">
        <v>8.8999999999999996E-2</v>
      </c>
      <c r="G10" s="178">
        <f t="shared" si="1"/>
        <v>8.8999999999999996E-2</v>
      </c>
      <c r="H10" s="178">
        <v>8.5999999999999993E-2</v>
      </c>
      <c r="I10" s="178">
        <v>8.7999999999999995E-2</v>
      </c>
      <c r="J10" s="172"/>
      <c r="L10" s="189"/>
      <c r="M10" s="181"/>
      <c r="N10" s="181"/>
      <c r="O10" s="181"/>
      <c r="P10" s="181"/>
      <c r="Q10" s="181"/>
      <c r="R10" s="181"/>
      <c r="S10" s="181"/>
      <c r="T10" s="181"/>
    </row>
    <row r="11" spans="1:20">
      <c r="A11" s="176" t="s">
        <v>455</v>
      </c>
      <c r="B11" s="178">
        <v>0.20200000000000001</v>
      </c>
      <c r="C11" s="178">
        <v>0.16700000000000001</v>
      </c>
      <c r="D11" s="178">
        <f t="shared" si="0"/>
        <v>0.16700000000000001</v>
      </c>
      <c r="E11" s="178">
        <v>0.221</v>
      </c>
      <c r="F11" s="178">
        <v>0.183</v>
      </c>
      <c r="G11" s="178">
        <f t="shared" si="1"/>
        <v>0.183</v>
      </c>
      <c r="H11" s="178">
        <v>0.224</v>
      </c>
      <c r="I11" s="178">
        <v>0.21299999999999999</v>
      </c>
      <c r="J11" s="172"/>
      <c r="L11" s="189"/>
      <c r="M11" s="181"/>
      <c r="N11" s="181"/>
      <c r="O11" s="181"/>
      <c r="P11" s="181"/>
      <c r="Q11" s="181"/>
      <c r="R11" s="181"/>
      <c r="S11" s="181"/>
      <c r="T11" s="181"/>
    </row>
    <row r="12" spans="1:20">
      <c r="A12" s="176" t="s">
        <v>456</v>
      </c>
      <c r="B12" s="178">
        <v>0.13300000000000001</v>
      </c>
      <c r="C12" s="178">
        <v>0.13900000000000001</v>
      </c>
      <c r="D12" s="178">
        <f t="shared" si="0"/>
        <v>0.13900000000000001</v>
      </c>
      <c r="E12" s="178">
        <v>0.125</v>
      </c>
      <c r="F12" s="178">
        <v>0.125</v>
      </c>
      <c r="G12" s="178">
        <f t="shared" si="1"/>
        <v>0.125</v>
      </c>
      <c r="H12" s="178">
        <v>0.11899999999999999</v>
      </c>
      <c r="I12" s="178">
        <v>0.123</v>
      </c>
      <c r="J12" s="172"/>
      <c r="L12" s="189"/>
      <c r="M12" s="181"/>
      <c r="N12" s="181"/>
      <c r="O12" s="181"/>
      <c r="P12" s="181"/>
      <c r="Q12" s="181"/>
      <c r="R12" s="181"/>
      <c r="S12" s="181"/>
      <c r="T12" s="181"/>
    </row>
    <row r="13" spans="1:20">
      <c r="A13" s="176"/>
      <c r="B13" s="176"/>
      <c r="C13" s="176"/>
      <c r="D13" s="176"/>
      <c r="E13" s="176"/>
      <c r="F13" s="176"/>
      <c r="G13" s="176"/>
      <c r="H13" s="176"/>
      <c r="I13" s="176"/>
      <c r="J13" s="172"/>
      <c r="L13" s="189"/>
      <c r="M13" s="181"/>
      <c r="N13" s="181"/>
      <c r="O13" s="181"/>
      <c r="P13" s="181"/>
      <c r="Q13" s="181"/>
      <c r="R13" s="181"/>
      <c r="S13" s="181"/>
      <c r="T13" s="181"/>
    </row>
    <row r="14" spans="1:20">
      <c r="A14" s="179" t="s">
        <v>435</v>
      </c>
      <c r="B14" s="180">
        <v>39683051467926</v>
      </c>
      <c r="C14" s="176"/>
      <c r="D14" s="176"/>
      <c r="E14" s="176"/>
      <c r="F14" s="176"/>
      <c r="G14" s="176"/>
      <c r="H14" s="176"/>
      <c r="I14" s="176"/>
      <c r="J14" s="174"/>
      <c r="L14" s="189"/>
      <c r="M14" s="181"/>
      <c r="N14" s="181"/>
      <c r="O14" s="181"/>
      <c r="P14" s="181"/>
      <c r="Q14" s="181"/>
      <c r="R14" s="181"/>
      <c r="S14" s="181"/>
      <c r="T14" s="181"/>
    </row>
    <row r="15" spans="1:20">
      <c r="A15" s="176"/>
      <c r="B15" s="176"/>
      <c r="C15" s="176"/>
      <c r="D15" s="176"/>
      <c r="E15" s="176"/>
      <c r="F15" s="176"/>
      <c r="G15" s="176"/>
      <c r="H15" s="176"/>
      <c r="I15" s="176"/>
      <c r="J15" s="172"/>
      <c r="L15" s="189"/>
      <c r="M15" s="181"/>
      <c r="N15" s="181"/>
      <c r="O15" s="181"/>
      <c r="P15" s="181"/>
      <c r="Q15" s="181"/>
      <c r="R15" s="181"/>
      <c r="S15" s="181"/>
      <c r="T15" s="181"/>
    </row>
    <row r="16" spans="1:20">
      <c r="A16" s="176"/>
      <c r="B16" s="176"/>
      <c r="C16" s="176"/>
      <c r="D16" s="176"/>
      <c r="E16" s="176"/>
      <c r="F16" s="176"/>
      <c r="G16" s="176"/>
      <c r="H16" s="176"/>
      <c r="I16" s="176"/>
      <c r="J16" s="172"/>
      <c r="L16" s="189"/>
      <c r="M16" s="181"/>
      <c r="N16" s="181"/>
      <c r="O16" s="181"/>
      <c r="P16" s="181"/>
      <c r="Q16" s="181"/>
      <c r="R16" s="181"/>
      <c r="S16" s="181"/>
      <c r="T16" s="181"/>
    </row>
    <row r="17" spans="1:20" ht="20.25">
      <c r="A17" s="175" t="s">
        <v>457</v>
      </c>
      <c r="B17" s="176"/>
      <c r="C17" s="176"/>
      <c r="D17" s="176"/>
      <c r="E17" s="176"/>
      <c r="F17" s="176"/>
      <c r="G17" s="176"/>
      <c r="H17" s="176"/>
      <c r="I17" s="176"/>
      <c r="J17" s="172"/>
      <c r="L17" s="189"/>
      <c r="M17" s="181"/>
      <c r="N17" s="181"/>
      <c r="O17" s="181"/>
      <c r="P17" s="181"/>
      <c r="Q17" s="181"/>
      <c r="R17" s="181"/>
      <c r="S17" s="181"/>
      <c r="T17" s="181"/>
    </row>
    <row r="18" spans="1:20">
      <c r="A18" s="177" t="s">
        <v>448</v>
      </c>
      <c r="B18" s="177">
        <v>2017</v>
      </c>
      <c r="C18" s="177">
        <v>2018</v>
      </c>
      <c r="D18" s="177">
        <v>2019</v>
      </c>
      <c r="E18" s="177">
        <v>2020</v>
      </c>
      <c r="F18" s="177">
        <v>2021</v>
      </c>
      <c r="G18" s="177">
        <v>2022</v>
      </c>
      <c r="H18" s="177">
        <v>2023</v>
      </c>
      <c r="I18" s="177">
        <v>2024</v>
      </c>
      <c r="J18" s="173"/>
      <c r="L18" s="189"/>
      <c r="M18" s="181"/>
      <c r="N18" s="181"/>
      <c r="O18" s="181"/>
      <c r="P18" s="181"/>
      <c r="Q18" s="181"/>
      <c r="R18" s="181"/>
      <c r="S18" s="181"/>
      <c r="T18" s="181"/>
    </row>
    <row r="19" spans="1:20">
      <c r="A19" s="176" t="s">
        <v>458</v>
      </c>
      <c r="B19" s="181">
        <f>B3*$B$14</f>
        <v>3377027679920502.5</v>
      </c>
      <c r="C19" s="181">
        <f t="shared" ref="C19:I19" si="2">C3*$B$14</f>
        <v>3214327168902006</v>
      </c>
      <c r="D19" s="181">
        <f t="shared" si="2"/>
        <v>3127024455672568.5</v>
      </c>
      <c r="E19" s="181">
        <f t="shared" si="2"/>
        <v>3242105304929554.5</v>
      </c>
      <c r="F19" s="181">
        <f t="shared" si="2"/>
        <v>3396869205654465.5</v>
      </c>
      <c r="G19" s="181">
        <f t="shared" si="2"/>
        <v>3460362088003147.5</v>
      </c>
      <c r="H19" s="181">
        <f t="shared" si="2"/>
        <v>3579411242406925.5</v>
      </c>
      <c r="I19" s="181">
        <f t="shared" si="2"/>
        <v>3627030904168436.5</v>
      </c>
      <c r="J19" s="172"/>
      <c r="L19" s="189"/>
      <c r="M19" s="181"/>
      <c r="N19" s="181"/>
      <c r="O19" s="181"/>
      <c r="P19" s="181"/>
      <c r="Q19" s="181"/>
      <c r="R19" s="181"/>
      <c r="S19" s="181"/>
      <c r="T19" s="181"/>
    </row>
    <row r="20" spans="1:20">
      <c r="A20" s="176" t="s">
        <v>46</v>
      </c>
      <c r="B20" s="181">
        <f>B$19*B4</f>
        <v>675405535984100.5</v>
      </c>
      <c r="C20" s="181">
        <f t="shared" ref="C20:I20" si="3">C$19*C4</f>
        <v>687866014145029.25</v>
      </c>
      <c r="D20" s="181">
        <f t="shared" si="3"/>
        <v>669183233513929.62</v>
      </c>
      <c r="E20" s="181">
        <f t="shared" si="3"/>
        <v>674357903425347.25</v>
      </c>
      <c r="F20" s="181">
        <f t="shared" si="3"/>
        <v>733723748421364.5</v>
      </c>
      <c r="G20" s="181">
        <f t="shared" si="3"/>
        <v>747438211008679.87</v>
      </c>
      <c r="H20" s="181">
        <f t="shared" si="3"/>
        <v>769573417117489</v>
      </c>
      <c r="I20" s="181">
        <f t="shared" si="3"/>
        <v>797946798917056</v>
      </c>
      <c r="J20" s="172"/>
      <c r="L20" s="189"/>
      <c r="M20" s="181"/>
      <c r="N20" s="181"/>
      <c r="O20" s="181"/>
      <c r="P20" s="181"/>
      <c r="Q20" s="181"/>
      <c r="R20" s="181"/>
      <c r="S20" s="181"/>
      <c r="T20" s="181"/>
    </row>
    <row r="21" spans="1:20">
      <c r="A21" s="176" t="s">
        <v>51</v>
      </c>
      <c r="B21" s="181">
        <f t="shared" ref="B21:I28" si="4">B$19*B5</f>
        <v>445767653749506.37</v>
      </c>
      <c r="C21" s="181">
        <f t="shared" si="4"/>
        <v>433934167801770.81</v>
      </c>
      <c r="D21" s="181">
        <f t="shared" si="4"/>
        <v>422148301515796.75</v>
      </c>
      <c r="E21" s="181">
        <f t="shared" si="4"/>
        <v>402021057811264.75</v>
      </c>
      <c r="F21" s="181">
        <f t="shared" si="4"/>
        <v>428005519912462.62</v>
      </c>
      <c r="G21" s="181">
        <f t="shared" si="4"/>
        <v>436005623088396.56</v>
      </c>
      <c r="H21" s="181">
        <f t="shared" si="4"/>
        <v>415211704119203.37</v>
      </c>
      <c r="I21" s="181">
        <f t="shared" si="4"/>
        <v>431616677596043.94</v>
      </c>
      <c r="J21" s="172"/>
      <c r="L21" s="189"/>
      <c r="M21" s="181"/>
      <c r="N21" s="181"/>
      <c r="O21" s="181"/>
      <c r="P21" s="181"/>
      <c r="Q21" s="181"/>
      <c r="R21" s="181"/>
      <c r="S21" s="181"/>
      <c r="T21" s="181"/>
    </row>
    <row r="22" spans="1:20">
      <c r="A22" s="176" t="s">
        <v>453</v>
      </c>
      <c r="B22" s="181">
        <f t="shared" si="4"/>
        <v>381604127831016.81</v>
      </c>
      <c r="C22" s="181">
        <f t="shared" si="4"/>
        <v>337504352734710.62</v>
      </c>
      <c r="D22" s="181">
        <f t="shared" si="4"/>
        <v>328337567845619.69</v>
      </c>
      <c r="E22" s="181">
        <f t="shared" si="4"/>
        <v>285305266833800.75</v>
      </c>
      <c r="F22" s="181">
        <f t="shared" si="4"/>
        <v>356671266593718.87</v>
      </c>
      <c r="G22" s="181">
        <f t="shared" si="4"/>
        <v>363338019240330.5</v>
      </c>
      <c r="H22" s="181">
        <f t="shared" si="4"/>
        <v>340044068028657.94</v>
      </c>
      <c r="I22" s="181">
        <f t="shared" si="4"/>
        <v>340940904991833.06</v>
      </c>
      <c r="J22" s="172"/>
      <c r="L22" s="189"/>
      <c r="M22" s="181"/>
      <c r="N22" s="181"/>
      <c r="O22" s="181"/>
      <c r="P22" s="181"/>
      <c r="Q22" s="181"/>
      <c r="R22" s="181"/>
      <c r="S22" s="181"/>
      <c r="T22" s="181"/>
    </row>
    <row r="23" spans="1:20">
      <c r="A23" s="176" t="s">
        <v>419</v>
      </c>
      <c r="B23" s="181">
        <f t="shared" si="4"/>
        <v>77671636638171.562</v>
      </c>
      <c r="C23" s="181">
        <f t="shared" si="4"/>
        <v>45000580364628.086</v>
      </c>
      <c r="D23" s="181">
        <f t="shared" si="4"/>
        <v>43778342379415.961</v>
      </c>
      <c r="E23" s="181">
        <f t="shared" si="4"/>
        <v>55115790183802.43</v>
      </c>
      <c r="F23" s="181">
        <f t="shared" si="4"/>
        <v>61143645701780.375</v>
      </c>
      <c r="G23" s="181">
        <f t="shared" si="4"/>
        <v>62286517584056.648</v>
      </c>
      <c r="H23" s="181">
        <f t="shared" si="4"/>
        <v>57270579878510.812</v>
      </c>
      <c r="I23" s="181">
        <f t="shared" si="4"/>
        <v>47151401754189.672</v>
      </c>
      <c r="J23" s="172"/>
      <c r="L23" s="189"/>
      <c r="M23" s="181"/>
      <c r="N23" s="181"/>
      <c r="O23" s="181"/>
      <c r="P23" s="181"/>
      <c r="Q23" s="181"/>
      <c r="R23" s="181"/>
      <c r="S23" s="181"/>
      <c r="T23" s="181"/>
    </row>
    <row r="24" spans="1:20">
      <c r="A24" s="176" t="s">
        <v>332</v>
      </c>
      <c r="B24" s="181">
        <f t="shared" si="4"/>
        <v>114818941117297.09</v>
      </c>
      <c r="C24" s="181">
        <f t="shared" si="4"/>
        <v>141430395431688.25</v>
      </c>
      <c r="D24" s="181">
        <f t="shared" si="4"/>
        <v>137589076049593</v>
      </c>
      <c r="E24" s="181">
        <f t="shared" si="4"/>
        <v>136168422807041.3</v>
      </c>
      <c r="F24" s="181">
        <f t="shared" si="4"/>
        <v>152859114254450.94</v>
      </c>
      <c r="G24" s="181">
        <f t="shared" si="4"/>
        <v>155716293960141.62</v>
      </c>
      <c r="H24" s="181">
        <f t="shared" si="4"/>
        <v>150335272181090.87</v>
      </c>
      <c r="I24" s="181">
        <f t="shared" si="4"/>
        <v>145081236166737.47</v>
      </c>
      <c r="J24" s="172"/>
      <c r="L24" s="189"/>
      <c r="M24" s="181"/>
      <c r="N24" s="181"/>
      <c r="O24" s="181"/>
      <c r="P24" s="181"/>
      <c r="Q24" s="181"/>
      <c r="R24" s="181"/>
      <c r="S24" s="181"/>
      <c r="T24" s="181"/>
    </row>
    <row r="25" spans="1:20">
      <c r="A25" s="176" t="s">
        <v>454</v>
      </c>
      <c r="B25" s="181">
        <f t="shared" si="4"/>
        <v>256654103673958.19</v>
      </c>
      <c r="C25" s="181">
        <f t="shared" si="4"/>
        <v>266789155018866.5</v>
      </c>
      <c r="D25" s="181">
        <f t="shared" si="4"/>
        <v>259543029820823.19</v>
      </c>
      <c r="E25" s="181">
        <f t="shared" si="4"/>
        <v>272336845614082.59</v>
      </c>
      <c r="F25" s="181">
        <f t="shared" si="4"/>
        <v>312511966920210.81</v>
      </c>
      <c r="G25" s="181">
        <f t="shared" si="4"/>
        <v>318353312096289.56</v>
      </c>
      <c r="H25" s="181">
        <f t="shared" si="4"/>
        <v>311408778089402.5</v>
      </c>
      <c r="I25" s="181">
        <f t="shared" si="4"/>
        <v>326432781375159.25</v>
      </c>
      <c r="J25" s="172"/>
    </row>
    <row r="26" spans="1:20">
      <c r="A26" s="176" t="s">
        <v>285</v>
      </c>
      <c r="B26" s="181">
        <f t="shared" si="4"/>
        <v>290424380473163.19</v>
      </c>
      <c r="C26" s="181">
        <f t="shared" si="4"/>
        <v>302146753876788.56</v>
      </c>
      <c r="D26" s="181">
        <f t="shared" si="4"/>
        <v>293940298833221.44</v>
      </c>
      <c r="E26" s="181">
        <f t="shared" si="4"/>
        <v>288547372138730.31</v>
      </c>
      <c r="F26" s="181">
        <f t="shared" si="4"/>
        <v>302321359303247.44</v>
      </c>
      <c r="G26" s="181">
        <f t="shared" si="4"/>
        <v>307972225832280.12</v>
      </c>
      <c r="H26" s="181">
        <f t="shared" si="4"/>
        <v>307829366846995.56</v>
      </c>
      <c r="I26" s="181">
        <f t="shared" si="4"/>
        <v>319178719566822.37</v>
      </c>
      <c r="J26" s="172"/>
    </row>
    <row r="27" spans="1:20">
      <c r="A27" s="176" t="s">
        <v>455</v>
      </c>
      <c r="B27" s="181">
        <f t="shared" si="4"/>
        <v>682159591343941.5</v>
      </c>
      <c r="C27" s="181">
        <f t="shared" si="4"/>
        <v>536792637206635.06</v>
      </c>
      <c r="D27" s="181">
        <f t="shared" si="4"/>
        <v>522213084097319</v>
      </c>
      <c r="E27" s="181">
        <f t="shared" si="4"/>
        <v>716505272389431.5</v>
      </c>
      <c r="F27" s="181">
        <f t="shared" si="4"/>
        <v>621627064634767.12</v>
      </c>
      <c r="G27" s="181">
        <f t="shared" si="4"/>
        <v>633246262104576</v>
      </c>
      <c r="H27" s="181">
        <f t="shared" si="4"/>
        <v>801788118299151.37</v>
      </c>
      <c r="I27" s="181">
        <f t="shared" si="4"/>
        <v>772557582587877</v>
      </c>
      <c r="J27" s="172"/>
    </row>
    <row r="28" spans="1:20">
      <c r="A28" s="176" t="s">
        <v>456</v>
      </c>
      <c r="B28" s="181">
        <f t="shared" si="4"/>
        <v>449144681429426.87</v>
      </c>
      <c r="C28" s="181">
        <f t="shared" si="4"/>
        <v>446791476477378.87</v>
      </c>
      <c r="D28" s="181">
        <f t="shared" si="4"/>
        <v>434656399338487.06</v>
      </c>
      <c r="E28" s="181">
        <f t="shared" si="4"/>
        <v>405263163116194.31</v>
      </c>
      <c r="F28" s="181">
        <f t="shared" si="4"/>
        <v>424608650706808.19</v>
      </c>
      <c r="G28" s="181">
        <f t="shared" si="4"/>
        <v>432545261000393.44</v>
      </c>
      <c r="H28" s="181">
        <f t="shared" si="4"/>
        <v>425949937846424.12</v>
      </c>
      <c r="I28" s="181">
        <f t="shared" si="4"/>
        <v>446124801212717.69</v>
      </c>
      <c r="J28" s="172"/>
    </row>
    <row r="29" spans="1:20">
      <c r="A29" s="176"/>
      <c r="B29" s="176"/>
      <c r="C29" s="176"/>
      <c r="D29" s="176"/>
      <c r="E29" s="176"/>
      <c r="F29" s="176"/>
      <c r="G29" s="176"/>
      <c r="H29" s="176"/>
      <c r="I29" s="176"/>
      <c r="J29" s="172"/>
    </row>
    <row r="30" spans="1:20" ht="20.25">
      <c r="A30" s="182" t="s">
        <v>459</v>
      </c>
      <c r="B30" s="176"/>
      <c r="C30" s="176"/>
      <c r="D30" s="176"/>
      <c r="E30" s="176"/>
      <c r="F30" s="176"/>
      <c r="G30" s="176"/>
      <c r="H30" s="176"/>
      <c r="I30" s="176"/>
      <c r="J30" s="172"/>
    </row>
    <row r="31" spans="1:20">
      <c r="A31" s="183" t="s">
        <v>448</v>
      </c>
      <c r="B31" s="177">
        <v>2017</v>
      </c>
      <c r="C31" s="177">
        <v>2018</v>
      </c>
      <c r="D31" s="177">
        <v>2019</v>
      </c>
      <c r="E31" s="177">
        <v>2020</v>
      </c>
      <c r="F31" s="177">
        <v>2021</v>
      </c>
      <c r="G31" s="177">
        <v>2022</v>
      </c>
      <c r="H31" s="177">
        <v>2023</v>
      </c>
      <c r="I31" s="177">
        <v>2024</v>
      </c>
      <c r="J31" s="172"/>
    </row>
    <row r="32" spans="1:20">
      <c r="A32" s="176" t="s">
        <v>46</v>
      </c>
      <c r="B32" s="181">
        <f>B20</f>
        <v>675405535984100.5</v>
      </c>
      <c r="C32" s="181">
        <f t="shared" ref="C32:I34" si="5">C20</f>
        <v>687866014145029.25</v>
      </c>
      <c r="D32" s="181">
        <f t="shared" si="5"/>
        <v>669183233513929.62</v>
      </c>
      <c r="E32" s="181">
        <f t="shared" si="5"/>
        <v>674357903425347.25</v>
      </c>
      <c r="F32" s="181">
        <f t="shared" si="5"/>
        <v>733723748421364.5</v>
      </c>
      <c r="G32" s="181">
        <f t="shared" si="5"/>
        <v>747438211008679.87</v>
      </c>
      <c r="H32" s="181">
        <f t="shared" si="5"/>
        <v>769573417117489</v>
      </c>
      <c r="I32" s="181">
        <f t="shared" si="5"/>
        <v>797946798917056</v>
      </c>
      <c r="J32" s="172"/>
    </row>
    <row r="33" spans="1:10">
      <c r="A33" s="176" t="s">
        <v>460</v>
      </c>
      <c r="B33" s="181">
        <f>B21</f>
        <v>445767653749506.37</v>
      </c>
      <c r="C33" s="181">
        <f t="shared" si="5"/>
        <v>433934167801770.81</v>
      </c>
      <c r="D33" s="181">
        <f t="shared" si="5"/>
        <v>422148301515796.75</v>
      </c>
      <c r="E33" s="181">
        <f t="shared" si="5"/>
        <v>402021057811264.75</v>
      </c>
      <c r="F33" s="181">
        <f t="shared" si="5"/>
        <v>428005519912462.62</v>
      </c>
      <c r="G33" s="181">
        <f t="shared" si="5"/>
        <v>436005623088396.56</v>
      </c>
      <c r="H33" s="181">
        <f t="shared" si="5"/>
        <v>415211704119203.37</v>
      </c>
      <c r="I33" s="181">
        <f t="shared" si="5"/>
        <v>431616677596043.94</v>
      </c>
      <c r="J33" s="172"/>
    </row>
    <row r="34" spans="1:10">
      <c r="A34" s="176" t="s">
        <v>453</v>
      </c>
      <c r="B34" s="181">
        <f>B22</f>
        <v>381604127831016.81</v>
      </c>
      <c r="C34" s="181">
        <f t="shared" si="5"/>
        <v>337504352734710.62</v>
      </c>
      <c r="D34" s="181">
        <f t="shared" si="5"/>
        <v>328337567845619.69</v>
      </c>
      <c r="E34" s="181">
        <f t="shared" si="5"/>
        <v>285305266833800.75</v>
      </c>
      <c r="F34" s="181">
        <f t="shared" si="5"/>
        <v>356671266593718.87</v>
      </c>
      <c r="G34" s="181">
        <f t="shared" si="5"/>
        <v>363338019240330.5</v>
      </c>
      <c r="H34" s="181">
        <f t="shared" si="5"/>
        <v>340044068028657.94</v>
      </c>
      <c r="I34" s="181">
        <f t="shared" si="5"/>
        <v>340940904991833.06</v>
      </c>
      <c r="J34" s="172"/>
    </row>
    <row r="35" spans="1:10">
      <c r="A35" s="176" t="s">
        <v>124</v>
      </c>
      <c r="B35" s="181">
        <f>B24+B25+B26+B27</f>
        <v>1344057016608360</v>
      </c>
      <c r="C35" s="181">
        <f t="shared" ref="C35:I35" si="6">C24+C25+C26+C27</f>
        <v>1247158941533978.2</v>
      </c>
      <c r="D35" s="181">
        <f t="shared" si="6"/>
        <v>1213285488800956.5</v>
      </c>
      <c r="E35" s="181">
        <f t="shared" si="6"/>
        <v>1413557912949285.7</v>
      </c>
      <c r="F35" s="181">
        <f t="shared" si="6"/>
        <v>1389319505112676.5</v>
      </c>
      <c r="G35" s="181">
        <f t="shared" si="6"/>
        <v>1415288093993287.2</v>
      </c>
      <c r="H35" s="181">
        <f t="shared" si="6"/>
        <v>1571361535416640.5</v>
      </c>
      <c r="I35" s="181">
        <f t="shared" si="6"/>
        <v>1563250319696596</v>
      </c>
      <c r="J35" s="172"/>
    </row>
    <row r="36" spans="1:10">
      <c r="A36" s="176" t="s">
        <v>461</v>
      </c>
      <c r="B36" s="188">
        <f>B28*B49</f>
        <v>169275633704557.87</v>
      </c>
      <c r="C36" s="188">
        <f t="shared" ref="C36:I36" si="7">C28*C49</f>
        <v>166713237491559.28</v>
      </c>
      <c r="D36" s="188">
        <f t="shared" si="7"/>
        <v>160587339657076.5</v>
      </c>
      <c r="E36" s="188">
        <f t="shared" si="7"/>
        <v>148267010896168.66</v>
      </c>
      <c r="F36" s="188">
        <f t="shared" si="7"/>
        <v>153843714024205.87</v>
      </c>
      <c r="G36" s="188">
        <f t="shared" si="7"/>
        <v>155219591268083.75</v>
      </c>
      <c r="H36" s="188">
        <f t="shared" si="7"/>
        <v>151404006343515.66</v>
      </c>
      <c r="I36" s="188">
        <f t="shared" si="7"/>
        <v>157086197610111.84</v>
      </c>
      <c r="J36" s="172"/>
    </row>
    <row r="37" spans="1:10">
      <c r="A37" s="176" t="s">
        <v>259</v>
      </c>
      <c r="B37" s="181">
        <v>0</v>
      </c>
      <c r="C37" s="181">
        <v>0</v>
      </c>
      <c r="D37" s="181">
        <v>0</v>
      </c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72"/>
    </row>
    <row r="38" spans="1:10">
      <c r="A38" s="176" t="s">
        <v>462</v>
      </c>
      <c r="B38" s="181">
        <v>0</v>
      </c>
      <c r="C38" s="181">
        <v>0</v>
      </c>
      <c r="D38" s="181">
        <v>0</v>
      </c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72"/>
    </row>
    <row r="39" spans="1:10">
      <c r="A39" s="176" t="s">
        <v>463</v>
      </c>
      <c r="B39" s="181">
        <f>B23</f>
        <v>77671636638171.562</v>
      </c>
      <c r="C39" s="181">
        <f t="shared" ref="C39:I39" si="8">C23</f>
        <v>45000580364628.086</v>
      </c>
      <c r="D39" s="181">
        <f t="shared" si="8"/>
        <v>43778342379415.961</v>
      </c>
      <c r="E39" s="181">
        <f t="shared" si="8"/>
        <v>55115790183802.43</v>
      </c>
      <c r="F39" s="181">
        <f t="shared" si="8"/>
        <v>61143645701780.375</v>
      </c>
      <c r="G39" s="181">
        <f t="shared" si="8"/>
        <v>62286517584056.648</v>
      </c>
      <c r="H39" s="181">
        <f t="shared" si="8"/>
        <v>57270579878510.812</v>
      </c>
      <c r="I39" s="181">
        <f t="shared" si="8"/>
        <v>47151401754189.672</v>
      </c>
      <c r="J39" s="172"/>
    </row>
    <row r="40" spans="1:10">
      <c r="A40" s="176" t="s">
        <v>261</v>
      </c>
      <c r="B40" s="188">
        <f>B28*B50</f>
        <v>279869047724869.03</v>
      </c>
      <c r="C40" s="188">
        <f t="shared" ref="C40:I40" si="9">C28*C50</f>
        <v>280078238985819.59</v>
      </c>
      <c r="D40" s="188">
        <f t="shared" si="9"/>
        <v>274069059681410.56</v>
      </c>
      <c r="E40" s="188">
        <f t="shared" si="9"/>
        <v>256996152220025.66</v>
      </c>
      <c r="F40" s="188">
        <f t="shared" si="9"/>
        <v>270764936682602.31</v>
      </c>
      <c r="G40" s="188">
        <f t="shared" si="9"/>
        <v>277325669732309.69</v>
      </c>
      <c r="H40" s="188">
        <f t="shared" si="9"/>
        <v>274545931502908.44</v>
      </c>
      <c r="I40" s="188">
        <f t="shared" si="9"/>
        <v>289038603602605.81</v>
      </c>
      <c r="J40" s="172"/>
    </row>
    <row r="41" spans="1:10">
      <c r="A41" s="176" t="s">
        <v>464</v>
      </c>
      <c r="B41" s="181">
        <v>0</v>
      </c>
      <c r="C41" s="181">
        <v>0</v>
      </c>
      <c r="D41" s="181">
        <v>0</v>
      </c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72"/>
    </row>
    <row r="42" spans="1:10">
      <c r="A42" s="184"/>
      <c r="B42" s="184"/>
      <c r="C42" s="184"/>
      <c r="D42" s="184"/>
      <c r="E42" s="184"/>
      <c r="F42" s="184"/>
      <c r="G42" s="184"/>
      <c r="H42" s="184"/>
      <c r="I42" s="184"/>
      <c r="J42" s="185"/>
    </row>
    <row r="43" spans="1:10" ht="18">
      <c r="A43" s="186" t="s">
        <v>466</v>
      </c>
      <c r="B43" s="177">
        <v>2017</v>
      </c>
      <c r="C43" s="177">
        <v>2018</v>
      </c>
      <c r="D43" s="177">
        <v>2019</v>
      </c>
      <c r="E43" s="177">
        <v>2020</v>
      </c>
      <c r="F43" s="177">
        <v>2021</v>
      </c>
      <c r="G43" s="177">
        <v>2022</v>
      </c>
      <c r="H43" s="177">
        <v>2023</v>
      </c>
      <c r="I43" s="177">
        <v>2024</v>
      </c>
      <c r="J43" s="185"/>
    </row>
    <row r="44" spans="1:10">
      <c r="A44" s="176" t="s">
        <v>461</v>
      </c>
      <c r="B44" s="190">
        <f>D59</f>
        <v>175474000000000</v>
      </c>
      <c r="C44" s="190">
        <f t="shared" ref="C44:I44" si="10">E59</f>
        <v>178848500000000</v>
      </c>
      <c r="D44" s="190">
        <f t="shared" si="10"/>
        <v>182223000000000</v>
      </c>
      <c r="E44" s="190">
        <f t="shared" si="10"/>
        <v>185597500000000</v>
      </c>
      <c r="F44" s="190">
        <f t="shared" si="10"/>
        <v>188972000000000</v>
      </c>
      <c r="G44" s="190">
        <f t="shared" si="10"/>
        <v>192346500000000</v>
      </c>
      <c r="H44" s="190">
        <f t="shared" si="10"/>
        <v>195721000000000</v>
      </c>
      <c r="I44" s="190">
        <f t="shared" si="10"/>
        <v>199095500000000</v>
      </c>
      <c r="J44" s="185"/>
    </row>
    <row r="45" spans="1:10">
      <c r="A45" s="176" t="s">
        <v>261</v>
      </c>
      <c r="B45" s="190">
        <f>D63</f>
        <v>290117013333333.31</v>
      </c>
      <c r="C45" s="190">
        <f t="shared" ref="C45:I45" si="11">E63</f>
        <v>300465480000000</v>
      </c>
      <c r="D45" s="190">
        <f t="shared" si="11"/>
        <v>310993920000000</v>
      </c>
      <c r="E45" s="190">
        <f t="shared" si="11"/>
        <v>321702333333333.37</v>
      </c>
      <c r="F45" s="190">
        <f t="shared" si="11"/>
        <v>332590720000000</v>
      </c>
      <c r="G45" s="190">
        <f t="shared" si="11"/>
        <v>343659080000000</v>
      </c>
      <c r="H45" s="190">
        <f t="shared" si="11"/>
        <v>354907413333333.37</v>
      </c>
      <c r="I45" s="190">
        <f t="shared" si="11"/>
        <v>366335720000000</v>
      </c>
      <c r="J45" s="185"/>
    </row>
    <row r="46" spans="1:10">
      <c r="A46" s="184" t="s">
        <v>52</v>
      </c>
      <c r="B46" s="184">
        <f>B44+B45</f>
        <v>465591013333333.31</v>
      </c>
      <c r="C46" s="184">
        <f t="shared" ref="C46:I46" si="12">C44+C45</f>
        <v>479313980000000</v>
      </c>
      <c r="D46" s="184">
        <f t="shared" si="12"/>
        <v>493216920000000</v>
      </c>
      <c r="E46" s="184">
        <f t="shared" si="12"/>
        <v>507299833333333.37</v>
      </c>
      <c r="F46" s="184">
        <f t="shared" si="12"/>
        <v>521562720000000</v>
      </c>
      <c r="G46" s="184">
        <f t="shared" si="12"/>
        <v>536005580000000</v>
      </c>
      <c r="H46" s="184">
        <f t="shared" si="12"/>
        <v>550628413333333.37</v>
      </c>
      <c r="I46" s="184">
        <f t="shared" si="12"/>
        <v>565431220000000</v>
      </c>
      <c r="J46" s="185"/>
    </row>
    <row r="47" spans="1:10">
      <c r="A47" s="185"/>
      <c r="B47" s="185"/>
      <c r="C47" s="185"/>
      <c r="D47" s="185"/>
      <c r="E47" s="185"/>
      <c r="F47" s="185"/>
      <c r="G47" s="185"/>
      <c r="H47" s="185"/>
      <c r="I47" s="185"/>
      <c r="J47" s="185"/>
    </row>
    <row r="48" spans="1:10" ht="18">
      <c r="A48" s="191" t="s">
        <v>393</v>
      </c>
      <c r="B48" s="177">
        <v>2017</v>
      </c>
      <c r="C48" s="177">
        <v>2018</v>
      </c>
      <c r="D48" s="177">
        <v>2019</v>
      </c>
      <c r="E48" s="177">
        <v>2020</v>
      </c>
      <c r="F48" s="177">
        <v>2021</v>
      </c>
      <c r="G48" s="177">
        <v>2022</v>
      </c>
      <c r="H48" s="177">
        <v>2023</v>
      </c>
      <c r="I48" s="177">
        <v>2024</v>
      </c>
      <c r="J48" s="185"/>
    </row>
    <row r="49" spans="1:37">
      <c r="A49" s="176" t="s">
        <v>461</v>
      </c>
      <c r="B49" s="187">
        <f>B44/B46</f>
        <v>0.37688442211055279</v>
      </c>
      <c r="C49" s="187">
        <f t="shared" ref="C49:I49" si="13">C44/C46</f>
        <v>0.37313432835820898</v>
      </c>
      <c r="D49" s="187">
        <f t="shared" si="13"/>
        <v>0.36945812807881773</v>
      </c>
      <c r="E49" s="187">
        <f t="shared" si="13"/>
        <v>0.36585365853658536</v>
      </c>
      <c r="F49" s="187">
        <f t="shared" si="13"/>
        <v>0.36231884057971014</v>
      </c>
      <c r="G49" s="187">
        <f t="shared" si="13"/>
        <v>0.35885167464114831</v>
      </c>
      <c r="H49" s="187">
        <f t="shared" si="13"/>
        <v>0.3554502369668246</v>
      </c>
      <c r="I49" s="187">
        <f t="shared" si="13"/>
        <v>0.352112676056338</v>
      </c>
      <c r="J49" s="185"/>
    </row>
    <row r="50" spans="1:37">
      <c r="A50" s="176" t="s">
        <v>261</v>
      </c>
      <c r="B50" s="187">
        <f>B45/B46</f>
        <v>0.62311557788944727</v>
      </c>
      <c r="C50" s="187">
        <f t="shared" ref="C50:I50" si="14">C45/C46</f>
        <v>0.62686567164179108</v>
      </c>
      <c r="D50" s="187">
        <f t="shared" si="14"/>
        <v>0.63054187192118227</v>
      </c>
      <c r="E50" s="187">
        <f t="shared" si="14"/>
        <v>0.63414634146341464</v>
      </c>
      <c r="F50" s="187">
        <f t="shared" si="14"/>
        <v>0.6376811594202898</v>
      </c>
      <c r="G50" s="187">
        <f t="shared" si="14"/>
        <v>0.64114832535885169</v>
      </c>
      <c r="H50" s="187">
        <f t="shared" si="14"/>
        <v>0.64454976303317535</v>
      </c>
      <c r="I50" s="187">
        <f t="shared" si="14"/>
        <v>0.647887323943662</v>
      </c>
      <c r="J50" s="185"/>
    </row>
    <row r="51" spans="1:37">
      <c r="A51" s="185"/>
      <c r="B51" s="185"/>
      <c r="C51" s="185"/>
      <c r="D51" s="185"/>
      <c r="E51" s="185"/>
      <c r="F51" s="185"/>
      <c r="G51" s="185"/>
      <c r="H51" s="185"/>
      <c r="I51" s="185"/>
      <c r="J51" s="185"/>
    </row>
    <row r="52" spans="1:37">
      <c r="A52" s="185"/>
      <c r="B52" s="185"/>
      <c r="C52" s="185"/>
      <c r="D52" s="185"/>
      <c r="E52" s="185"/>
      <c r="F52" s="185"/>
      <c r="G52" s="185"/>
      <c r="H52" s="185"/>
      <c r="I52" s="185"/>
      <c r="J52" s="185"/>
    </row>
    <row r="53" spans="1:37" ht="18">
      <c r="A53" s="191" t="str">
        <f>'PNE 2050 Plan'!A202</f>
        <v>Average Industrial Fuel Use by Source (BTU)</v>
      </c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</row>
    <row r="54" spans="1:37" s="1" customFormat="1">
      <c r="A54" s="228" t="str">
        <f>'PNE 2050 Plan'!A203</f>
        <v>Year</v>
      </c>
      <c r="B54" s="228">
        <f>'PNE 2050 Plan'!B203</f>
        <v>2015</v>
      </c>
      <c r="C54" s="228">
        <f>'PNE 2050 Plan'!C203</f>
        <v>2016</v>
      </c>
      <c r="D54" s="228">
        <f>'PNE 2050 Plan'!D203</f>
        <v>2017</v>
      </c>
      <c r="E54" s="228">
        <f>'PNE 2050 Plan'!E203</f>
        <v>2018</v>
      </c>
      <c r="F54" s="228">
        <f>'PNE 2050 Plan'!F203</f>
        <v>2019</v>
      </c>
      <c r="G54" s="228">
        <f>'PNE 2050 Plan'!G203</f>
        <v>2020</v>
      </c>
      <c r="H54" s="228">
        <f>'PNE 2050 Plan'!H203</f>
        <v>2021</v>
      </c>
      <c r="I54" s="228">
        <f>'PNE 2050 Plan'!I203</f>
        <v>2022</v>
      </c>
      <c r="J54" s="228">
        <f>'PNE 2050 Plan'!J203</f>
        <v>2023</v>
      </c>
      <c r="K54" s="228">
        <f>'PNE 2050 Plan'!K203</f>
        <v>2024</v>
      </c>
      <c r="L54" s="228">
        <f>'PNE 2050 Plan'!L203</f>
        <v>2025</v>
      </c>
      <c r="M54" s="228">
        <f>'PNE 2050 Plan'!M203</f>
        <v>2026</v>
      </c>
      <c r="N54" s="228">
        <f>'PNE 2050 Plan'!N203</f>
        <v>2027</v>
      </c>
      <c r="O54" s="228">
        <f>'PNE 2050 Plan'!O203</f>
        <v>2028</v>
      </c>
      <c r="P54" s="228">
        <f>'PNE 2050 Plan'!P203</f>
        <v>2029</v>
      </c>
      <c r="Q54" s="228">
        <f>'PNE 2050 Plan'!Q203</f>
        <v>2030</v>
      </c>
      <c r="R54" s="228">
        <f>'PNE 2050 Plan'!R203</f>
        <v>2031</v>
      </c>
      <c r="S54" s="228">
        <f>'PNE 2050 Plan'!S203</f>
        <v>2032</v>
      </c>
      <c r="T54" s="228">
        <f>'PNE 2050 Plan'!T203</f>
        <v>2033</v>
      </c>
      <c r="U54" s="228">
        <f>'PNE 2050 Plan'!U203</f>
        <v>2034</v>
      </c>
      <c r="V54" s="228">
        <f>'PNE 2050 Plan'!V203</f>
        <v>2035</v>
      </c>
      <c r="W54" s="228">
        <f>'PNE 2050 Plan'!W203</f>
        <v>2036</v>
      </c>
      <c r="X54" s="228">
        <f>'PNE 2050 Plan'!X203</f>
        <v>2037</v>
      </c>
      <c r="Y54" s="228">
        <f>'PNE 2050 Plan'!Y203</f>
        <v>2038</v>
      </c>
      <c r="Z54" s="228">
        <f>'PNE 2050 Plan'!Z203</f>
        <v>2039</v>
      </c>
      <c r="AA54" s="228">
        <f>'PNE 2050 Plan'!AA203</f>
        <v>2040</v>
      </c>
      <c r="AB54" s="228">
        <f>'PNE 2050 Plan'!AB203</f>
        <v>2041</v>
      </c>
      <c r="AC54" s="228">
        <f>'PNE 2050 Plan'!AC203</f>
        <v>2042</v>
      </c>
      <c r="AD54" s="228">
        <f>'PNE 2050 Plan'!AD203</f>
        <v>2043</v>
      </c>
      <c r="AE54" s="228">
        <f>'PNE 2050 Plan'!AE203</f>
        <v>2044</v>
      </c>
      <c r="AF54" s="228">
        <f>'PNE 2050 Plan'!AF203</f>
        <v>2045</v>
      </c>
      <c r="AG54" s="228">
        <f>'PNE 2050 Plan'!AG203</f>
        <v>2046</v>
      </c>
      <c r="AH54" s="228">
        <f>'PNE 2050 Plan'!AH203</f>
        <v>2047</v>
      </c>
      <c r="AI54" s="228">
        <f>'PNE 2050 Plan'!AI203</f>
        <v>2048</v>
      </c>
      <c r="AJ54" s="228">
        <f>'PNE 2050 Plan'!AJ203</f>
        <v>2049</v>
      </c>
      <c r="AK54" s="228">
        <f>'PNE 2050 Plan'!AK203</f>
        <v>2050</v>
      </c>
    </row>
    <row r="55" spans="1:37">
      <c r="A55" s="184" t="str">
        <f>'PNE 2050 Plan'!A204</f>
        <v>Electricity</v>
      </c>
      <c r="B55" s="190">
        <f>'PNE 2050 Plan'!B204</f>
        <v>708645000000000</v>
      </c>
      <c r="C55" s="190">
        <f>'PNE 2050 Plan'!C204</f>
        <v>721670570000000</v>
      </c>
      <c r="D55" s="190">
        <f>'PNE 2050 Plan'!D204</f>
        <v>734651146666666.62</v>
      </c>
      <c r="E55" s="190">
        <f>'PNE 2050 Plan'!E204</f>
        <v>747586730000000</v>
      </c>
      <c r="F55" s="190">
        <f>'PNE 2050 Plan'!F204</f>
        <v>760477320000000</v>
      </c>
      <c r="G55" s="190">
        <f>'PNE 2050 Plan'!G204</f>
        <v>773322916666666.75</v>
      </c>
      <c r="H55" s="190">
        <f>'PNE 2050 Plan'!H204</f>
        <v>786123520000000</v>
      </c>
      <c r="I55" s="190">
        <f>'PNE 2050 Plan'!I204</f>
        <v>798879130000000</v>
      </c>
      <c r="J55" s="190">
        <f>'PNE 2050 Plan'!J204</f>
        <v>811589746666666.75</v>
      </c>
      <c r="K55" s="190">
        <f>'PNE 2050 Plan'!K204</f>
        <v>824255370000000.12</v>
      </c>
      <c r="L55" s="190">
        <f>'PNE 2050 Plan'!L204</f>
        <v>836876000000000</v>
      </c>
      <c r="M55" s="190">
        <f>'PNE 2050 Plan'!M204</f>
        <v>849451636666666.75</v>
      </c>
      <c r="N55" s="190">
        <f>'PNE 2050 Plan'!N204</f>
        <v>861982280000000.12</v>
      </c>
      <c r="O55" s="190">
        <f>'PNE 2050 Plan'!O204</f>
        <v>874467930000000.12</v>
      </c>
      <c r="P55" s="190">
        <f>'PNE 2050 Plan'!P204</f>
        <v>886908586666666.75</v>
      </c>
      <c r="Q55" s="190">
        <f>'PNE 2050 Plan'!Q204</f>
        <v>899304250000000.12</v>
      </c>
      <c r="R55" s="190">
        <f>'PNE 2050 Plan'!R204</f>
        <v>921077715000000.12</v>
      </c>
      <c r="S55" s="190">
        <f>'PNE 2050 Plan'!S204</f>
        <v>942946460000000.12</v>
      </c>
      <c r="T55" s="190">
        <f>'PNE 2050 Plan'!T204</f>
        <v>964910485000000.12</v>
      </c>
      <c r="U55" s="190">
        <f>'PNE 2050 Plan'!U204</f>
        <v>986969790000000.12</v>
      </c>
      <c r="V55" s="190">
        <f>'PNE 2050 Plan'!V204</f>
        <v>1009124375000000.1</v>
      </c>
      <c r="W55" s="190">
        <f>'PNE 2050 Plan'!W204</f>
        <v>1031374240000000</v>
      </c>
      <c r="X55" s="190">
        <f>'PNE 2050 Plan'!X204</f>
        <v>1053719385000000</v>
      </c>
      <c r="Y55" s="190">
        <f>'PNE 2050 Plan'!Y204</f>
        <v>1076159810000000</v>
      </c>
      <c r="Z55" s="190">
        <f>'PNE 2050 Plan'!Z204</f>
        <v>1098695515000000</v>
      </c>
      <c r="AA55" s="190">
        <f>'PNE 2050 Plan'!AA204</f>
        <v>1121326500000000</v>
      </c>
      <c r="AB55" s="190">
        <f>'PNE 2050 Plan'!AB204</f>
        <v>1137166800000000</v>
      </c>
      <c r="AC55" s="190">
        <f>'PNE 2050 Plan'!AC204</f>
        <v>1153007100000000</v>
      </c>
      <c r="AD55" s="190">
        <f>'PNE 2050 Plan'!AD204</f>
        <v>1168847400000000</v>
      </c>
      <c r="AE55" s="190">
        <f>'PNE 2050 Plan'!AE204</f>
        <v>1184687700000000</v>
      </c>
      <c r="AF55" s="190">
        <f>'PNE 2050 Plan'!AF204</f>
        <v>1200528000000000</v>
      </c>
      <c r="AG55" s="190">
        <f>'PNE 2050 Plan'!AG204</f>
        <v>1216368300000000</v>
      </c>
      <c r="AH55" s="190">
        <f>'PNE 2050 Plan'!AH204</f>
        <v>1232208600000000</v>
      </c>
      <c r="AI55" s="190">
        <f>'PNE 2050 Plan'!AI204</f>
        <v>1248048900000000</v>
      </c>
      <c r="AJ55" s="190">
        <f>'PNE 2050 Plan'!AJ204</f>
        <v>1263889200000000</v>
      </c>
      <c r="AK55" s="190">
        <f>'PNE 2050 Plan'!AK204</f>
        <v>1279729500000000</v>
      </c>
    </row>
    <row r="56" spans="1:37">
      <c r="A56" s="184" t="str">
        <f>'PNE 2050 Plan'!A205</f>
        <v>Hard coal</v>
      </c>
      <c r="B56" s="190">
        <f>'PNE 2050 Plan'!B205</f>
        <v>506175000000000</v>
      </c>
      <c r="C56" s="190">
        <f>'PNE 2050 Plan'!C205</f>
        <v>512856510000000</v>
      </c>
      <c r="D56" s="190">
        <f>'PNE 2050 Plan'!D205</f>
        <v>519403040000000</v>
      </c>
      <c r="E56" s="190">
        <f>'PNE 2050 Plan'!E205</f>
        <v>525814590000000</v>
      </c>
      <c r="F56" s="190">
        <f>'PNE 2050 Plan'!F205</f>
        <v>532091159999999.94</v>
      </c>
      <c r="G56" s="190">
        <f>'PNE 2050 Plan'!G205</f>
        <v>538232749999999.94</v>
      </c>
      <c r="H56" s="190">
        <f>'PNE 2050 Plan'!H205</f>
        <v>544239359999999.94</v>
      </c>
      <c r="I56" s="190">
        <f>'PNE 2050 Plan'!I205</f>
        <v>550110990000000.06</v>
      </c>
      <c r="J56" s="190">
        <f>'PNE 2050 Plan'!J205</f>
        <v>555847640000000.06</v>
      </c>
      <c r="K56" s="190">
        <f>'PNE 2050 Plan'!K205</f>
        <v>561449310000000.06</v>
      </c>
      <c r="L56" s="190">
        <f>'PNE 2050 Plan'!L205</f>
        <v>566916000000000</v>
      </c>
      <c r="M56" s="190">
        <f>'PNE 2050 Plan'!M205</f>
        <v>572247710000000</v>
      </c>
      <c r="N56" s="190">
        <f>'PNE 2050 Plan'!N205</f>
        <v>577444440000000</v>
      </c>
      <c r="O56" s="190">
        <f>'PNE 2050 Plan'!O205</f>
        <v>582506190000000</v>
      </c>
      <c r="P56" s="190">
        <f>'PNE 2050 Plan'!P205</f>
        <v>587432960000000</v>
      </c>
      <c r="Q56" s="190">
        <f>'PNE 2050 Plan'!Q205</f>
        <v>592224750000000</v>
      </c>
      <c r="R56" s="190">
        <f>'PNE 2050 Plan'!R205</f>
        <v>605087550000000</v>
      </c>
      <c r="S56" s="190">
        <f>'PNE 2050 Plan'!S205</f>
        <v>617950350000000</v>
      </c>
      <c r="T56" s="190">
        <f>'PNE 2050 Plan'!T205</f>
        <v>630813150000000</v>
      </c>
      <c r="U56" s="190">
        <f>'PNE 2050 Plan'!U205</f>
        <v>643675950000000</v>
      </c>
      <c r="V56" s="190">
        <f>'PNE 2050 Plan'!V205</f>
        <v>656538750000000</v>
      </c>
      <c r="W56" s="190">
        <f>'PNE 2050 Plan'!W205</f>
        <v>669401550000000</v>
      </c>
      <c r="X56" s="190">
        <f>'PNE 2050 Plan'!X205</f>
        <v>682264350000000</v>
      </c>
      <c r="Y56" s="190">
        <f>'PNE 2050 Plan'!Y205</f>
        <v>695127150000000</v>
      </c>
      <c r="Z56" s="190">
        <f>'PNE 2050 Plan'!Z205</f>
        <v>707989950000000</v>
      </c>
      <c r="AA56" s="190">
        <f>'PNE 2050 Plan'!AA205</f>
        <v>720852750000000</v>
      </c>
      <c r="AB56" s="190">
        <f>'PNE 2050 Plan'!AB205</f>
        <v>731035800000000</v>
      </c>
      <c r="AC56" s="190">
        <f>'PNE 2050 Plan'!AC205</f>
        <v>741218850000000</v>
      </c>
      <c r="AD56" s="190">
        <f>'PNE 2050 Plan'!AD205</f>
        <v>751401900000000</v>
      </c>
      <c r="AE56" s="190">
        <f>'PNE 2050 Plan'!AE205</f>
        <v>761584950000000</v>
      </c>
      <c r="AF56" s="190">
        <f>'PNE 2050 Plan'!AF205</f>
        <v>771768000000000</v>
      </c>
      <c r="AG56" s="190">
        <f>'PNE 2050 Plan'!AG205</f>
        <v>781951050000000</v>
      </c>
      <c r="AH56" s="190">
        <f>'PNE 2050 Plan'!AH205</f>
        <v>792134100000000</v>
      </c>
      <c r="AI56" s="190">
        <f>'PNE 2050 Plan'!AI205</f>
        <v>802317150000000</v>
      </c>
      <c r="AJ56" s="190">
        <f>'PNE 2050 Plan'!AJ205</f>
        <v>812500200000000</v>
      </c>
      <c r="AK56" s="190">
        <f>'PNE 2050 Plan'!AK205</f>
        <v>822683250000000</v>
      </c>
    </row>
    <row r="57" spans="1:37">
      <c r="A57" s="184" t="str">
        <f>'PNE 2050 Plan'!A206</f>
        <v>Natural gas</v>
      </c>
      <c r="B57" s="190">
        <f>'PNE 2050 Plan'!B206</f>
        <v>404940000000000</v>
      </c>
      <c r="C57" s="190">
        <f>'PNE 2050 Plan'!C206</f>
        <v>411891469999999.94</v>
      </c>
      <c r="D57" s="190">
        <f>'PNE 2050 Plan'!D206</f>
        <v>418797946666666.69</v>
      </c>
      <c r="E57" s="190">
        <f>'PNE 2050 Plan'!E206</f>
        <v>425659430000000</v>
      </c>
      <c r="F57" s="190">
        <f>'PNE 2050 Plan'!F206</f>
        <v>432475920000000</v>
      </c>
      <c r="G57" s="190">
        <f>'PNE 2050 Plan'!G206</f>
        <v>439247416666666.69</v>
      </c>
      <c r="H57" s="190">
        <f>'PNE 2050 Plan'!H206</f>
        <v>445973920000000</v>
      </c>
      <c r="I57" s="190">
        <f>'PNE 2050 Plan'!I206</f>
        <v>452655430000000</v>
      </c>
      <c r="J57" s="190">
        <f>'PNE 2050 Plan'!J206</f>
        <v>459291946666666.69</v>
      </c>
      <c r="K57" s="190">
        <f>'PNE 2050 Plan'!K206</f>
        <v>465883470000000</v>
      </c>
      <c r="L57" s="190">
        <f>'PNE 2050 Plan'!L206</f>
        <v>472430000000000</v>
      </c>
      <c r="M57" s="190">
        <f>'PNE 2050 Plan'!M206</f>
        <v>478931536666666.62</v>
      </c>
      <c r="N57" s="190">
        <f>'PNE 2050 Plan'!N206</f>
        <v>485388080000000</v>
      </c>
      <c r="O57" s="190">
        <f>'PNE 2050 Plan'!O206</f>
        <v>491799630000000</v>
      </c>
      <c r="P57" s="190">
        <f>'PNE 2050 Plan'!P206</f>
        <v>498166186666666.69</v>
      </c>
      <c r="Q57" s="190">
        <f>'PNE 2050 Plan'!Q206</f>
        <v>504487750000000</v>
      </c>
      <c r="R57" s="190">
        <f>'PNE 2050 Plan'!R206</f>
        <v>519927080000000</v>
      </c>
      <c r="S57" s="190">
        <f>'PNE 2050 Plan'!S206</f>
        <v>535556970000000</v>
      </c>
      <c r="T57" s="190">
        <f>'PNE 2050 Plan'!T206</f>
        <v>551377420000000.06</v>
      </c>
      <c r="U57" s="190">
        <f>'PNE 2050 Plan'!U206</f>
        <v>567388430000000</v>
      </c>
      <c r="V57" s="190">
        <f>'PNE 2050 Plan'!V206</f>
        <v>583590000000000</v>
      </c>
      <c r="W57" s="190">
        <f>'PNE 2050 Plan'!W206</f>
        <v>599982130000000</v>
      </c>
      <c r="X57" s="190">
        <f>'PNE 2050 Plan'!X206</f>
        <v>616564820000000</v>
      </c>
      <c r="Y57" s="190">
        <f>'PNE 2050 Plan'!Y206</f>
        <v>633338070000000</v>
      </c>
      <c r="Z57" s="190">
        <f>'PNE 2050 Plan'!Z206</f>
        <v>650301880000000</v>
      </c>
      <c r="AA57" s="190">
        <f>'PNE 2050 Plan'!AA206</f>
        <v>667456250000000</v>
      </c>
      <c r="AB57" s="190">
        <f>'PNE 2050 Plan'!AB206</f>
        <v>676885000000000</v>
      </c>
      <c r="AC57" s="190">
        <f>'PNE 2050 Plan'!AC206</f>
        <v>686313750000000</v>
      </c>
      <c r="AD57" s="190">
        <f>'PNE 2050 Plan'!AD206</f>
        <v>695742500000000</v>
      </c>
      <c r="AE57" s="190">
        <f>'PNE 2050 Plan'!AE206</f>
        <v>705171250000000</v>
      </c>
      <c r="AF57" s="190">
        <f>'PNE 2050 Plan'!AF206</f>
        <v>714600000000000</v>
      </c>
      <c r="AG57" s="190">
        <f>'PNE 2050 Plan'!AG206</f>
        <v>724028750000000</v>
      </c>
      <c r="AH57" s="190">
        <f>'PNE 2050 Plan'!AH206</f>
        <v>733457500000000</v>
      </c>
      <c r="AI57" s="190">
        <f>'PNE 2050 Plan'!AI206</f>
        <v>742886250000000</v>
      </c>
      <c r="AJ57" s="190">
        <f>'PNE 2050 Plan'!AJ206</f>
        <v>752315000000000</v>
      </c>
      <c r="AK57" s="190">
        <f>'PNE 2050 Plan'!AK206</f>
        <v>761743750000000</v>
      </c>
    </row>
    <row r="58" spans="1:37">
      <c r="A58" s="184" t="str">
        <f>'PNE 2050 Plan'!A207</f>
        <v>Biomass</v>
      </c>
      <c r="B58" s="190">
        <f>'PNE 2050 Plan'!B207</f>
        <v>1046095000000000</v>
      </c>
      <c r="C58" s="190">
        <f>'PNE 2050 Plan'!C207</f>
        <v>1068164230000000</v>
      </c>
      <c r="D58" s="190">
        <f>'PNE 2050 Plan'!D207</f>
        <v>1090278453333333.2</v>
      </c>
      <c r="E58" s="190">
        <f>'PNE 2050 Plan'!E207</f>
        <v>1112437670000000</v>
      </c>
      <c r="F58" s="190">
        <f>'PNE 2050 Plan'!F207</f>
        <v>1134641880000000</v>
      </c>
      <c r="G58" s="190">
        <f>'PNE 2050 Plan'!G207</f>
        <v>1156891083333333.2</v>
      </c>
      <c r="H58" s="190">
        <f>'PNE 2050 Plan'!H207</f>
        <v>1179185280000000</v>
      </c>
      <c r="I58" s="190">
        <f>'PNE 2050 Plan'!I207</f>
        <v>1201524470000000</v>
      </c>
      <c r="J58" s="190">
        <f>'PNE 2050 Plan'!J207</f>
        <v>1223908653333333.2</v>
      </c>
      <c r="K58" s="190">
        <f>'PNE 2050 Plan'!K207</f>
        <v>1246337830000000</v>
      </c>
      <c r="L58" s="190">
        <f>'PNE 2050 Plan'!L207</f>
        <v>1268812000000000</v>
      </c>
      <c r="M58" s="190">
        <f>'PNE 2050 Plan'!M207</f>
        <v>1291331163333333.2</v>
      </c>
      <c r="N58" s="190">
        <f>'PNE 2050 Plan'!N207</f>
        <v>1313895320000000</v>
      </c>
      <c r="O58" s="190">
        <f>'PNE 2050 Plan'!O207</f>
        <v>1336504470000000</v>
      </c>
      <c r="P58" s="190">
        <f>'PNE 2050 Plan'!P207</f>
        <v>1359158613333333.2</v>
      </c>
      <c r="Q58" s="190">
        <f>'PNE 2050 Plan'!Q207</f>
        <v>1381857750000000</v>
      </c>
      <c r="R58" s="190">
        <f>'PNE 2050 Plan'!R207</f>
        <v>1407388820000000</v>
      </c>
      <c r="S58" s="190">
        <f>'PNE 2050 Plan'!S207</f>
        <v>1432729330000000</v>
      </c>
      <c r="T58" s="190">
        <f>'PNE 2050 Plan'!T207</f>
        <v>1457879280000000</v>
      </c>
      <c r="U58" s="190">
        <f>'PNE 2050 Plan'!U207</f>
        <v>1482838670000000</v>
      </c>
      <c r="V58" s="190">
        <f>'PNE 2050 Plan'!V207</f>
        <v>1507607500000000</v>
      </c>
      <c r="W58" s="190">
        <f>'PNE 2050 Plan'!W207</f>
        <v>1532185770000000</v>
      </c>
      <c r="X58" s="190">
        <f>'PNE 2050 Plan'!X207</f>
        <v>1556573480000000</v>
      </c>
      <c r="Y58" s="190">
        <f>'PNE 2050 Plan'!Y207</f>
        <v>1580770630000000</v>
      </c>
      <c r="Z58" s="190">
        <f>'PNE 2050 Plan'!Z207</f>
        <v>1604777220000000</v>
      </c>
      <c r="AA58" s="190">
        <f>'PNE 2050 Plan'!AA207</f>
        <v>1628593250000000</v>
      </c>
      <c r="AB58" s="190">
        <f>'PNE 2050 Plan'!AB207</f>
        <v>1651599400000000</v>
      </c>
      <c r="AC58" s="190">
        <f>'PNE 2050 Plan'!AC207</f>
        <v>1674605550000000</v>
      </c>
      <c r="AD58" s="190">
        <f>'PNE 2050 Plan'!AD207</f>
        <v>1697611700000000</v>
      </c>
      <c r="AE58" s="190">
        <f>'PNE 2050 Plan'!AE207</f>
        <v>1720617850000000</v>
      </c>
      <c r="AF58" s="190">
        <f>'PNE 2050 Plan'!AF207</f>
        <v>1743624000000000</v>
      </c>
      <c r="AG58" s="190">
        <f>'PNE 2050 Plan'!AG207</f>
        <v>1766630150000000</v>
      </c>
      <c r="AH58" s="190">
        <f>'PNE 2050 Plan'!AH207</f>
        <v>1789636300000000</v>
      </c>
      <c r="AI58" s="190">
        <f>'PNE 2050 Plan'!AI207</f>
        <v>1812642450000000</v>
      </c>
      <c r="AJ58" s="190">
        <f>'PNE 2050 Plan'!AJ207</f>
        <v>1835648600000000</v>
      </c>
      <c r="AK58" s="190">
        <f>'PNE 2050 Plan'!AK207</f>
        <v>1858654750000000</v>
      </c>
    </row>
    <row r="59" spans="1:37">
      <c r="A59" s="184" t="str">
        <f>'PNE 2050 Plan'!A208</f>
        <v>Petroleum diesel</v>
      </c>
      <c r="B59" s="190">
        <f>'PNE 2050 Plan'!B208</f>
        <v>168725000000000</v>
      </c>
      <c r="C59" s="190">
        <f>'PNE 2050 Plan'!C208</f>
        <v>172099500000000</v>
      </c>
      <c r="D59" s="190">
        <f>'PNE 2050 Plan'!D208</f>
        <v>175474000000000</v>
      </c>
      <c r="E59" s="190">
        <f>'PNE 2050 Plan'!E208</f>
        <v>178848500000000</v>
      </c>
      <c r="F59" s="190">
        <f>'PNE 2050 Plan'!F208</f>
        <v>182223000000000</v>
      </c>
      <c r="G59" s="190">
        <f>'PNE 2050 Plan'!G208</f>
        <v>185597500000000</v>
      </c>
      <c r="H59" s="190">
        <f>'PNE 2050 Plan'!H208</f>
        <v>188972000000000</v>
      </c>
      <c r="I59" s="190">
        <f>'PNE 2050 Plan'!I208</f>
        <v>192346500000000</v>
      </c>
      <c r="J59" s="190">
        <f>'PNE 2050 Plan'!J208</f>
        <v>195721000000000</v>
      </c>
      <c r="K59" s="190">
        <f>'PNE 2050 Plan'!K208</f>
        <v>199095500000000</v>
      </c>
      <c r="L59" s="190">
        <f>'PNE 2050 Plan'!L208</f>
        <v>202470000000000</v>
      </c>
      <c r="M59" s="190">
        <f>'PNE 2050 Plan'!M208</f>
        <v>205844500000000</v>
      </c>
      <c r="N59" s="190">
        <f>'PNE 2050 Plan'!N208</f>
        <v>209219000000000</v>
      </c>
      <c r="O59" s="190">
        <f>'PNE 2050 Plan'!O208</f>
        <v>212593500000000</v>
      </c>
      <c r="P59" s="190">
        <f>'PNE 2050 Plan'!P208</f>
        <v>215968000000000</v>
      </c>
      <c r="Q59" s="190">
        <f>'PNE 2050 Plan'!Q208</f>
        <v>219342500000000</v>
      </c>
      <c r="R59" s="190">
        <f>'PNE 2050 Plan'!R208</f>
        <v>221865435000000</v>
      </c>
      <c r="S59" s="190">
        <f>'PNE 2050 Plan'!S208</f>
        <v>224293090000000</v>
      </c>
      <c r="T59" s="190">
        <f>'PNE 2050 Plan'!T208</f>
        <v>226625465000000</v>
      </c>
      <c r="U59" s="190">
        <f>'PNE 2050 Plan'!U208</f>
        <v>228862560000000</v>
      </c>
      <c r="V59" s="190">
        <f>'PNE 2050 Plan'!V208</f>
        <v>231004375000000</v>
      </c>
      <c r="W59" s="190">
        <f>'PNE 2050 Plan'!W208</f>
        <v>233050910000000</v>
      </c>
      <c r="X59" s="190">
        <f>'PNE 2050 Plan'!X208</f>
        <v>235002165000000</v>
      </c>
      <c r="Y59" s="190">
        <f>'PNE 2050 Plan'!Y208</f>
        <v>236858140000000</v>
      </c>
      <c r="Z59" s="190">
        <f>'PNE 2050 Plan'!Z208</f>
        <v>238618835000000</v>
      </c>
      <c r="AA59" s="190">
        <f>'PNE 2050 Plan'!AA208</f>
        <v>240284250000000</v>
      </c>
      <c r="AB59" s="190">
        <f>'PNE 2050 Plan'!AB208</f>
        <v>243678600000000</v>
      </c>
      <c r="AC59" s="190">
        <f>'PNE 2050 Plan'!AC208</f>
        <v>247072950000000</v>
      </c>
      <c r="AD59" s="190">
        <f>'PNE 2050 Plan'!AD208</f>
        <v>250467300000000</v>
      </c>
      <c r="AE59" s="190">
        <f>'PNE 2050 Plan'!AE208</f>
        <v>253861650000000</v>
      </c>
      <c r="AF59" s="190">
        <f>'PNE 2050 Plan'!AF208</f>
        <v>257256000000000</v>
      </c>
      <c r="AG59" s="190">
        <f>'PNE 2050 Plan'!AG208</f>
        <v>260650350000000</v>
      </c>
      <c r="AH59" s="190">
        <f>'PNE 2050 Plan'!AH208</f>
        <v>264044700000000</v>
      </c>
      <c r="AI59" s="190">
        <f>'PNE 2050 Plan'!AI208</f>
        <v>267439050000000</v>
      </c>
      <c r="AJ59" s="190">
        <f>'PNE 2050 Plan'!AJ208</f>
        <v>270833400000000</v>
      </c>
      <c r="AK59" s="190">
        <f>'PNE 2050 Plan'!AK208</f>
        <v>274227750000000</v>
      </c>
    </row>
    <row r="60" spans="1:37">
      <c r="A60" s="184" t="str">
        <f>'PNE 2050 Plan'!A209</f>
        <v>Heat</v>
      </c>
      <c r="B60" s="190">
        <f>'PNE 2050 Plan'!B209</f>
        <v>0</v>
      </c>
      <c r="C60" s="190">
        <f>'PNE 2050 Plan'!C209</f>
        <v>0</v>
      </c>
      <c r="D60" s="190">
        <f>'PNE 2050 Plan'!D209</f>
        <v>0</v>
      </c>
      <c r="E60" s="190">
        <f>'PNE 2050 Plan'!E209</f>
        <v>0</v>
      </c>
      <c r="F60" s="190">
        <f>'PNE 2050 Plan'!F209</f>
        <v>0</v>
      </c>
      <c r="G60" s="190">
        <f>'PNE 2050 Plan'!G209</f>
        <v>0</v>
      </c>
      <c r="H60" s="190">
        <f>'PNE 2050 Plan'!H209</f>
        <v>0</v>
      </c>
      <c r="I60" s="190">
        <f>'PNE 2050 Plan'!I209</f>
        <v>0</v>
      </c>
      <c r="J60" s="190">
        <f>'PNE 2050 Plan'!J209</f>
        <v>0</v>
      </c>
      <c r="K60" s="190">
        <f>'PNE 2050 Plan'!K209</f>
        <v>0</v>
      </c>
      <c r="L60" s="190">
        <f>'PNE 2050 Plan'!L209</f>
        <v>0</v>
      </c>
      <c r="M60" s="190">
        <f>'PNE 2050 Plan'!M209</f>
        <v>0</v>
      </c>
      <c r="N60" s="190">
        <f>'PNE 2050 Plan'!N209</f>
        <v>0</v>
      </c>
      <c r="O60" s="190">
        <f>'PNE 2050 Plan'!O209</f>
        <v>0</v>
      </c>
      <c r="P60" s="190">
        <f>'PNE 2050 Plan'!P209</f>
        <v>0</v>
      </c>
      <c r="Q60" s="190">
        <f>'PNE 2050 Plan'!Q209</f>
        <v>0</v>
      </c>
      <c r="R60" s="190">
        <f>'PNE 2050 Plan'!R209</f>
        <v>0</v>
      </c>
      <c r="S60" s="190">
        <f>'PNE 2050 Plan'!S209</f>
        <v>0</v>
      </c>
      <c r="T60" s="190">
        <f>'PNE 2050 Plan'!T209</f>
        <v>0</v>
      </c>
      <c r="U60" s="190">
        <f>'PNE 2050 Plan'!U209</f>
        <v>0</v>
      </c>
      <c r="V60" s="190">
        <f>'PNE 2050 Plan'!V209</f>
        <v>0</v>
      </c>
      <c r="W60" s="190">
        <f>'PNE 2050 Plan'!W209</f>
        <v>0</v>
      </c>
      <c r="X60" s="190">
        <f>'PNE 2050 Plan'!X209</f>
        <v>0</v>
      </c>
      <c r="Y60" s="190">
        <f>'PNE 2050 Plan'!Y209</f>
        <v>0</v>
      </c>
      <c r="Z60" s="190">
        <f>'PNE 2050 Plan'!Z209</f>
        <v>0</v>
      </c>
      <c r="AA60" s="190">
        <f>'PNE 2050 Plan'!AA209</f>
        <v>0</v>
      </c>
      <c r="AB60" s="190">
        <f>'PNE 2050 Plan'!AB209</f>
        <v>0</v>
      </c>
      <c r="AC60" s="190">
        <f>'PNE 2050 Plan'!AC209</f>
        <v>0</v>
      </c>
      <c r="AD60" s="190">
        <f>'PNE 2050 Plan'!AD209</f>
        <v>0</v>
      </c>
      <c r="AE60" s="190">
        <f>'PNE 2050 Plan'!AE209</f>
        <v>0</v>
      </c>
      <c r="AF60" s="190">
        <f>'PNE 2050 Plan'!AF209</f>
        <v>0</v>
      </c>
      <c r="AG60" s="190">
        <f>'PNE 2050 Plan'!AG209</f>
        <v>0</v>
      </c>
      <c r="AH60" s="190">
        <f>'PNE 2050 Plan'!AH209</f>
        <v>0</v>
      </c>
      <c r="AI60" s="190">
        <f>'PNE 2050 Plan'!AI209</f>
        <v>0</v>
      </c>
      <c r="AJ60" s="190">
        <f>'PNE 2050 Plan'!AJ209</f>
        <v>0</v>
      </c>
      <c r="AK60" s="190">
        <f>'PNE 2050 Plan'!AK209</f>
        <v>0</v>
      </c>
    </row>
    <row r="61" spans="1:37">
      <c r="A61" s="184" t="str">
        <f>'PNE 2050 Plan'!A210</f>
        <v>Crude oil</v>
      </c>
      <c r="B61" s="190">
        <f>'PNE 2050 Plan'!B210</f>
        <v>0</v>
      </c>
      <c r="C61" s="190">
        <f>'PNE 2050 Plan'!C210</f>
        <v>0</v>
      </c>
      <c r="D61" s="190">
        <f>'PNE 2050 Plan'!D210</f>
        <v>0</v>
      </c>
      <c r="E61" s="190">
        <f>'PNE 2050 Plan'!E210</f>
        <v>0</v>
      </c>
      <c r="F61" s="190">
        <f>'PNE 2050 Plan'!F210</f>
        <v>0</v>
      </c>
      <c r="G61" s="190">
        <f>'PNE 2050 Plan'!G210</f>
        <v>0</v>
      </c>
      <c r="H61" s="190">
        <f>'PNE 2050 Plan'!H210</f>
        <v>0</v>
      </c>
      <c r="I61" s="190">
        <f>'PNE 2050 Plan'!I210</f>
        <v>0</v>
      </c>
      <c r="J61" s="190">
        <f>'PNE 2050 Plan'!J210</f>
        <v>0</v>
      </c>
      <c r="K61" s="190">
        <f>'PNE 2050 Plan'!K210</f>
        <v>0</v>
      </c>
      <c r="L61" s="190">
        <f>'PNE 2050 Plan'!L210</f>
        <v>0</v>
      </c>
      <c r="M61" s="190">
        <f>'PNE 2050 Plan'!M210</f>
        <v>0</v>
      </c>
      <c r="N61" s="190">
        <f>'PNE 2050 Plan'!N210</f>
        <v>0</v>
      </c>
      <c r="O61" s="190">
        <f>'PNE 2050 Plan'!O210</f>
        <v>0</v>
      </c>
      <c r="P61" s="190">
        <f>'PNE 2050 Plan'!P210</f>
        <v>0</v>
      </c>
      <c r="Q61" s="190">
        <f>'PNE 2050 Plan'!Q210</f>
        <v>0</v>
      </c>
      <c r="R61" s="190">
        <f>'PNE 2050 Plan'!R210</f>
        <v>0</v>
      </c>
      <c r="S61" s="190">
        <f>'PNE 2050 Plan'!S210</f>
        <v>0</v>
      </c>
      <c r="T61" s="190">
        <f>'PNE 2050 Plan'!T210</f>
        <v>0</v>
      </c>
      <c r="U61" s="190">
        <f>'PNE 2050 Plan'!U210</f>
        <v>0</v>
      </c>
      <c r="V61" s="190">
        <f>'PNE 2050 Plan'!V210</f>
        <v>0</v>
      </c>
      <c r="W61" s="190">
        <f>'PNE 2050 Plan'!W210</f>
        <v>0</v>
      </c>
      <c r="X61" s="190">
        <f>'PNE 2050 Plan'!X210</f>
        <v>0</v>
      </c>
      <c r="Y61" s="190">
        <f>'PNE 2050 Plan'!Y210</f>
        <v>0</v>
      </c>
      <c r="Z61" s="190">
        <f>'PNE 2050 Plan'!Z210</f>
        <v>0</v>
      </c>
      <c r="AA61" s="190">
        <f>'PNE 2050 Plan'!AA210</f>
        <v>0</v>
      </c>
      <c r="AB61" s="190">
        <f>'PNE 2050 Plan'!AB210</f>
        <v>0</v>
      </c>
      <c r="AC61" s="190">
        <f>'PNE 2050 Plan'!AC210</f>
        <v>0</v>
      </c>
      <c r="AD61" s="190">
        <f>'PNE 2050 Plan'!AD210</f>
        <v>0</v>
      </c>
      <c r="AE61" s="190">
        <f>'PNE 2050 Plan'!AE210</f>
        <v>0</v>
      </c>
      <c r="AF61" s="190">
        <f>'PNE 2050 Plan'!AF210</f>
        <v>0</v>
      </c>
      <c r="AG61" s="190">
        <f>'PNE 2050 Plan'!AG210</f>
        <v>0</v>
      </c>
      <c r="AH61" s="190">
        <f>'PNE 2050 Plan'!AH210</f>
        <v>0</v>
      </c>
      <c r="AI61" s="190">
        <f>'PNE 2050 Plan'!AI210</f>
        <v>0</v>
      </c>
      <c r="AJ61" s="190">
        <f>'PNE 2050 Plan'!AJ210</f>
        <v>0</v>
      </c>
      <c r="AK61" s="190">
        <f>'PNE 2050 Plan'!AK210</f>
        <v>0</v>
      </c>
    </row>
    <row r="62" spans="1:37">
      <c r="A62" s="184" t="str">
        <f>'PNE 2050 Plan'!A211</f>
        <v>Heavy or residual fuel oil</v>
      </c>
      <c r="B62" s="190">
        <f>'PNE 2050 Plan'!B211</f>
        <v>269960000000000</v>
      </c>
      <c r="C62" s="190">
        <f>'PNE 2050 Plan'!C211</f>
        <v>275359200000000</v>
      </c>
      <c r="D62" s="190">
        <f>'PNE 2050 Plan'!D211</f>
        <v>280758400000000</v>
      </c>
      <c r="E62" s="190">
        <f>'PNE 2050 Plan'!E211</f>
        <v>286157600000000</v>
      </c>
      <c r="F62" s="190">
        <f>'PNE 2050 Plan'!F211</f>
        <v>291556800000000</v>
      </c>
      <c r="G62" s="190">
        <f>'PNE 2050 Plan'!G211</f>
        <v>296956000000000</v>
      </c>
      <c r="H62" s="190">
        <f>'PNE 2050 Plan'!H211</f>
        <v>302355200000000</v>
      </c>
      <c r="I62" s="190">
        <f>'PNE 2050 Plan'!I211</f>
        <v>307754400000000</v>
      </c>
      <c r="J62" s="190">
        <f>'PNE 2050 Plan'!J211</f>
        <v>313153600000000</v>
      </c>
      <c r="K62" s="190">
        <f>'PNE 2050 Plan'!K211</f>
        <v>318552800000000</v>
      </c>
      <c r="L62" s="190">
        <f>'PNE 2050 Plan'!L211</f>
        <v>323952000000000</v>
      </c>
      <c r="M62" s="190">
        <f>'PNE 2050 Plan'!M211</f>
        <v>329351200000000</v>
      </c>
      <c r="N62" s="190">
        <f>'PNE 2050 Plan'!N211</f>
        <v>334750400000000</v>
      </c>
      <c r="O62" s="190">
        <f>'PNE 2050 Plan'!O211</f>
        <v>340149600000000</v>
      </c>
      <c r="P62" s="190">
        <f>'PNE 2050 Plan'!P211</f>
        <v>345548800000000</v>
      </c>
      <c r="Q62" s="190">
        <f>'PNE 2050 Plan'!Q211</f>
        <v>350948000000000</v>
      </c>
      <c r="R62" s="190">
        <f>'PNE 2050 Plan'!R211</f>
        <v>358570400000000</v>
      </c>
      <c r="S62" s="190">
        <f>'PNE 2050 Plan'!S211</f>
        <v>366192800000000</v>
      </c>
      <c r="T62" s="190">
        <f>'PNE 2050 Plan'!T211</f>
        <v>373815200000000</v>
      </c>
      <c r="U62" s="190">
        <f>'PNE 2050 Plan'!U211</f>
        <v>381437600000000</v>
      </c>
      <c r="V62" s="190">
        <f>'PNE 2050 Plan'!V211</f>
        <v>389060000000000</v>
      </c>
      <c r="W62" s="190">
        <f>'PNE 2050 Plan'!W211</f>
        <v>396682400000000</v>
      </c>
      <c r="X62" s="190">
        <f>'PNE 2050 Plan'!X211</f>
        <v>404304800000000</v>
      </c>
      <c r="Y62" s="190">
        <f>'PNE 2050 Plan'!Y211</f>
        <v>411927200000000</v>
      </c>
      <c r="Z62" s="190">
        <f>'PNE 2050 Plan'!Z211</f>
        <v>419549600000000</v>
      </c>
      <c r="AA62" s="190">
        <f>'PNE 2050 Plan'!AA211</f>
        <v>427172000000000</v>
      </c>
      <c r="AB62" s="190">
        <f>'PNE 2050 Plan'!AB211</f>
        <v>433206400000000</v>
      </c>
      <c r="AC62" s="190">
        <f>'PNE 2050 Plan'!AC211</f>
        <v>439240800000000</v>
      </c>
      <c r="AD62" s="190">
        <f>'PNE 2050 Plan'!AD211</f>
        <v>445275200000000</v>
      </c>
      <c r="AE62" s="190">
        <f>'PNE 2050 Plan'!AE211</f>
        <v>451309600000000</v>
      </c>
      <c r="AF62" s="190">
        <f>'PNE 2050 Plan'!AF211</f>
        <v>457344000000000</v>
      </c>
      <c r="AG62" s="190">
        <f>'PNE 2050 Plan'!AG211</f>
        <v>463378400000000</v>
      </c>
      <c r="AH62" s="190">
        <f>'PNE 2050 Plan'!AH211</f>
        <v>469412800000000</v>
      </c>
      <c r="AI62" s="190">
        <f>'PNE 2050 Plan'!AI211</f>
        <v>475447200000000</v>
      </c>
      <c r="AJ62" s="190">
        <f>'PNE 2050 Plan'!AJ211</f>
        <v>481481600000000</v>
      </c>
      <c r="AK62" s="190">
        <f>'PNE 2050 Plan'!AK211</f>
        <v>487516000000000</v>
      </c>
    </row>
    <row r="63" spans="1:37">
      <c r="A63" s="184" t="str">
        <f>'PNE 2050 Plan'!A212</f>
        <v>LPG propane or butane</v>
      </c>
      <c r="B63" s="190">
        <f>'PNE 2050 Plan'!B212</f>
        <v>269960000000000</v>
      </c>
      <c r="C63" s="190">
        <f>'PNE 2050 Plan'!C212</f>
        <v>279948520000000.03</v>
      </c>
      <c r="D63" s="190">
        <f>'PNE 2050 Plan'!D212</f>
        <v>290117013333333.31</v>
      </c>
      <c r="E63" s="190">
        <f>'PNE 2050 Plan'!E212</f>
        <v>300465480000000</v>
      </c>
      <c r="F63" s="190">
        <f>'PNE 2050 Plan'!F212</f>
        <v>310993920000000</v>
      </c>
      <c r="G63" s="190">
        <f>'PNE 2050 Plan'!G212</f>
        <v>321702333333333.37</v>
      </c>
      <c r="H63" s="190">
        <f>'PNE 2050 Plan'!H212</f>
        <v>332590720000000</v>
      </c>
      <c r="I63" s="190">
        <f>'PNE 2050 Plan'!I212</f>
        <v>343659080000000</v>
      </c>
      <c r="J63" s="190">
        <f>'PNE 2050 Plan'!J212</f>
        <v>354907413333333.37</v>
      </c>
      <c r="K63" s="190">
        <f>'PNE 2050 Plan'!K212</f>
        <v>366335720000000</v>
      </c>
      <c r="L63" s="190">
        <f>'PNE 2050 Plan'!L212</f>
        <v>377944000000000</v>
      </c>
      <c r="M63" s="190">
        <f>'PNE 2050 Plan'!M212</f>
        <v>389732253333333.37</v>
      </c>
      <c r="N63" s="190">
        <f>'PNE 2050 Plan'!N212</f>
        <v>401700480000000</v>
      </c>
      <c r="O63" s="190">
        <f>'PNE 2050 Plan'!O212</f>
        <v>413848680000000.06</v>
      </c>
      <c r="P63" s="190">
        <f>'PNE 2050 Plan'!P212</f>
        <v>426176853333333.31</v>
      </c>
      <c r="Q63" s="190">
        <f>'PNE 2050 Plan'!Q212</f>
        <v>438685000000000</v>
      </c>
      <c r="R63" s="190">
        <f>'PNE 2050 Plan'!R212</f>
        <v>448213000000000</v>
      </c>
      <c r="S63" s="190">
        <f>'PNE 2050 Plan'!S212</f>
        <v>457741000000000</v>
      </c>
      <c r="T63" s="190">
        <f>'PNE 2050 Plan'!T212</f>
        <v>467269000000000</v>
      </c>
      <c r="U63" s="190">
        <f>'PNE 2050 Plan'!U212</f>
        <v>476797000000000</v>
      </c>
      <c r="V63" s="190">
        <f>'PNE 2050 Plan'!V212</f>
        <v>486325000000000</v>
      </c>
      <c r="W63" s="190">
        <f>'PNE 2050 Plan'!W212</f>
        <v>495853000000000</v>
      </c>
      <c r="X63" s="190">
        <f>'PNE 2050 Plan'!X212</f>
        <v>505381000000000</v>
      </c>
      <c r="Y63" s="190">
        <f>'PNE 2050 Plan'!Y212</f>
        <v>514909000000000</v>
      </c>
      <c r="Z63" s="190">
        <f>'PNE 2050 Plan'!Z212</f>
        <v>524437000000000</v>
      </c>
      <c r="AA63" s="190">
        <f>'PNE 2050 Plan'!AA212</f>
        <v>533965000000000</v>
      </c>
      <c r="AB63" s="190">
        <f>'PNE 2050 Plan'!AB212</f>
        <v>541508000000000</v>
      </c>
      <c r="AC63" s="190">
        <f>'PNE 2050 Plan'!AC212</f>
        <v>549051000000000</v>
      </c>
      <c r="AD63" s="190">
        <f>'PNE 2050 Plan'!AD212</f>
        <v>556594000000000</v>
      </c>
      <c r="AE63" s="190">
        <f>'PNE 2050 Plan'!AE212</f>
        <v>564137000000000</v>
      </c>
      <c r="AF63" s="190">
        <f>'PNE 2050 Plan'!AF212</f>
        <v>571680000000000</v>
      </c>
      <c r="AG63" s="190">
        <f>'PNE 2050 Plan'!AG212</f>
        <v>579223000000000</v>
      </c>
      <c r="AH63" s="190">
        <f>'PNE 2050 Plan'!AH212</f>
        <v>586766000000000</v>
      </c>
      <c r="AI63" s="190">
        <f>'PNE 2050 Plan'!AI212</f>
        <v>594309000000000</v>
      </c>
      <c r="AJ63" s="190">
        <f>'PNE 2050 Plan'!AJ212</f>
        <v>601852000000000</v>
      </c>
      <c r="AK63" s="190">
        <f>'PNE 2050 Plan'!AK212</f>
        <v>609395000000000</v>
      </c>
    </row>
    <row r="64" spans="1:37">
      <c r="A64" s="184" t="str">
        <f>'PNE 2050 Plan'!A213</f>
        <v>Hydrogen</v>
      </c>
      <c r="B64" s="190">
        <f>'PNE 2050 Plan'!B213</f>
        <v>0</v>
      </c>
      <c r="C64" s="190">
        <f>'PNE 2050 Plan'!C213</f>
        <v>0</v>
      </c>
      <c r="D64" s="190">
        <f>'PNE 2050 Plan'!D213</f>
        <v>0</v>
      </c>
      <c r="E64" s="190">
        <f>'PNE 2050 Plan'!E213</f>
        <v>0</v>
      </c>
      <c r="F64" s="190">
        <f>'PNE 2050 Plan'!F213</f>
        <v>0</v>
      </c>
      <c r="G64" s="190">
        <f>'PNE 2050 Plan'!G213</f>
        <v>0</v>
      </c>
      <c r="H64" s="190">
        <f>'PNE 2050 Plan'!H213</f>
        <v>0</v>
      </c>
      <c r="I64" s="190">
        <f>'PNE 2050 Plan'!I213</f>
        <v>0</v>
      </c>
      <c r="J64" s="190">
        <f>'PNE 2050 Plan'!J213</f>
        <v>0</v>
      </c>
      <c r="K64" s="190">
        <f>'PNE 2050 Plan'!K213</f>
        <v>0</v>
      </c>
      <c r="L64" s="190">
        <f>'PNE 2050 Plan'!L213</f>
        <v>0</v>
      </c>
      <c r="M64" s="190">
        <f>'PNE 2050 Plan'!M213</f>
        <v>0</v>
      </c>
      <c r="N64" s="190">
        <f>'PNE 2050 Plan'!N213</f>
        <v>0</v>
      </c>
      <c r="O64" s="190">
        <f>'PNE 2050 Plan'!O213</f>
        <v>0</v>
      </c>
      <c r="P64" s="190">
        <f>'PNE 2050 Plan'!P213</f>
        <v>0</v>
      </c>
      <c r="Q64" s="190">
        <f>'PNE 2050 Plan'!Q213</f>
        <v>0</v>
      </c>
      <c r="R64" s="190">
        <f>'PNE 2050 Plan'!R213</f>
        <v>0</v>
      </c>
      <c r="S64" s="190">
        <f>'PNE 2050 Plan'!S213</f>
        <v>0</v>
      </c>
      <c r="T64" s="190">
        <f>'PNE 2050 Plan'!T213</f>
        <v>0</v>
      </c>
      <c r="U64" s="190">
        <f>'PNE 2050 Plan'!U213</f>
        <v>0</v>
      </c>
      <c r="V64" s="190">
        <f>'PNE 2050 Plan'!V213</f>
        <v>0</v>
      </c>
      <c r="W64" s="190">
        <f>'PNE 2050 Plan'!W213</f>
        <v>0</v>
      </c>
      <c r="X64" s="190">
        <f>'PNE 2050 Plan'!X213</f>
        <v>0</v>
      </c>
      <c r="Y64" s="190">
        <f>'PNE 2050 Plan'!Y213</f>
        <v>0</v>
      </c>
      <c r="Z64" s="190">
        <f>'PNE 2050 Plan'!Z213</f>
        <v>0</v>
      </c>
      <c r="AA64" s="190">
        <f>'PNE 2050 Plan'!AA213</f>
        <v>0</v>
      </c>
      <c r="AB64" s="190">
        <f>'PNE 2050 Plan'!AB213</f>
        <v>0</v>
      </c>
      <c r="AC64" s="190">
        <f>'PNE 2050 Plan'!AC213</f>
        <v>0</v>
      </c>
      <c r="AD64" s="190">
        <f>'PNE 2050 Plan'!AD213</f>
        <v>0</v>
      </c>
      <c r="AE64" s="190">
        <f>'PNE 2050 Plan'!AE213</f>
        <v>0</v>
      </c>
      <c r="AF64" s="190">
        <f>'PNE 2050 Plan'!AF213</f>
        <v>0</v>
      </c>
      <c r="AG64" s="190">
        <f>'PNE 2050 Plan'!AG213</f>
        <v>0</v>
      </c>
      <c r="AH64" s="190">
        <f>'PNE 2050 Plan'!AH213</f>
        <v>0</v>
      </c>
      <c r="AI64" s="190">
        <f>'PNE 2050 Plan'!AI213</f>
        <v>0</v>
      </c>
      <c r="AJ64" s="190">
        <f>'PNE 2050 Plan'!AJ213</f>
        <v>0</v>
      </c>
      <c r="AK64" s="190">
        <f>'PNE 2050 Plan'!AK213</f>
        <v>0</v>
      </c>
    </row>
    <row r="66" spans="1:27" ht="18">
      <c r="A66" s="229" t="s">
        <v>543</v>
      </c>
    </row>
    <row r="67" spans="1:27">
      <c r="A67" s="228" t="s">
        <v>448</v>
      </c>
      <c r="B67" s="228">
        <v>2025</v>
      </c>
      <c r="C67" s="228">
        <v>2026</v>
      </c>
      <c r="D67" s="228">
        <v>2027</v>
      </c>
      <c r="E67" s="228">
        <v>2028</v>
      </c>
      <c r="F67" s="228">
        <v>2029</v>
      </c>
      <c r="G67" s="228">
        <v>2030</v>
      </c>
      <c r="H67" s="228">
        <v>2031</v>
      </c>
      <c r="I67" s="228">
        <v>2032</v>
      </c>
      <c r="J67" s="228">
        <v>2033</v>
      </c>
      <c r="K67" s="228">
        <v>2034</v>
      </c>
      <c r="L67" s="228">
        <v>2035</v>
      </c>
      <c r="M67" s="228">
        <v>2036</v>
      </c>
      <c r="N67" s="228">
        <v>2037</v>
      </c>
      <c r="O67" s="228">
        <v>2038</v>
      </c>
      <c r="P67" s="228">
        <v>2039</v>
      </c>
      <c r="Q67" s="228">
        <v>2040</v>
      </c>
      <c r="R67" s="228">
        <v>2041</v>
      </c>
      <c r="S67" s="228">
        <v>2042</v>
      </c>
      <c r="T67" s="228">
        <v>2043</v>
      </c>
      <c r="U67" s="228">
        <v>2044</v>
      </c>
      <c r="V67" s="228">
        <v>2045</v>
      </c>
      <c r="W67" s="228">
        <v>2046</v>
      </c>
      <c r="X67" s="228">
        <v>2047</v>
      </c>
      <c r="Y67" s="228">
        <v>2048</v>
      </c>
      <c r="Z67" s="228">
        <v>2049</v>
      </c>
      <c r="AA67" s="228">
        <v>2050</v>
      </c>
    </row>
    <row r="68" spans="1:27">
      <c r="A68" s="184" t="s">
        <v>46</v>
      </c>
      <c r="B68" s="230">
        <f>(L55-K55)/K55</f>
        <v>1.5311553262916411E-2</v>
      </c>
      <c r="C68" s="230">
        <f t="shared" ref="C68:AA76" si="15">(M55-L55)/L55</f>
        <v>1.5026881720430207E-2</v>
      </c>
      <c r="D68" s="230">
        <f t="shared" si="15"/>
        <v>1.4751449985433984E-2</v>
      </c>
      <c r="E68" s="230">
        <f t="shared" si="15"/>
        <v>1.4484810523019103E-2</v>
      </c>
      <c r="F68" s="230">
        <f t="shared" si="15"/>
        <v>1.4226544210336705E-2</v>
      </c>
      <c r="G68" s="230">
        <f t="shared" si="15"/>
        <v>1.3976258116883163E-2</v>
      </c>
      <c r="H68" s="230">
        <f t="shared" si="15"/>
        <v>2.4211455689217523E-2</v>
      </c>
      <c r="I68" s="230">
        <f t="shared" si="15"/>
        <v>2.3742562265769287E-2</v>
      </c>
      <c r="J68" s="230">
        <f t="shared" si="15"/>
        <v>2.3292971480056244E-2</v>
      </c>
      <c r="K68" s="230">
        <f t="shared" si="15"/>
        <v>2.2861504090713657E-2</v>
      </c>
      <c r="L68" s="230">
        <f t="shared" si="15"/>
        <v>2.2447075102470966E-2</v>
      </c>
      <c r="M68" s="230">
        <f t="shared" si="15"/>
        <v>2.2048684534054459E-2</v>
      </c>
      <c r="N68" s="230">
        <f t="shared" si="15"/>
        <v>2.1665409250477306E-2</v>
      </c>
      <c r="O68" s="230">
        <f t="shared" si="15"/>
        <v>2.1296395719245499E-2</v>
      </c>
      <c r="P68" s="230">
        <f t="shared" si="15"/>
        <v>2.094085357080934E-2</v>
      </c>
      <c r="Q68" s="230">
        <f t="shared" si="15"/>
        <v>2.0598049860975357E-2</v>
      </c>
      <c r="R68" s="230">
        <f t="shared" si="15"/>
        <v>1.412639405204461E-2</v>
      </c>
      <c r="S68" s="230">
        <f t="shared" si="15"/>
        <v>1.3929618768328446E-2</v>
      </c>
      <c r="T68" s="230">
        <f t="shared" si="15"/>
        <v>1.3738250180766449E-2</v>
      </c>
      <c r="U68" s="230">
        <f t="shared" si="15"/>
        <v>1.355206847360913E-2</v>
      </c>
      <c r="V68" s="230">
        <f t="shared" si="15"/>
        <v>1.3370865587614356E-2</v>
      </c>
      <c r="W68" s="230">
        <f t="shared" si="15"/>
        <v>1.3194444444444444E-2</v>
      </c>
      <c r="X68" s="230">
        <f t="shared" si="15"/>
        <v>1.3022618231665525E-2</v>
      </c>
      <c r="Y68" s="230">
        <f t="shared" si="15"/>
        <v>1.2855209742895805E-2</v>
      </c>
      <c r="Z68" s="230">
        <f t="shared" si="15"/>
        <v>1.2692050768203072E-2</v>
      </c>
      <c r="AA68" s="230">
        <f t="shared" si="15"/>
        <v>1.2532981530343008E-2</v>
      </c>
    </row>
    <row r="69" spans="1:27">
      <c r="A69" s="184" t="s">
        <v>460</v>
      </c>
      <c r="B69" s="230">
        <f t="shared" ref="B69:B76" si="16">(L56-K56)/K56</f>
        <v>9.7367472051928198E-3</v>
      </c>
      <c r="C69" s="230">
        <f t="shared" si="15"/>
        <v>9.4047619047619054E-3</v>
      </c>
      <c r="D69" s="230">
        <f t="shared" si="15"/>
        <v>9.0812595824979365E-3</v>
      </c>
      <c r="E69" s="230">
        <f t="shared" si="15"/>
        <v>8.7657784011220194E-3</v>
      </c>
      <c r="F69" s="230">
        <f t="shared" si="15"/>
        <v>8.4578843702931301E-3</v>
      </c>
      <c r="G69" s="230">
        <f t="shared" si="15"/>
        <v>8.1571691176470593E-3</v>
      </c>
      <c r="H69" s="230">
        <f t="shared" si="15"/>
        <v>2.171945701357466E-2</v>
      </c>
      <c r="I69" s="230">
        <f t="shared" si="15"/>
        <v>2.1257750221434897E-2</v>
      </c>
      <c r="J69" s="230">
        <f t="shared" si="15"/>
        <v>2.0815264527320035E-2</v>
      </c>
      <c r="K69" s="230">
        <f t="shared" si="15"/>
        <v>2.0390824129141887E-2</v>
      </c>
      <c r="L69" s="230">
        <f t="shared" si="15"/>
        <v>1.9983347210657785E-2</v>
      </c>
      <c r="M69" s="230">
        <f t="shared" si="15"/>
        <v>1.9591836734693877E-2</v>
      </c>
      <c r="N69" s="230">
        <f t="shared" si="15"/>
        <v>1.9215372297838269E-2</v>
      </c>
      <c r="O69" s="230">
        <f t="shared" si="15"/>
        <v>1.8853102906520033E-2</v>
      </c>
      <c r="P69" s="230">
        <f t="shared" si="15"/>
        <v>1.8504240555127217E-2</v>
      </c>
      <c r="Q69" s="230">
        <f t="shared" si="15"/>
        <v>1.8168054504163512E-2</v>
      </c>
      <c r="R69" s="230">
        <f t="shared" si="15"/>
        <v>1.412639405204461E-2</v>
      </c>
      <c r="S69" s="230">
        <f t="shared" si="15"/>
        <v>1.3929618768328446E-2</v>
      </c>
      <c r="T69" s="230">
        <f t="shared" si="15"/>
        <v>1.3738250180766449E-2</v>
      </c>
      <c r="U69" s="230">
        <f t="shared" si="15"/>
        <v>1.355206847360913E-2</v>
      </c>
      <c r="V69" s="230">
        <f t="shared" si="15"/>
        <v>1.3370865587614356E-2</v>
      </c>
      <c r="W69" s="230">
        <f t="shared" si="15"/>
        <v>1.3194444444444444E-2</v>
      </c>
      <c r="X69" s="230">
        <f t="shared" si="15"/>
        <v>1.3022618231665525E-2</v>
      </c>
      <c r="Y69" s="230">
        <f t="shared" si="15"/>
        <v>1.2855209742895805E-2</v>
      </c>
      <c r="Z69" s="230">
        <f t="shared" si="15"/>
        <v>1.2692050768203072E-2</v>
      </c>
      <c r="AA69" s="230">
        <f t="shared" si="15"/>
        <v>1.2532981530343008E-2</v>
      </c>
    </row>
    <row r="70" spans="1:27">
      <c r="A70" s="184" t="s">
        <v>453</v>
      </c>
      <c r="B70" s="230">
        <f t="shared" si="16"/>
        <v>1.4051861509488629E-2</v>
      </c>
      <c r="C70" s="230">
        <f t="shared" si="15"/>
        <v>1.3761904761904673E-2</v>
      </c>
      <c r="D70" s="230">
        <f t="shared" si="15"/>
        <v>1.348114049509145E-2</v>
      </c>
      <c r="E70" s="230">
        <f t="shared" si="15"/>
        <v>1.3209121245828698E-2</v>
      </c>
      <c r="F70" s="230">
        <f t="shared" si="15"/>
        <v>1.2945427931018751E-2</v>
      </c>
      <c r="G70" s="230">
        <f t="shared" si="15"/>
        <v>1.2689667630057761E-2</v>
      </c>
      <c r="H70" s="230">
        <f t="shared" si="15"/>
        <v>3.0603974031084006E-2</v>
      </c>
      <c r="I70" s="230">
        <f t="shared" si="15"/>
        <v>3.0061696344033474E-2</v>
      </c>
      <c r="J70" s="230">
        <f t="shared" si="15"/>
        <v>2.9540181318151948E-2</v>
      </c>
      <c r="K70" s="230">
        <f t="shared" si="15"/>
        <v>2.9038203994642971E-2</v>
      </c>
      <c r="L70" s="230">
        <f t="shared" si="15"/>
        <v>2.8554635842680118E-2</v>
      </c>
      <c r="M70" s="230">
        <f t="shared" si="15"/>
        <v>2.8088435374149661E-2</v>
      </c>
      <c r="N70" s="230">
        <f t="shared" si="15"/>
        <v>2.7638639837489827E-2</v>
      </c>
      <c r="O70" s="230">
        <f t="shared" si="15"/>
        <v>2.7204357848376753E-2</v>
      </c>
      <c r="P70" s="230">
        <f t="shared" si="15"/>
        <v>2.6784762836063212E-2</v>
      </c>
      <c r="Q70" s="230">
        <f t="shared" si="15"/>
        <v>2.6379087201777736E-2</v>
      </c>
      <c r="R70" s="230">
        <f t="shared" si="15"/>
        <v>1.412639405204461E-2</v>
      </c>
      <c r="S70" s="230">
        <f t="shared" si="15"/>
        <v>1.3929618768328446E-2</v>
      </c>
      <c r="T70" s="230">
        <f t="shared" si="15"/>
        <v>1.3738250180766449E-2</v>
      </c>
      <c r="U70" s="230">
        <f t="shared" si="15"/>
        <v>1.355206847360913E-2</v>
      </c>
      <c r="V70" s="230">
        <f t="shared" si="15"/>
        <v>1.3370865587614356E-2</v>
      </c>
      <c r="W70" s="230">
        <f t="shared" si="15"/>
        <v>1.3194444444444444E-2</v>
      </c>
      <c r="X70" s="230">
        <f t="shared" si="15"/>
        <v>1.3022618231665525E-2</v>
      </c>
      <c r="Y70" s="230">
        <f t="shared" si="15"/>
        <v>1.2855209742895805E-2</v>
      </c>
      <c r="Z70" s="230">
        <f t="shared" si="15"/>
        <v>1.2692050768203072E-2</v>
      </c>
      <c r="AA70" s="230">
        <f t="shared" si="15"/>
        <v>1.2532981530343008E-2</v>
      </c>
    </row>
    <row r="71" spans="1:27">
      <c r="A71" s="184" t="s">
        <v>124</v>
      </c>
      <c r="B71" s="230">
        <f t="shared" si="16"/>
        <v>1.8032165484377537E-2</v>
      </c>
      <c r="C71" s="230">
        <f t="shared" si="15"/>
        <v>1.7748226950354544E-2</v>
      </c>
      <c r="D71" s="230">
        <f t="shared" si="15"/>
        <v>1.7473563178341905E-2</v>
      </c>
      <c r="E71" s="230">
        <f t="shared" si="15"/>
        <v>1.7207725498253543E-2</v>
      </c>
      <c r="F71" s="230">
        <f t="shared" si="15"/>
        <v>1.6950293726539688E-2</v>
      </c>
      <c r="G71" s="230">
        <f t="shared" si="15"/>
        <v>1.670087394067803E-2</v>
      </c>
      <c r="H71" s="230">
        <f t="shared" si="15"/>
        <v>1.8475903181785536E-2</v>
      </c>
      <c r="I71" s="230">
        <f t="shared" si="15"/>
        <v>1.8005337004169182E-2</v>
      </c>
      <c r="J71" s="230">
        <f t="shared" si="15"/>
        <v>1.7553873905826998E-2</v>
      </c>
      <c r="K71" s="230">
        <f t="shared" si="15"/>
        <v>1.7120340718471561E-2</v>
      </c>
      <c r="L71" s="230">
        <f t="shared" si="15"/>
        <v>1.670365799133091E-2</v>
      </c>
      <c r="M71" s="230">
        <f t="shared" si="15"/>
        <v>1.6302830809743252E-2</v>
      </c>
      <c r="N71" s="230">
        <f t="shared" si="15"/>
        <v>1.5916940672278924E-2</v>
      </c>
      <c r="O71" s="230">
        <f t="shared" si="15"/>
        <v>1.5545138286693667E-2</v>
      </c>
      <c r="P71" s="230">
        <f t="shared" si="15"/>
        <v>1.5186637165696834E-2</v>
      </c>
      <c r="Q71" s="230">
        <f t="shared" si="15"/>
        <v>1.4840707920816572E-2</v>
      </c>
      <c r="R71" s="230">
        <f t="shared" si="15"/>
        <v>1.412639405204461E-2</v>
      </c>
      <c r="S71" s="230">
        <f t="shared" si="15"/>
        <v>1.3929618768328446E-2</v>
      </c>
      <c r="T71" s="230">
        <f t="shared" si="15"/>
        <v>1.3738250180766449E-2</v>
      </c>
      <c r="U71" s="230">
        <f t="shared" si="15"/>
        <v>1.355206847360913E-2</v>
      </c>
      <c r="V71" s="230">
        <f t="shared" si="15"/>
        <v>1.3370865587614356E-2</v>
      </c>
      <c r="W71" s="230">
        <f t="shared" si="15"/>
        <v>1.3194444444444444E-2</v>
      </c>
      <c r="X71" s="230">
        <f t="shared" si="15"/>
        <v>1.3022618231665525E-2</v>
      </c>
      <c r="Y71" s="230">
        <f t="shared" si="15"/>
        <v>1.2855209742895805E-2</v>
      </c>
      <c r="Z71" s="230">
        <f t="shared" si="15"/>
        <v>1.2692050768203072E-2</v>
      </c>
      <c r="AA71" s="230">
        <f t="shared" si="15"/>
        <v>1.2532981530343008E-2</v>
      </c>
    </row>
    <row r="72" spans="1:27">
      <c r="A72" s="184" t="s">
        <v>461</v>
      </c>
      <c r="B72" s="230">
        <f t="shared" si="16"/>
        <v>1.6949152542372881E-2</v>
      </c>
      <c r="C72" s="230">
        <f t="shared" si="15"/>
        <v>1.6666666666666666E-2</v>
      </c>
      <c r="D72" s="230">
        <f t="shared" si="15"/>
        <v>1.6393442622950821E-2</v>
      </c>
      <c r="E72" s="230">
        <f t="shared" si="15"/>
        <v>1.6129032258064516E-2</v>
      </c>
      <c r="F72" s="230">
        <f t="shared" si="15"/>
        <v>1.5873015873015872E-2</v>
      </c>
      <c r="G72" s="230">
        <f t="shared" si="15"/>
        <v>1.5625E-2</v>
      </c>
      <c r="H72" s="230">
        <f t="shared" si="15"/>
        <v>1.1502262443438913E-2</v>
      </c>
      <c r="I72" s="230">
        <f t="shared" si="15"/>
        <v>1.0942015370713333E-2</v>
      </c>
      <c r="J72" s="230">
        <f t="shared" si="15"/>
        <v>1.0398782236224932E-2</v>
      </c>
      <c r="K72" s="230">
        <f t="shared" si="15"/>
        <v>9.8713310968826917E-3</v>
      </c>
      <c r="L72" s="230">
        <f t="shared" si="15"/>
        <v>9.3585206772134333E-3</v>
      </c>
      <c r="M72" s="230">
        <f t="shared" si="15"/>
        <v>8.8592910848549946E-3</v>
      </c>
      <c r="N72" s="230">
        <f t="shared" si="15"/>
        <v>8.3726555712655224E-3</v>
      </c>
      <c r="O72" s="230">
        <f t="shared" si="15"/>
        <v>7.8976931978477737E-3</v>
      </c>
      <c r="P72" s="230">
        <f t="shared" si="15"/>
        <v>7.4335422882236598E-3</v>
      </c>
      <c r="Q72" s="230">
        <f t="shared" si="15"/>
        <v>6.97939456455732E-3</v>
      </c>
      <c r="R72" s="230">
        <f t="shared" si="15"/>
        <v>1.412639405204461E-2</v>
      </c>
      <c r="S72" s="230">
        <f t="shared" si="15"/>
        <v>1.3929618768328446E-2</v>
      </c>
      <c r="T72" s="230">
        <f t="shared" si="15"/>
        <v>1.3738250180766449E-2</v>
      </c>
      <c r="U72" s="230">
        <f t="shared" si="15"/>
        <v>1.355206847360913E-2</v>
      </c>
      <c r="V72" s="230">
        <f t="shared" si="15"/>
        <v>1.3370865587614356E-2</v>
      </c>
      <c r="W72" s="230">
        <f t="shared" si="15"/>
        <v>1.3194444444444444E-2</v>
      </c>
      <c r="X72" s="230">
        <f t="shared" si="15"/>
        <v>1.3022618231665525E-2</v>
      </c>
      <c r="Y72" s="230">
        <f t="shared" si="15"/>
        <v>1.2855209742895805E-2</v>
      </c>
      <c r="Z72" s="230">
        <f t="shared" si="15"/>
        <v>1.2692050768203072E-2</v>
      </c>
      <c r="AA72" s="230">
        <f t="shared" si="15"/>
        <v>1.2532981530343008E-2</v>
      </c>
    </row>
    <row r="73" spans="1:27">
      <c r="A73" s="184" t="s">
        <v>259</v>
      </c>
      <c r="B73" s="230">
        <v>0</v>
      </c>
      <c r="C73" s="230">
        <v>0</v>
      </c>
      <c r="D73" s="230">
        <v>0</v>
      </c>
      <c r="E73" s="230">
        <v>0</v>
      </c>
      <c r="F73" s="230">
        <v>0</v>
      </c>
      <c r="G73" s="230">
        <v>0</v>
      </c>
      <c r="H73" s="230">
        <v>0</v>
      </c>
      <c r="I73" s="230">
        <v>0</v>
      </c>
      <c r="J73" s="230">
        <v>0</v>
      </c>
      <c r="K73" s="230">
        <v>0</v>
      </c>
      <c r="L73" s="230">
        <v>0</v>
      </c>
      <c r="M73" s="230">
        <v>0</v>
      </c>
      <c r="N73" s="230">
        <v>0</v>
      </c>
      <c r="O73" s="230">
        <v>0</v>
      </c>
      <c r="P73" s="230">
        <v>0</v>
      </c>
      <c r="Q73" s="230">
        <v>0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  <c r="AA73" s="230">
        <v>0</v>
      </c>
    </row>
    <row r="74" spans="1:27">
      <c r="A74" s="184" t="s">
        <v>462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Z74" s="230">
        <v>0</v>
      </c>
      <c r="AA74" s="230">
        <v>0</v>
      </c>
    </row>
    <row r="75" spans="1:27">
      <c r="A75" s="184" t="s">
        <v>463</v>
      </c>
      <c r="B75" s="230">
        <f t="shared" si="16"/>
        <v>1.6949152542372881E-2</v>
      </c>
      <c r="C75" s="230">
        <f t="shared" si="15"/>
        <v>1.6666666666666666E-2</v>
      </c>
      <c r="D75" s="230">
        <f t="shared" si="15"/>
        <v>1.6393442622950821E-2</v>
      </c>
      <c r="E75" s="230">
        <f t="shared" si="15"/>
        <v>1.6129032258064516E-2</v>
      </c>
      <c r="F75" s="230">
        <f t="shared" si="15"/>
        <v>1.5873015873015872E-2</v>
      </c>
      <c r="G75" s="230">
        <f t="shared" si="15"/>
        <v>1.5625E-2</v>
      </c>
      <c r="H75" s="230">
        <f t="shared" si="15"/>
        <v>2.171945701357466E-2</v>
      </c>
      <c r="I75" s="230">
        <f t="shared" si="15"/>
        <v>2.1257750221434897E-2</v>
      </c>
      <c r="J75" s="230">
        <f t="shared" si="15"/>
        <v>2.0815264527320035E-2</v>
      </c>
      <c r="K75" s="230">
        <f t="shared" si="15"/>
        <v>2.0390824129141887E-2</v>
      </c>
      <c r="L75" s="230">
        <f t="shared" si="15"/>
        <v>1.9983347210657785E-2</v>
      </c>
      <c r="M75" s="230">
        <f t="shared" si="15"/>
        <v>1.9591836734693877E-2</v>
      </c>
      <c r="N75" s="230">
        <f t="shared" si="15"/>
        <v>1.9215372297838269E-2</v>
      </c>
      <c r="O75" s="230">
        <f t="shared" si="15"/>
        <v>1.8853102906520033E-2</v>
      </c>
      <c r="P75" s="230">
        <f t="shared" si="15"/>
        <v>1.8504240555127217E-2</v>
      </c>
      <c r="Q75" s="230">
        <f t="shared" si="15"/>
        <v>1.8168054504163512E-2</v>
      </c>
      <c r="R75" s="230">
        <f t="shared" si="15"/>
        <v>1.412639405204461E-2</v>
      </c>
      <c r="S75" s="230">
        <f t="shared" si="15"/>
        <v>1.3929618768328446E-2</v>
      </c>
      <c r="T75" s="230">
        <f t="shared" si="15"/>
        <v>1.3738250180766449E-2</v>
      </c>
      <c r="U75" s="230">
        <f t="shared" si="15"/>
        <v>1.355206847360913E-2</v>
      </c>
      <c r="V75" s="230">
        <f t="shared" si="15"/>
        <v>1.3370865587614356E-2</v>
      </c>
      <c r="W75" s="230">
        <f t="shared" si="15"/>
        <v>1.3194444444444444E-2</v>
      </c>
      <c r="X75" s="230">
        <f t="shared" si="15"/>
        <v>1.3022618231665525E-2</v>
      </c>
      <c r="Y75" s="230">
        <f t="shared" si="15"/>
        <v>1.2855209742895805E-2</v>
      </c>
      <c r="Z75" s="230">
        <f t="shared" si="15"/>
        <v>1.2692050768203072E-2</v>
      </c>
      <c r="AA75" s="230">
        <f t="shared" si="15"/>
        <v>1.2532981530343008E-2</v>
      </c>
    </row>
    <row r="76" spans="1:27">
      <c r="A76" s="184" t="s">
        <v>261</v>
      </c>
      <c r="B76" s="230">
        <f t="shared" si="16"/>
        <v>3.1687546057479733E-2</v>
      </c>
      <c r="C76" s="230">
        <f t="shared" si="15"/>
        <v>3.11904761904763E-2</v>
      </c>
      <c r="D76" s="230">
        <f t="shared" si="15"/>
        <v>3.0708843223273961E-2</v>
      </c>
      <c r="E76" s="230">
        <f t="shared" si="15"/>
        <v>3.0241935483871125E-2</v>
      </c>
      <c r="F76" s="230">
        <f t="shared" si="15"/>
        <v>2.9789084583604925E-2</v>
      </c>
      <c r="G76" s="230">
        <f t="shared" si="15"/>
        <v>2.9349662162162213E-2</v>
      </c>
      <c r="H76" s="230">
        <f t="shared" si="15"/>
        <v>2.171945701357466E-2</v>
      </c>
      <c r="I76" s="230">
        <f t="shared" si="15"/>
        <v>2.1257750221434897E-2</v>
      </c>
      <c r="J76" s="230">
        <f t="shared" si="15"/>
        <v>2.0815264527320035E-2</v>
      </c>
      <c r="K76" s="230">
        <f t="shared" si="15"/>
        <v>2.0390824129141887E-2</v>
      </c>
      <c r="L76" s="230">
        <f t="shared" si="15"/>
        <v>1.9983347210657785E-2</v>
      </c>
      <c r="M76" s="230">
        <f t="shared" si="15"/>
        <v>1.9591836734693877E-2</v>
      </c>
      <c r="N76" s="230">
        <f t="shared" si="15"/>
        <v>1.9215372297838269E-2</v>
      </c>
      <c r="O76" s="230">
        <f t="shared" si="15"/>
        <v>1.8853102906520033E-2</v>
      </c>
      <c r="P76" s="230">
        <f t="shared" si="15"/>
        <v>1.8504240555127217E-2</v>
      </c>
      <c r="Q76" s="230">
        <f t="shared" si="15"/>
        <v>1.8168054504163512E-2</v>
      </c>
      <c r="R76" s="230">
        <f t="shared" si="15"/>
        <v>1.412639405204461E-2</v>
      </c>
      <c r="S76" s="230">
        <f t="shared" si="15"/>
        <v>1.3929618768328446E-2</v>
      </c>
      <c r="T76" s="230">
        <f t="shared" si="15"/>
        <v>1.3738250180766449E-2</v>
      </c>
      <c r="U76" s="230">
        <f t="shared" si="15"/>
        <v>1.355206847360913E-2</v>
      </c>
      <c r="V76" s="230">
        <f t="shared" si="15"/>
        <v>1.3370865587614356E-2</v>
      </c>
      <c r="W76" s="230">
        <f t="shared" si="15"/>
        <v>1.3194444444444444E-2</v>
      </c>
      <c r="X76" s="230">
        <f t="shared" si="15"/>
        <v>1.3022618231665525E-2</v>
      </c>
      <c r="Y76" s="230">
        <f t="shared" si="15"/>
        <v>1.2855209742895805E-2</v>
      </c>
      <c r="Z76" s="230">
        <f t="shared" si="15"/>
        <v>1.2692050768203072E-2</v>
      </c>
      <c r="AA76" s="230">
        <f t="shared" si="15"/>
        <v>1.2532981530343008E-2</v>
      </c>
    </row>
    <row r="77" spans="1:27">
      <c r="A77" s="184" t="s">
        <v>464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Z77" s="230">
        <v>0</v>
      </c>
      <c r="AA77" s="230">
        <v>0</v>
      </c>
    </row>
    <row r="80" spans="1:27" ht="18">
      <c r="A80" s="231" t="s">
        <v>544</v>
      </c>
    </row>
    <row r="81" spans="1:32">
      <c r="A81" s="228" t="s">
        <v>448</v>
      </c>
      <c r="B81" s="228">
        <v>2020</v>
      </c>
      <c r="C81" s="228">
        <v>2021</v>
      </c>
      <c r="D81" s="228">
        <v>2022</v>
      </c>
      <c r="E81" s="228">
        <v>2023</v>
      </c>
      <c r="F81" s="228">
        <v>2024</v>
      </c>
      <c r="G81" s="228">
        <v>2025</v>
      </c>
      <c r="H81" s="228">
        <v>2026</v>
      </c>
      <c r="I81" s="228">
        <v>2027</v>
      </c>
      <c r="J81" s="228">
        <v>2028</v>
      </c>
      <c r="K81" s="228">
        <v>2029</v>
      </c>
      <c r="L81" s="228">
        <v>2030</v>
      </c>
      <c r="M81" s="228">
        <v>2031</v>
      </c>
      <c r="N81" s="228">
        <v>2032</v>
      </c>
      <c r="O81" s="228">
        <v>2033</v>
      </c>
      <c r="P81" s="228">
        <v>2034</v>
      </c>
      <c r="Q81" s="228">
        <v>2035</v>
      </c>
      <c r="R81" s="228">
        <v>2036</v>
      </c>
      <c r="S81" s="228">
        <v>2037</v>
      </c>
      <c r="T81" s="228">
        <v>2038</v>
      </c>
      <c r="U81" s="228">
        <v>2039</v>
      </c>
      <c r="V81" s="228">
        <v>2040</v>
      </c>
      <c r="W81" s="228">
        <v>2041</v>
      </c>
      <c r="X81" s="228">
        <v>2042</v>
      </c>
      <c r="Y81" s="228">
        <v>2043</v>
      </c>
      <c r="Z81" s="228">
        <v>2044</v>
      </c>
      <c r="AA81" s="228">
        <v>2045</v>
      </c>
      <c r="AB81" s="228">
        <v>2046</v>
      </c>
      <c r="AC81" s="228">
        <v>2047</v>
      </c>
      <c r="AD81" s="228">
        <v>2048</v>
      </c>
      <c r="AE81" s="228">
        <v>2049</v>
      </c>
      <c r="AF81" s="228">
        <v>2050</v>
      </c>
    </row>
    <row r="82" spans="1:32">
      <c r="A82" s="184" t="s">
        <v>46</v>
      </c>
      <c r="B82" s="232">
        <f>E32</f>
        <v>674357903425347.25</v>
      </c>
      <c r="C82" s="232">
        <f t="shared" ref="C82:F91" si="17">F32</f>
        <v>733723748421364.5</v>
      </c>
      <c r="D82" s="232">
        <f t="shared" si="17"/>
        <v>747438211008679.87</v>
      </c>
      <c r="E82" s="232">
        <f t="shared" si="17"/>
        <v>769573417117489</v>
      </c>
      <c r="F82" s="232">
        <f t="shared" si="17"/>
        <v>797946798917056</v>
      </c>
      <c r="G82" s="232">
        <f>F82+F82*B68</f>
        <v>810164603829648.12</v>
      </c>
      <c r="H82" s="232">
        <f t="shared" ref="H82:AF91" si="18">G82+G82*C68</f>
        <v>822338851505475.5</v>
      </c>
      <c r="I82" s="232">
        <f t="shared" si="18"/>
        <v>834469541944537.75</v>
      </c>
      <c r="J82" s="232">
        <f t="shared" si="18"/>
        <v>846556675146834.87</v>
      </c>
      <c r="K82" s="232">
        <f t="shared" si="18"/>
        <v>858600251112367</v>
      </c>
      <c r="L82" s="232">
        <f t="shared" si="18"/>
        <v>870600269841134.12</v>
      </c>
      <c r="M82" s="232">
        <f t="shared" si="18"/>
        <v>891678769697413.5</v>
      </c>
      <c r="N82" s="232">
        <f t="shared" si="18"/>
        <v>912849508408018.87</v>
      </c>
      <c r="O82" s="232">
        <f t="shared" si="18"/>
        <v>934112485972950.25</v>
      </c>
      <c r="P82" s="232">
        <f t="shared" si="18"/>
        <v>955467702392207.5</v>
      </c>
      <c r="Q82" s="232">
        <f t="shared" si="18"/>
        <v>976915157665790.75</v>
      </c>
      <c r="R82" s="232">
        <f t="shared" si="18"/>
        <v>998454851793699.87</v>
      </c>
      <c r="S82" s="232">
        <f t="shared" si="18"/>
        <v>1020086784775935</v>
      </c>
      <c r="T82" s="232">
        <f t="shared" si="18"/>
        <v>1041810956612496.1</v>
      </c>
      <c r="U82" s="232">
        <f t="shared" si="18"/>
        <v>1063627367303383.2</v>
      </c>
      <c r="V82" s="232">
        <f t="shared" si="18"/>
        <v>1085536016848596.3</v>
      </c>
      <c r="W82" s="232">
        <f t="shared" si="18"/>
        <v>1100870726380286.5</v>
      </c>
      <c r="X82" s="232">
        <f t="shared" si="18"/>
        <v>1116205435911976.7</v>
      </c>
      <c r="Y82" s="232">
        <f t="shared" si="18"/>
        <v>1131540145443667</v>
      </c>
      <c r="Z82" s="232">
        <f t="shared" si="18"/>
        <v>1146874854975357.2</v>
      </c>
      <c r="AA82" s="232">
        <f t="shared" si="18"/>
        <v>1162209564507047.5</v>
      </c>
      <c r="AB82" s="232">
        <f t="shared" si="18"/>
        <v>1177544274038737.7</v>
      </c>
      <c r="AC82" s="232">
        <f t="shared" si="18"/>
        <v>1192878983570428</v>
      </c>
      <c r="AD82" s="232">
        <f t="shared" si="18"/>
        <v>1208213693102118.2</v>
      </c>
      <c r="AE82" s="232">
        <f t="shared" si="18"/>
        <v>1223548402633808.5</v>
      </c>
      <c r="AF82" s="232">
        <f t="shared" si="18"/>
        <v>1238883112165498.7</v>
      </c>
    </row>
    <row r="83" spans="1:32">
      <c r="A83" s="184" t="s">
        <v>460</v>
      </c>
      <c r="B83" s="232">
        <f t="shared" ref="B83:B91" si="19">E33</f>
        <v>402021057811264.75</v>
      </c>
      <c r="C83" s="232">
        <f t="shared" si="17"/>
        <v>428005519912462.62</v>
      </c>
      <c r="D83" s="232">
        <f t="shared" si="17"/>
        <v>436005623088396.56</v>
      </c>
      <c r="E83" s="232">
        <f t="shared" si="17"/>
        <v>415211704119203.37</v>
      </c>
      <c r="F83" s="232">
        <f t="shared" si="17"/>
        <v>431616677596043.94</v>
      </c>
      <c r="G83" s="232">
        <f t="shared" ref="G83:G91" si="20">F83+F83*B69</f>
        <v>435819220075341.81</v>
      </c>
      <c r="H83" s="232">
        <f t="shared" si="18"/>
        <v>439917996073669.44</v>
      </c>
      <c r="I83" s="232">
        <f t="shared" si="18"/>
        <v>443913005591026.75</v>
      </c>
      <c r="J83" s="232">
        <f t="shared" si="18"/>
        <v>447804248627413.75</v>
      </c>
      <c r="K83" s="232">
        <f t="shared" si="18"/>
        <v>451591725182830.44</v>
      </c>
      <c r="L83" s="232">
        <f t="shared" si="18"/>
        <v>455275435257276.75</v>
      </c>
      <c r="M83" s="232">
        <f t="shared" si="18"/>
        <v>465163770502683.69</v>
      </c>
      <c r="N83" s="232">
        <f t="shared" si="18"/>
        <v>475052105748090.62</v>
      </c>
      <c r="O83" s="232">
        <f t="shared" si="18"/>
        <v>484940440993497.56</v>
      </c>
      <c r="P83" s="232">
        <f t="shared" si="18"/>
        <v>494828776238904.5</v>
      </c>
      <c r="Q83" s="232">
        <f t="shared" si="18"/>
        <v>504717111484311.44</v>
      </c>
      <c r="R83" s="232">
        <f t="shared" si="18"/>
        <v>514605446729718.37</v>
      </c>
      <c r="S83" s="232">
        <f t="shared" si="18"/>
        <v>524493781975125.31</v>
      </c>
      <c r="T83" s="232">
        <f t="shared" si="18"/>
        <v>534382117220532.25</v>
      </c>
      <c r="U83" s="232">
        <f t="shared" si="18"/>
        <v>544270452465939.19</v>
      </c>
      <c r="V83" s="232">
        <f t="shared" si="18"/>
        <v>554158787711346.12</v>
      </c>
      <c r="W83" s="232">
        <f t="shared" si="18"/>
        <v>561987053113959.94</v>
      </c>
      <c r="X83" s="232">
        <f t="shared" si="18"/>
        <v>569815318516573.75</v>
      </c>
      <c r="Y83" s="232">
        <f t="shared" si="18"/>
        <v>577643583919187.5</v>
      </c>
      <c r="Z83" s="232">
        <f t="shared" si="18"/>
        <v>585471849321801.25</v>
      </c>
      <c r="AA83" s="232">
        <f t="shared" si="18"/>
        <v>593300114724415</v>
      </c>
      <c r="AB83" s="232">
        <f t="shared" si="18"/>
        <v>601128380127028.75</v>
      </c>
      <c r="AC83" s="232">
        <f t="shared" si="18"/>
        <v>608956645529642.5</v>
      </c>
      <c r="AD83" s="232">
        <f t="shared" si="18"/>
        <v>616784910932256.25</v>
      </c>
      <c r="AE83" s="232">
        <f t="shared" si="18"/>
        <v>624613176334870</v>
      </c>
      <c r="AF83" s="232">
        <f t="shared" si="18"/>
        <v>632441441737483.75</v>
      </c>
    </row>
    <row r="84" spans="1:32">
      <c r="A84" s="184" t="s">
        <v>453</v>
      </c>
      <c r="B84" s="232">
        <f t="shared" si="19"/>
        <v>285305266833800.75</v>
      </c>
      <c r="C84" s="232">
        <f t="shared" si="17"/>
        <v>356671266593718.87</v>
      </c>
      <c r="D84" s="232">
        <f t="shared" si="17"/>
        <v>363338019240330.5</v>
      </c>
      <c r="E84" s="232">
        <f t="shared" si="17"/>
        <v>340044068028657.94</v>
      </c>
      <c r="F84" s="232">
        <f t="shared" si="17"/>
        <v>340940904991833.06</v>
      </c>
      <c r="G84" s="232">
        <f t="shared" si="20"/>
        <v>345731759371698</v>
      </c>
      <c r="H84" s="232">
        <f t="shared" si="18"/>
        <v>350489686917337.06</v>
      </c>
      <c r="I84" s="232">
        <f t="shared" si="18"/>
        <v>355214687628750.31</v>
      </c>
      <c r="J84" s="232">
        <f t="shared" si="18"/>
        <v>359906761505937.62</v>
      </c>
      <c r="K84" s="232">
        <f t="shared" si="18"/>
        <v>364565908548899.12</v>
      </c>
      <c r="L84" s="232">
        <f t="shared" si="18"/>
        <v>369192128757634.69</v>
      </c>
      <c r="M84" s="232">
        <f t="shared" si="18"/>
        <v>380490875078613.94</v>
      </c>
      <c r="N84" s="232">
        <f t="shared" si="18"/>
        <v>391929076226902.81</v>
      </c>
      <c r="O84" s="232">
        <f t="shared" si="18"/>
        <v>403506732202501.31</v>
      </c>
      <c r="P84" s="232">
        <f t="shared" si="18"/>
        <v>415223843005409.31</v>
      </c>
      <c r="Q84" s="232">
        <f t="shared" si="18"/>
        <v>427080408635626.94</v>
      </c>
      <c r="R84" s="232">
        <f t="shared" si="18"/>
        <v>439076429093154.19</v>
      </c>
      <c r="S84" s="232">
        <f t="shared" si="18"/>
        <v>451211904377991</v>
      </c>
      <c r="T84" s="232">
        <f t="shared" si="18"/>
        <v>463486834490137.44</v>
      </c>
      <c r="U84" s="232">
        <f t="shared" si="18"/>
        <v>475901219429593.44</v>
      </c>
      <c r="V84" s="232">
        <f t="shared" si="18"/>
        <v>488455059196359.06</v>
      </c>
      <c r="W84" s="232">
        <f t="shared" si="18"/>
        <v>495355167839281.62</v>
      </c>
      <c r="X84" s="232">
        <f t="shared" si="18"/>
        <v>502255276482204.19</v>
      </c>
      <c r="Y84" s="232">
        <f t="shared" si="18"/>
        <v>509155385125126.75</v>
      </c>
      <c r="Z84" s="232">
        <f t="shared" si="18"/>
        <v>516055493768049.31</v>
      </c>
      <c r="AA84" s="232">
        <f t="shared" si="18"/>
        <v>522955602410971.87</v>
      </c>
      <c r="AB84" s="232">
        <f t="shared" si="18"/>
        <v>529855711053894.44</v>
      </c>
      <c r="AC84" s="232">
        <f t="shared" si="18"/>
        <v>536755819696817</v>
      </c>
      <c r="AD84" s="232">
        <f t="shared" si="18"/>
        <v>543655928339739.56</v>
      </c>
      <c r="AE84" s="232">
        <f t="shared" si="18"/>
        <v>550556036982662.12</v>
      </c>
      <c r="AF84" s="232">
        <f t="shared" si="18"/>
        <v>557456145625584.69</v>
      </c>
    </row>
    <row r="85" spans="1:32">
      <c r="A85" s="184" t="s">
        <v>124</v>
      </c>
      <c r="B85" s="232">
        <f t="shared" si="19"/>
        <v>1413557912949285.7</v>
      </c>
      <c r="C85" s="232">
        <f t="shared" si="17"/>
        <v>1389319505112676.5</v>
      </c>
      <c r="D85" s="232">
        <f t="shared" si="17"/>
        <v>1415288093993287.2</v>
      </c>
      <c r="E85" s="232">
        <f t="shared" si="17"/>
        <v>1571361535416640.5</v>
      </c>
      <c r="F85" s="232">
        <f t="shared" si="17"/>
        <v>1563250319696596</v>
      </c>
      <c r="G85" s="232">
        <f t="shared" si="20"/>
        <v>1591439108154871</v>
      </c>
      <c r="H85" s="232">
        <f t="shared" si="18"/>
        <v>1619684330624073.5</v>
      </c>
      <c r="I85" s="232">
        <f t="shared" si="18"/>
        <v>1647985987104203.7</v>
      </c>
      <c r="J85" s="232">
        <f t="shared" si="18"/>
        <v>1676344077595261.2</v>
      </c>
      <c r="K85" s="232">
        <f t="shared" si="18"/>
        <v>1704758602097246.2</v>
      </c>
      <c r="L85" s="232">
        <f t="shared" si="18"/>
        <v>1733229560610158.7</v>
      </c>
      <c r="M85" s="232">
        <f t="shared" si="18"/>
        <v>1765252542163800.7</v>
      </c>
      <c r="N85" s="232">
        <f t="shared" si="18"/>
        <v>1797036509082926.2</v>
      </c>
      <c r="O85" s="232">
        <f t="shared" si="18"/>
        <v>1828581461367535.5</v>
      </c>
      <c r="P85" s="232">
        <f t="shared" si="18"/>
        <v>1859887399017628.2</v>
      </c>
      <c r="Q85" s="232">
        <f t="shared" si="18"/>
        <v>1890954322033204.7</v>
      </c>
      <c r="R85" s="232">
        <f t="shared" si="18"/>
        <v>1921782230414264.7</v>
      </c>
      <c r="S85" s="232">
        <f t="shared" si="18"/>
        <v>1952371124160808.5</v>
      </c>
      <c r="T85" s="232">
        <f t="shared" si="18"/>
        <v>1982721003272835.7</v>
      </c>
      <c r="U85" s="232">
        <f t="shared" si="18"/>
        <v>2012831867750346.8</v>
      </c>
      <c r="V85" s="232">
        <f t="shared" si="18"/>
        <v>2042703717593341.2</v>
      </c>
      <c r="W85" s="232">
        <f t="shared" si="18"/>
        <v>2071559755239641.2</v>
      </c>
      <c r="X85" s="232">
        <f t="shared" si="18"/>
        <v>2100415792885941.2</v>
      </c>
      <c r="Y85" s="232">
        <f t="shared" si="18"/>
        <v>2129271830532241.2</v>
      </c>
      <c r="Z85" s="232">
        <f t="shared" si="18"/>
        <v>2158127868178541.2</v>
      </c>
      <c r="AA85" s="232">
        <f t="shared" si="18"/>
        <v>2186983905824841.2</v>
      </c>
      <c r="AB85" s="232">
        <f t="shared" si="18"/>
        <v>2215839943471141.2</v>
      </c>
      <c r="AC85" s="232">
        <f t="shared" si="18"/>
        <v>2244695981117441.2</v>
      </c>
      <c r="AD85" s="232">
        <f t="shared" si="18"/>
        <v>2273552018763741</v>
      </c>
      <c r="AE85" s="232">
        <f t="shared" si="18"/>
        <v>2302408056410041</v>
      </c>
      <c r="AF85" s="232">
        <f t="shared" si="18"/>
        <v>2331264094056341</v>
      </c>
    </row>
    <row r="86" spans="1:32">
      <c r="A86" s="184" t="s">
        <v>461</v>
      </c>
      <c r="B86" s="232">
        <f t="shared" si="19"/>
        <v>148267010896168.66</v>
      </c>
      <c r="C86" s="232">
        <f t="shared" si="17"/>
        <v>153843714024205.87</v>
      </c>
      <c r="D86" s="232">
        <f t="shared" si="17"/>
        <v>155219591268083.75</v>
      </c>
      <c r="E86" s="232">
        <f t="shared" si="17"/>
        <v>151404006343515.66</v>
      </c>
      <c r="F86" s="232">
        <f t="shared" si="17"/>
        <v>157086197610111.84</v>
      </c>
      <c r="G86" s="232">
        <f t="shared" si="20"/>
        <v>159748675535706.97</v>
      </c>
      <c r="H86" s="232">
        <f t="shared" si="18"/>
        <v>162411153461302.09</v>
      </c>
      <c r="I86" s="232">
        <f t="shared" si="18"/>
        <v>165073631386897.22</v>
      </c>
      <c r="J86" s="232">
        <f t="shared" si="18"/>
        <v>167736109312492.34</v>
      </c>
      <c r="K86" s="232">
        <f t="shared" si="18"/>
        <v>170398587238087.47</v>
      </c>
      <c r="L86" s="232">
        <f t="shared" si="18"/>
        <v>173061065163682.59</v>
      </c>
      <c r="M86" s="232">
        <f t="shared" si="18"/>
        <v>175051658953936.34</v>
      </c>
      <c r="N86" s="232">
        <f t="shared" si="18"/>
        <v>176967076896879.19</v>
      </c>
      <c r="O86" s="232">
        <f t="shared" si="18"/>
        <v>178807318992511.09</v>
      </c>
      <c r="P86" s="232">
        <f t="shared" si="18"/>
        <v>180572385240832.09</v>
      </c>
      <c r="Q86" s="232">
        <f t="shared" si="18"/>
        <v>182262275641842.16</v>
      </c>
      <c r="R86" s="232">
        <f t="shared" si="18"/>
        <v>183876990195541.31</v>
      </c>
      <c r="S86" s="232">
        <f t="shared" si="18"/>
        <v>185416528901929.56</v>
      </c>
      <c r="T86" s="232">
        <f t="shared" si="18"/>
        <v>186880891761006.87</v>
      </c>
      <c r="U86" s="232">
        <f t="shared" si="18"/>
        <v>188270078772773.28</v>
      </c>
      <c r="V86" s="232">
        <f t="shared" si="18"/>
        <v>189584089937228.75</v>
      </c>
      <c r="W86" s="232">
        <f t="shared" si="18"/>
        <v>192262229497680.31</v>
      </c>
      <c r="X86" s="232">
        <f t="shared" si="18"/>
        <v>194940369058131.87</v>
      </c>
      <c r="Y86" s="232">
        <f t="shared" si="18"/>
        <v>197618508618583.44</v>
      </c>
      <c r="Z86" s="232">
        <f t="shared" si="18"/>
        <v>200296648179035</v>
      </c>
      <c r="AA86" s="232">
        <f t="shared" si="18"/>
        <v>202974787739486.56</v>
      </c>
      <c r="AB86" s="232">
        <f t="shared" si="18"/>
        <v>205652927299938.12</v>
      </c>
      <c r="AC86" s="232">
        <f t="shared" si="18"/>
        <v>208331066860389.69</v>
      </c>
      <c r="AD86" s="232">
        <f t="shared" si="18"/>
        <v>211009206420841.25</v>
      </c>
      <c r="AE86" s="232">
        <f t="shared" si="18"/>
        <v>213687345981292.81</v>
      </c>
      <c r="AF86" s="232">
        <f t="shared" si="18"/>
        <v>216365485541744.37</v>
      </c>
    </row>
    <row r="87" spans="1:32">
      <c r="A87" s="184" t="s">
        <v>259</v>
      </c>
      <c r="B87" s="232">
        <f t="shared" si="19"/>
        <v>0</v>
      </c>
      <c r="C87" s="232">
        <f t="shared" si="17"/>
        <v>0</v>
      </c>
      <c r="D87" s="232">
        <f t="shared" si="17"/>
        <v>0</v>
      </c>
      <c r="E87" s="232">
        <f t="shared" si="17"/>
        <v>0</v>
      </c>
      <c r="F87" s="232">
        <f t="shared" si="17"/>
        <v>0</v>
      </c>
      <c r="G87" s="232">
        <f t="shared" si="20"/>
        <v>0</v>
      </c>
      <c r="H87" s="232">
        <f t="shared" si="18"/>
        <v>0</v>
      </c>
      <c r="I87" s="232">
        <f t="shared" si="18"/>
        <v>0</v>
      </c>
      <c r="J87" s="232">
        <f t="shared" si="18"/>
        <v>0</v>
      </c>
      <c r="K87" s="232">
        <f t="shared" si="18"/>
        <v>0</v>
      </c>
      <c r="L87" s="232">
        <f t="shared" si="18"/>
        <v>0</v>
      </c>
      <c r="M87" s="232">
        <f t="shared" si="18"/>
        <v>0</v>
      </c>
      <c r="N87" s="232">
        <f t="shared" si="18"/>
        <v>0</v>
      </c>
      <c r="O87" s="232">
        <f t="shared" si="18"/>
        <v>0</v>
      </c>
      <c r="P87" s="232">
        <f t="shared" si="18"/>
        <v>0</v>
      </c>
      <c r="Q87" s="232">
        <f t="shared" si="18"/>
        <v>0</v>
      </c>
      <c r="R87" s="232">
        <f t="shared" si="18"/>
        <v>0</v>
      </c>
      <c r="S87" s="232">
        <f t="shared" si="18"/>
        <v>0</v>
      </c>
      <c r="T87" s="232">
        <f t="shared" si="18"/>
        <v>0</v>
      </c>
      <c r="U87" s="232">
        <f t="shared" si="18"/>
        <v>0</v>
      </c>
      <c r="V87" s="232">
        <f t="shared" si="18"/>
        <v>0</v>
      </c>
      <c r="W87" s="232">
        <f t="shared" si="18"/>
        <v>0</v>
      </c>
      <c r="X87" s="232">
        <f t="shared" si="18"/>
        <v>0</v>
      </c>
      <c r="Y87" s="232">
        <f t="shared" si="18"/>
        <v>0</v>
      </c>
      <c r="Z87" s="232">
        <f t="shared" si="18"/>
        <v>0</v>
      </c>
      <c r="AA87" s="232">
        <f t="shared" si="18"/>
        <v>0</v>
      </c>
      <c r="AB87" s="232">
        <f t="shared" si="18"/>
        <v>0</v>
      </c>
      <c r="AC87" s="232">
        <f t="shared" si="18"/>
        <v>0</v>
      </c>
      <c r="AD87" s="232">
        <f t="shared" si="18"/>
        <v>0</v>
      </c>
      <c r="AE87" s="232">
        <f t="shared" si="18"/>
        <v>0</v>
      </c>
      <c r="AF87" s="232">
        <f t="shared" si="18"/>
        <v>0</v>
      </c>
    </row>
    <row r="88" spans="1:32">
      <c r="A88" s="184" t="s">
        <v>462</v>
      </c>
      <c r="B88" s="232">
        <f t="shared" si="19"/>
        <v>0</v>
      </c>
      <c r="C88" s="232">
        <f t="shared" si="17"/>
        <v>0</v>
      </c>
      <c r="D88" s="232">
        <f t="shared" si="17"/>
        <v>0</v>
      </c>
      <c r="E88" s="232">
        <f t="shared" si="17"/>
        <v>0</v>
      </c>
      <c r="F88" s="232">
        <f t="shared" si="17"/>
        <v>0</v>
      </c>
      <c r="G88" s="232">
        <f t="shared" si="20"/>
        <v>0</v>
      </c>
      <c r="H88" s="232">
        <f t="shared" si="18"/>
        <v>0</v>
      </c>
      <c r="I88" s="232">
        <f t="shared" si="18"/>
        <v>0</v>
      </c>
      <c r="J88" s="232">
        <f t="shared" si="18"/>
        <v>0</v>
      </c>
      <c r="K88" s="232">
        <f t="shared" si="18"/>
        <v>0</v>
      </c>
      <c r="L88" s="232">
        <f t="shared" si="18"/>
        <v>0</v>
      </c>
      <c r="M88" s="232">
        <f t="shared" si="18"/>
        <v>0</v>
      </c>
      <c r="N88" s="232">
        <f t="shared" si="18"/>
        <v>0</v>
      </c>
      <c r="O88" s="232">
        <f t="shared" si="18"/>
        <v>0</v>
      </c>
      <c r="P88" s="232">
        <f t="shared" si="18"/>
        <v>0</v>
      </c>
      <c r="Q88" s="232">
        <f t="shared" si="18"/>
        <v>0</v>
      </c>
      <c r="R88" s="232">
        <f t="shared" si="18"/>
        <v>0</v>
      </c>
      <c r="S88" s="232">
        <f t="shared" si="18"/>
        <v>0</v>
      </c>
      <c r="T88" s="232">
        <f t="shared" si="18"/>
        <v>0</v>
      </c>
      <c r="U88" s="232">
        <f t="shared" si="18"/>
        <v>0</v>
      </c>
      <c r="V88" s="232">
        <f t="shared" si="18"/>
        <v>0</v>
      </c>
      <c r="W88" s="232">
        <f t="shared" si="18"/>
        <v>0</v>
      </c>
      <c r="X88" s="232">
        <f t="shared" si="18"/>
        <v>0</v>
      </c>
      <c r="Y88" s="232">
        <f t="shared" si="18"/>
        <v>0</v>
      </c>
      <c r="Z88" s="232">
        <f t="shared" si="18"/>
        <v>0</v>
      </c>
      <c r="AA88" s="232">
        <f t="shared" si="18"/>
        <v>0</v>
      </c>
      <c r="AB88" s="232">
        <f t="shared" si="18"/>
        <v>0</v>
      </c>
      <c r="AC88" s="232">
        <f t="shared" si="18"/>
        <v>0</v>
      </c>
      <c r="AD88" s="232">
        <f t="shared" si="18"/>
        <v>0</v>
      </c>
      <c r="AE88" s="232">
        <f t="shared" si="18"/>
        <v>0</v>
      </c>
      <c r="AF88" s="232">
        <f t="shared" si="18"/>
        <v>0</v>
      </c>
    </row>
    <row r="89" spans="1:32">
      <c r="A89" s="184" t="s">
        <v>463</v>
      </c>
      <c r="B89" s="232">
        <f t="shared" si="19"/>
        <v>55115790183802.43</v>
      </c>
      <c r="C89" s="232">
        <f t="shared" si="17"/>
        <v>61143645701780.375</v>
      </c>
      <c r="D89" s="232">
        <f t="shared" si="17"/>
        <v>62286517584056.648</v>
      </c>
      <c r="E89" s="232">
        <f t="shared" si="17"/>
        <v>57270579878510.812</v>
      </c>
      <c r="F89" s="232">
        <f t="shared" si="17"/>
        <v>47151401754189.672</v>
      </c>
      <c r="G89" s="232">
        <f t="shared" si="20"/>
        <v>47950578055108.141</v>
      </c>
      <c r="H89" s="232">
        <f t="shared" si="18"/>
        <v>48749754356026.609</v>
      </c>
      <c r="I89" s="232">
        <f t="shared" si="18"/>
        <v>49548930656945.078</v>
      </c>
      <c r="J89" s="232">
        <f t="shared" si="18"/>
        <v>50348106957863.547</v>
      </c>
      <c r="K89" s="232">
        <f t="shared" si="18"/>
        <v>51147283258782.016</v>
      </c>
      <c r="L89" s="232">
        <f t="shared" si="18"/>
        <v>51946459559700.484</v>
      </c>
      <c r="M89" s="232">
        <f t="shared" si="18"/>
        <v>53074708455114.797</v>
      </c>
      <c r="N89" s="232">
        <f t="shared" si="18"/>
        <v>54202957350529.109</v>
      </c>
      <c r="O89" s="232">
        <f t="shared" si="18"/>
        <v>55331206245943.422</v>
      </c>
      <c r="P89" s="232">
        <f t="shared" si="18"/>
        <v>56459455141357.734</v>
      </c>
      <c r="Q89" s="232">
        <f t="shared" si="18"/>
        <v>57587704036772.047</v>
      </c>
      <c r="R89" s="232">
        <f t="shared" si="18"/>
        <v>58715952932186.359</v>
      </c>
      <c r="S89" s="232">
        <f t="shared" si="18"/>
        <v>59844201827600.672</v>
      </c>
      <c r="T89" s="232">
        <f t="shared" si="18"/>
        <v>60972450723014.984</v>
      </c>
      <c r="U89" s="232">
        <f t="shared" si="18"/>
        <v>62100699618429.297</v>
      </c>
      <c r="V89" s="232">
        <f t="shared" si="18"/>
        <v>63228948513843.609</v>
      </c>
      <c r="W89" s="232">
        <f t="shared" si="18"/>
        <v>64122145556046.602</v>
      </c>
      <c r="X89" s="232">
        <f t="shared" si="18"/>
        <v>65015342598249.594</v>
      </c>
      <c r="Y89" s="232">
        <f t="shared" si="18"/>
        <v>65908539640452.586</v>
      </c>
      <c r="Z89" s="232">
        <f t="shared" si="18"/>
        <v>66801736682655.578</v>
      </c>
      <c r="AA89" s="232">
        <f t="shared" si="18"/>
        <v>67694933724858.57</v>
      </c>
      <c r="AB89" s="232">
        <f t="shared" si="18"/>
        <v>68588130767061.562</v>
      </c>
      <c r="AC89" s="232">
        <f t="shared" si="18"/>
        <v>69481327809264.555</v>
      </c>
      <c r="AD89" s="232">
        <f t="shared" si="18"/>
        <v>70374524851467.547</v>
      </c>
      <c r="AE89" s="232">
        <f t="shared" si="18"/>
        <v>71267721893670.547</v>
      </c>
      <c r="AF89" s="232">
        <f t="shared" si="18"/>
        <v>72160918935873.547</v>
      </c>
    </row>
    <row r="90" spans="1:32">
      <c r="A90" s="184" t="s">
        <v>261</v>
      </c>
      <c r="B90" s="232">
        <f t="shared" si="19"/>
        <v>256996152220025.66</v>
      </c>
      <c r="C90" s="232">
        <f t="shared" si="17"/>
        <v>270764936682602.31</v>
      </c>
      <c r="D90" s="232">
        <f t="shared" si="17"/>
        <v>277325669732309.69</v>
      </c>
      <c r="E90" s="232">
        <f t="shared" si="17"/>
        <v>274545931502908.44</v>
      </c>
      <c r="F90" s="232">
        <f t="shared" si="17"/>
        <v>289038603602605.81</v>
      </c>
      <c r="G90" s="232">
        <f t="shared" si="20"/>
        <v>298197527666653</v>
      </c>
      <c r="H90" s="232">
        <f t="shared" si="18"/>
        <v>307498450553398.62</v>
      </c>
      <c r="I90" s="232">
        <f t="shared" si="18"/>
        <v>316941372262842.62</v>
      </c>
      <c r="J90" s="232">
        <f t="shared" si="18"/>
        <v>326526292794985.12</v>
      </c>
      <c r="K90" s="232">
        <f t="shared" si="18"/>
        <v>336253212149825.87</v>
      </c>
      <c r="L90" s="232">
        <f t="shared" si="18"/>
        <v>346122130327365.12</v>
      </c>
      <c r="M90" s="232">
        <f t="shared" si="18"/>
        <v>353639715058457.19</v>
      </c>
      <c r="N90" s="232">
        <f t="shared" si="18"/>
        <v>361157299789549.25</v>
      </c>
      <c r="O90" s="232">
        <f t="shared" si="18"/>
        <v>368674884520641.31</v>
      </c>
      <c r="P90" s="232">
        <f t="shared" si="18"/>
        <v>376192469251733.37</v>
      </c>
      <c r="Q90" s="232">
        <f t="shared" si="18"/>
        <v>383710053982825.44</v>
      </c>
      <c r="R90" s="232">
        <f t="shared" si="18"/>
        <v>391227638713917.5</v>
      </c>
      <c r="S90" s="232">
        <f t="shared" si="18"/>
        <v>398745223445009.56</v>
      </c>
      <c r="T90" s="232">
        <f t="shared" si="18"/>
        <v>406262808176101.62</v>
      </c>
      <c r="U90" s="232">
        <f t="shared" si="18"/>
        <v>413780392907193.69</v>
      </c>
      <c r="V90" s="232">
        <f t="shared" si="18"/>
        <v>421297977638285.75</v>
      </c>
      <c r="W90" s="232">
        <f t="shared" si="18"/>
        <v>427249398883733.62</v>
      </c>
      <c r="X90" s="232">
        <f t="shared" si="18"/>
        <v>433200820129181.5</v>
      </c>
      <c r="Y90" s="232">
        <f t="shared" si="18"/>
        <v>439152241374629.37</v>
      </c>
      <c r="Z90" s="232">
        <f t="shared" si="18"/>
        <v>445103662620077.25</v>
      </c>
      <c r="AA90" s="232">
        <f t="shared" si="18"/>
        <v>451055083865525.12</v>
      </c>
      <c r="AB90" s="232">
        <f t="shared" si="18"/>
        <v>457006505110973</v>
      </c>
      <c r="AC90" s="232">
        <f t="shared" si="18"/>
        <v>462957926356420.87</v>
      </c>
      <c r="AD90" s="232">
        <f t="shared" si="18"/>
        <v>468909347601868.75</v>
      </c>
      <c r="AE90" s="232">
        <f t="shared" si="18"/>
        <v>474860768847316.62</v>
      </c>
      <c r="AF90" s="232">
        <f t="shared" si="18"/>
        <v>480812190092764.5</v>
      </c>
    </row>
    <row r="91" spans="1:32">
      <c r="A91" s="184" t="s">
        <v>464</v>
      </c>
      <c r="B91" s="232">
        <f t="shared" si="19"/>
        <v>0</v>
      </c>
      <c r="C91" s="232">
        <f t="shared" si="17"/>
        <v>0</v>
      </c>
      <c r="D91" s="232">
        <f t="shared" si="17"/>
        <v>0</v>
      </c>
      <c r="E91" s="232">
        <f t="shared" si="17"/>
        <v>0</v>
      </c>
      <c r="F91" s="232">
        <f t="shared" si="17"/>
        <v>0</v>
      </c>
      <c r="G91" s="232">
        <f t="shared" si="20"/>
        <v>0</v>
      </c>
      <c r="H91" s="232">
        <f t="shared" si="18"/>
        <v>0</v>
      </c>
      <c r="I91" s="232">
        <f t="shared" si="18"/>
        <v>0</v>
      </c>
      <c r="J91" s="232">
        <f t="shared" si="18"/>
        <v>0</v>
      </c>
      <c r="K91" s="232">
        <f t="shared" si="18"/>
        <v>0</v>
      </c>
      <c r="L91" s="232">
        <f t="shared" si="18"/>
        <v>0</v>
      </c>
      <c r="M91" s="232">
        <f t="shared" si="18"/>
        <v>0</v>
      </c>
      <c r="N91" s="232">
        <f t="shared" si="18"/>
        <v>0</v>
      </c>
      <c r="O91" s="232">
        <f t="shared" si="18"/>
        <v>0</v>
      </c>
      <c r="P91" s="232">
        <f t="shared" si="18"/>
        <v>0</v>
      </c>
      <c r="Q91" s="232">
        <f t="shared" si="18"/>
        <v>0</v>
      </c>
      <c r="R91" s="232">
        <f t="shared" si="18"/>
        <v>0</v>
      </c>
      <c r="S91" s="232">
        <f t="shared" si="18"/>
        <v>0</v>
      </c>
      <c r="T91" s="232">
        <f t="shared" si="18"/>
        <v>0</v>
      </c>
      <c r="U91" s="232">
        <f t="shared" si="18"/>
        <v>0</v>
      </c>
      <c r="V91" s="232">
        <f t="shared" si="18"/>
        <v>0</v>
      </c>
      <c r="W91" s="232">
        <f t="shared" si="18"/>
        <v>0</v>
      </c>
      <c r="X91" s="232">
        <f t="shared" si="18"/>
        <v>0</v>
      </c>
      <c r="Y91" s="232">
        <f t="shared" si="18"/>
        <v>0</v>
      </c>
      <c r="Z91" s="232">
        <f t="shared" si="18"/>
        <v>0</v>
      </c>
      <c r="AA91" s="232">
        <f t="shared" si="18"/>
        <v>0</v>
      </c>
      <c r="AB91" s="232">
        <f t="shared" si="18"/>
        <v>0</v>
      </c>
      <c r="AC91" s="232">
        <f t="shared" si="18"/>
        <v>0</v>
      </c>
      <c r="AD91" s="232">
        <f t="shared" si="18"/>
        <v>0</v>
      </c>
      <c r="AE91" s="232">
        <f t="shared" si="18"/>
        <v>0</v>
      </c>
      <c r="AF91" s="232">
        <f t="shared" si="18"/>
        <v>0</v>
      </c>
    </row>
    <row r="93" spans="1:32">
      <c r="B93" s="19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147"/>
  <sheetViews>
    <sheetView workbookViewId="0">
      <selection activeCell="A4" sqref="A4"/>
    </sheetView>
  </sheetViews>
  <sheetFormatPr baseColWidth="10" defaultColWidth="8.85546875" defaultRowHeight="15"/>
  <cols>
    <col min="1" max="1" width="39.85546875" customWidth="1"/>
    <col min="2" max="2" width="9.42578125" style="19" customWidth="1"/>
    <col min="3" max="31" width="9.42578125" customWidth="1"/>
    <col min="32" max="32" width="9.42578125" bestFit="1" customWidth="1"/>
    <col min="34" max="35" width="9.4257812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"/>
      <c r="AI1" s="1"/>
    </row>
    <row r="2" spans="1:35">
      <c r="A2" t="s">
        <v>17</v>
      </c>
      <c r="B2" s="19">
        <f ca="1">Electricity!B31*'EPE Data'!B$82</f>
        <v>44638686528687.258</v>
      </c>
      <c r="C2" s="19">
        <f ca="1">Electricity!C31*'EPE Data'!C$82</f>
        <v>48639289634472.937</v>
      </c>
      <c r="D2" s="19">
        <f ca="1">Electricity!D31*'EPE Data'!D$82</f>
        <v>46426929461427.281</v>
      </c>
      <c r="E2" s="19">
        <f ca="1">Electricity!E31*'EPE Data'!E$82</f>
        <v>47888181979275.352</v>
      </c>
      <c r="F2" s="19">
        <f ca="1">Electricity!F31*'EPE Data'!F$82</f>
        <v>49594596685493.562</v>
      </c>
      <c r="G2" s="19">
        <f ca="1">Electricity!G31*'EPE Data'!G$82</f>
        <v>50295820750954.922</v>
      </c>
      <c r="H2" s="19">
        <f ca="1">Electricity!H31*'EPE Data'!H$82</f>
        <v>50945505574069.984</v>
      </c>
      <c r="I2" s="19">
        <f ca="1">Electricity!I31*'EPE Data'!I$82</f>
        <v>51592734898698.836</v>
      </c>
      <c r="J2" s="19">
        <f ca="1">Electricity!J31*'EPE Data'!J$82</f>
        <v>52237513543370.219</v>
      </c>
      <c r="K2" s="19">
        <f ca="1">Electricity!K31*'EPE Data'!K$82</f>
        <v>52879846033378.242</v>
      </c>
      <c r="L2" s="19">
        <f ca="1">Electricity!L31*'EPE Data'!L$82</f>
        <v>53519736622754.336</v>
      </c>
      <c r="M2" s="19">
        <f ca="1">Electricity!M31*'EPE Data'!M$82</f>
        <v>54760607410273.453</v>
      </c>
      <c r="N2" s="19">
        <f ca="1">Electricity!N31*'EPE Data'!N$82</f>
        <v>56006004861272.25</v>
      </c>
      <c r="O2" s="19">
        <f ca="1">Electricity!O31*'EPE Data'!O$82</f>
        <v>57255956472303.391</v>
      </c>
      <c r="P2" s="19">
        <f ca="1">Electricity!P31*'EPE Data'!P$82</f>
        <v>58510488344117.867</v>
      </c>
      <c r="Q2" s="19">
        <f ca="1">Electricity!Q31*'EPE Data'!Q$82</f>
        <v>59769625269123.289</v>
      </c>
      <c r="R2" s="19">
        <f ca="1">Electricity!R31*'EPE Data'!R$82</f>
        <v>61051032948774.594</v>
      </c>
      <c r="S2" s="19">
        <f ca="1">Electricity!S31*'EPE Data'!S$82</f>
        <v>62337309325754.82</v>
      </c>
      <c r="T2" s="19">
        <f ca="1">Electricity!T31*'EPE Data'!T$82</f>
        <v>63628469350072.555</v>
      </c>
      <c r="U2" s="19">
        <f ca="1">Electricity!U31*'EPE Data'!U$82</f>
        <v>64924527339529.164</v>
      </c>
      <c r="V2" s="19">
        <f ca="1">Electricity!V31*'EPE Data'!V$82</f>
        <v>66225497012787.734</v>
      </c>
      <c r="W2" s="19">
        <f ca="1">Electricity!W31*'EPE Data'!W$82</f>
        <v>67056968391977.359</v>
      </c>
      <c r="X2" s="19">
        <f ca="1">Electricity!X31*'EPE Data'!X$82</f>
        <v>67887625243511.18</v>
      </c>
      <c r="Y2" s="19">
        <f ca="1">Electricity!Y31*'EPE Data'!Y$82</f>
        <v>68717491469319.328</v>
      </c>
      <c r="Z2" s="19">
        <f ca="1">Electricity!Z31*'EPE Data'!Z$82</f>
        <v>69546590045203.023</v>
      </c>
      <c r="AA2" s="19">
        <f ca="1">Electricity!AA31*'EPE Data'!AA$82</f>
        <v>70374943065260.187</v>
      </c>
      <c r="AB2" s="19">
        <f ca="1">Electricity!AB31*'EPE Data'!AB$82</f>
        <v>71168094340024.078</v>
      </c>
      <c r="AC2" s="19">
        <f ca="1">Electricity!AC31*'EPE Data'!AC$82</f>
        <v>71960034535462.891</v>
      </c>
      <c r="AD2" s="19">
        <f ca="1">Electricity!AD31*'EPE Data'!AD$82</f>
        <v>72750794061968.891</v>
      </c>
      <c r="AE2" s="19">
        <f ca="1">Electricity!AE31*'EPE Data'!AE$82</f>
        <v>73540402320239.187</v>
      </c>
      <c r="AF2" s="19">
        <f ca="1">Electricity!AF31*'EPE Data'!AF$82</f>
        <v>74328887742836.078</v>
      </c>
    </row>
    <row r="3" spans="1:35">
      <c r="A3" t="s">
        <v>18</v>
      </c>
      <c r="B3" s="19">
        <f ca="1">Electricity!B32*'EPE Data'!B$82</f>
        <v>0</v>
      </c>
      <c r="C3" s="19">
        <f ca="1">Electricity!C32*'EPE Data'!C$82</f>
        <v>0</v>
      </c>
      <c r="D3" s="19">
        <f ca="1">Electricity!D32*'EPE Data'!D$82</f>
        <v>0</v>
      </c>
      <c r="E3" s="19">
        <f ca="1">Electricity!E32*'EPE Data'!E$82</f>
        <v>0</v>
      </c>
      <c r="F3" s="19">
        <f ca="1">Electricity!F32*'EPE Data'!F$82</f>
        <v>0</v>
      </c>
      <c r="G3" s="19">
        <f ca="1">Electricity!G32*'EPE Data'!G$82</f>
        <v>0</v>
      </c>
      <c r="H3" s="19">
        <f ca="1">Electricity!H32*'EPE Data'!H$82</f>
        <v>0</v>
      </c>
      <c r="I3" s="19">
        <f ca="1">Electricity!I32*'EPE Data'!I$82</f>
        <v>0</v>
      </c>
      <c r="J3" s="19">
        <f ca="1">Electricity!J32*'EPE Data'!J$82</f>
        <v>0</v>
      </c>
      <c r="K3" s="19">
        <f ca="1">Electricity!K32*'EPE Data'!K$82</f>
        <v>0</v>
      </c>
      <c r="L3" s="19">
        <f ca="1">Electricity!L32*'EPE Data'!L$82</f>
        <v>0</v>
      </c>
      <c r="M3" s="19">
        <f ca="1">Electricity!M32*'EPE Data'!M$82</f>
        <v>0</v>
      </c>
      <c r="N3" s="19">
        <f ca="1">Electricity!N32*'EPE Data'!N$82</f>
        <v>0</v>
      </c>
      <c r="O3" s="19">
        <f ca="1">Electricity!O32*'EPE Data'!O$82</f>
        <v>0</v>
      </c>
      <c r="P3" s="19">
        <f ca="1">Electricity!P32*'EPE Data'!P$82</f>
        <v>0</v>
      </c>
      <c r="Q3" s="19">
        <f ca="1">Electricity!Q32*'EPE Data'!Q$82</f>
        <v>0</v>
      </c>
      <c r="R3" s="19">
        <f ca="1">Electricity!R32*'EPE Data'!R$82</f>
        <v>0</v>
      </c>
      <c r="S3" s="19">
        <f ca="1">Electricity!S32*'EPE Data'!S$82</f>
        <v>0</v>
      </c>
      <c r="T3" s="19">
        <f ca="1">Electricity!T32*'EPE Data'!T$82</f>
        <v>0</v>
      </c>
      <c r="U3" s="19">
        <f ca="1">Electricity!U32*'EPE Data'!U$82</f>
        <v>0</v>
      </c>
      <c r="V3" s="19">
        <f ca="1">Electricity!V32*'EPE Data'!V$82</f>
        <v>0</v>
      </c>
      <c r="W3" s="19">
        <f ca="1">Electricity!W32*'EPE Data'!W$82</f>
        <v>0</v>
      </c>
      <c r="X3" s="19">
        <f ca="1">Electricity!X32*'EPE Data'!X$82</f>
        <v>0</v>
      </c>
      <c r="Y3" s="19">
        <f ca="1">Electricity!Y32*'EPE Data'!Y$82</f>
        <v>0</v>
      </c>
      <c r="Z3" s="19">
        <f ca="1">Electricity!Z32*'EPE Data'!Z$82</f>
        <v>0</v>
      </c>
      <c r="AA3" s="19">
        <f ca="1">Electricity!AA32*'EPE Data'!AA$82</f>
        <v>0</v>
      </c>
      <c r="AB3" s="19">
        <f ca="1">Electricity!AB32*'EPE Data'!AB$82</f>
        <v>0</v>
      </c>
      <c r="AC3" s="19">
        <f ca="1">Electricity!AC32*'EPE Data'!AC$82</f>
        <v>0</v>
      </c>
      <c r="AD3" s="19">
        <f ca="1">Electricity!AD32*'EPE Data'!AD$82</f>
        <v>0</v>
      </c>
      <c r="AE3" s="19">
        <f ca="1">Electricity!AE32*'EPE Data'!AE$82</f>
        <v>0</v>
      </c>
      <c r="AF3" s="19">
        <f ca="1">Electricity!AF32*'EPE Data'!AF$82</f>
        <v>0</v>
      </c>
    </row>
    <row r="4" spans="1:35">
      <c r="A4" t="s">
        <v>19</v>
      </c>
      <c r="B4" s="19">
        <f ca="1">Electricity!B33*'EPE Data'!B$82</f>
        <v>44638686528687.258</v>
      </c>
      <c r="C4" s="19">
        <f ca="1">Electricity!C33*'EPE Data'!C$82</f>
        <v>48639289634472.937</v>
      </c>
      <c r="D4" s="19">
        <f ca="1">Electricity!D33*'EPE Data'!D$82</f>
        <v>46426929461427.281</v>
      </c>
      <c r="E4" s="19">
        <f ca="1">Electricity!E33*'EPE Data'!E$82</f>
        <v>47888181979275.352</v>
      </c>
      <c r="F4" s="19">
        <f ca="1">Electricity!F33*'EPE Data'!F$82</f>
        <v>49594596685493.562</v>
      </c>
      <c r="G4" s="19">
        <f ca="1">Electricity!G33*'EPE Data'!G$82</f>
        <v>50295820750954.922</v>
      </c>
      <c r="H4" s="19">
        <f ca="1">Electricity!H33*'EPE Data'!H$82</f>
        <v>50945505574069.984</v>
      </c>
      <c r="I4" s="19">
        <f ca="1">Electricity!I33*'EPE Data'!I$82</f>
        <v>51592734898698.836</v>
      </c>
      <c r="J4" s="19">
        <f ca="1">Electricity!J33*'EPE Data'!J$82</f>
        <v>52237513543370.219</v>
      </c>
      <c r="K4" s="19">
        <f ca="1">Electricity!K33*'EPE Data'!K$82</f>
        <v>52879846033378.242</v>
      </c>
      <c r="L4" s="19">
        <f ca="1">Electricity!L33*'EPE Data'!L$82</f>
        <v>53519736622754.336</v>
      </c>
      <c r="M4" s="19">
        <f ca="1">Electricity!M33*'EPE Data'!M$82</f>
        <v>54760607410273.453</v>
      </c>
      <c r="N4" s="19">
        <f ca="1">Electricity!N33*'EPE Data'!N$82</f>
        <v>56006004861272.25</v>
      </c>
      <c r="O4" s="19">
        <f ca="1">Electricity!O33*'EPE Data'!O$82</f>
        <v>57255956472303.391</v>
      </c>
      <c r="P4" s="19">
        <f ca="1">Electricity!P33*'EPE Data'!P$82</f>
        <v>58510488344117.867</v>
      </c>
      <c r="Q4" s="19">
        <f ca="1">Electricity!Q33*'EPE Data'!Q$82</f>
        <v>59769625269123.289</v>
      </c>
      <c r="R4" s="19">
        <f ca="1">Electricity!R33*'EPE Data'!R$82</f>
        <v>61051032948774.594</v>
      </c>
      <c r="S4" s="19">
        <f ca="1">Electricity!S33*'EPE Data'!S$82</f>
        <v>62337309325754.82</v>
      </c>
      <c r="T4" s="19">
        <f ca="1">Electricity!T33*'EPE Data'!T$82</f>
        <v>63628469350072.555</v>
      </c>
      <c r="U4" s="19">
        <f ca="1">Electricity!U33*'EPE Data'!U$82</f>
        <v>64924527339529.164</v>
      </c>
      <c r="V4" s="19">
        <f ca="1">Electricity!V33*'EPE Data'!V$82</f>
        <v>66225497012787.734</v>
      </c>
      <c r="W4" s="19">
        <f ca="1">Electricity!W33*'EPE Data'!W$82</f>
        <v>67056968391977.359</v>
      </c>
      <c r="X4" s="19">
        <f ca="1">Electricity!X33*'EPE Data'!X$82</f>
        <v>67887625243511.18</v>
      </c>
      <c r="Y4" s="19">
        <f ca="1">Electricity!Y33*'EPE Data'!Y$82</f>
        <v>68717491469319.328</v>
      </c>
      <c r="Z4" s="19">
        <f ca="1">Electricity!Z33*'EPE Data'!Z$82</f>
        <v>69546590045203.023</v>
      </c>
      <c r="AA4" s="19">
        <f ca="1">Electricity!AA33*'EPE Data'!AA$82</f>
        <v>70374943065260.187</v>
      </c>
      <c r="AB4" s="19">
        <f ca="1">Electricity!AB33*'EPE Data'!AB$82</f>
        <v>71168094340024.078</v>
      </c>
      <c r="AC4" s="19">
        <f ca="1">Electricity!AC33*'EPE Data'!AC$82</f>
        <v>71960034535462.891</v>
      </c>
      <c r="AD4" s="19">
        <f ca="1">Electricity!AD33*'EPE Data'!AD$82</f>
        <v>72750794061968.891</v>
      </c>
      <c r="AE4" s="19">
        <f ca="1">Electricity!AE33*'EPE Data'!AE$82</f>
        <v>73540402320239.187</v>
      </c>
      <c r="AF4" s="19">
        <f ca="1">Electricity!AF33*'EPE Data'!AF$82</f>
        <v>74328887742836.078</v>
      </c>
    </row>
    <row r="5" spans="1:35">
      <c r="A5" t="s">
        <v>20</v>
      </c>
      <c r="B5" s="19">
        <f ca="1">Electricity!B34*'EPE Data'!B$82</f>
        <v>16229617436258.797</v>
      </c>
      <c r="C5" s="19">
        <f ca="1">Electricity!C34*'EPE Data'!C$82</f>
        <v>18060518042297.141</v>
      </c>
      <c r="D5" s="19">
        <f ca="1">Electricity!D34*'EPE Data'!D$82</f>
        <v>16920421446443.17</v>
      </c>
      <c r="E5" s="19">
        <f ca="1">Electricity!E34*'EPE Data'!E$82</f>
        <v>17169349306718.449</v>
      </c>
      <c r="F5" s="19">
        <f ca="1">Electricity!F34*'EPE Data'!F$82</f>
        <v>17558851445443.844</v>
      </c>
      <c r="G5" s="19">
        <f ca="1">Electricity!G34*'EPE Data'!G$82</f>
        <v>17588417606345.824</v>
      </c>
      <c r="H5" s="19">
        <f ca="1">Electricity!H34*'EPE Data'!H$82</f>
        <v>17744077969249.094</v>
      </c>
      <c r="I5" s="19">
        <f ca="1">Electricity!I34*'EPE Data'!I$82</f>
        <v>17899047233191.465</v>
      </c>
      <c r="J5" s="19">
        <f ca="1">Electricity!J34*'EPE Data'!J$82</f>
        <v>18053330331786.543</v>
      </c>
      <c r="K5" s="19">
        <f ca="1">Electricity!K34*'EPE Data'!K$82</f>
        <v>18206931898409.777</v>
      </c>
      <c r="L5" s="19">
        <f ca="1">Electricity!L34*'EPE Data'!L$82</f>
        <v>18359856288695.148</v>
      </c>
      <c r="M5" s="19">
        <f ca="1">Electricity!M34*'EPE Data'!M$82</f>
        <v>18632143963858.344</v>
      </c>
      <c r="N5" s="19">
        <f ca="1">Electricity!N34*'EPE Data'!N$82</f>
        <v>18902790224856.492</v>
      </c>
      <c r="O5" s="19">
        <f ca="1">Electricity!O34*'EPE Data'!O$82</f>
        <v>19171881301993.836</v>
      </c>
      <c r="P5" s="19">
        <f ca="1">Electricity!P34*'EPE Data'!P$82</f>
        <v>19439499048283.523</v>
      </c>
      <c r="Q5" s="19">
        <f ca="1">Electricity!Q34*'EPE Data'!Q$82</f>
        <v>19705721213721.211</v>
      </c>
      <c r="R5" s="19">
        <f ca="1">Electricity!R34*'EPE Data'!R$82</f>
        <v>20209951979441.402</v>
      </c>
      <c r="S5" s="19">
        <f ca="1">Electricity!S34*'EPE Data'!S$82</f>
        <v>20717526263347.652</v>
      </c>
      <c r="T5" s="19">
        <f ca="1">Electricity!T34*'EPE Data'!T$82</f>
        <v>21228415446614.758</v>
      </c>
      <c r="U5" s="19">
        <f ca="1">Electricity!U34*'EPE Data'!U$82</f>
        <v>21742592120652.809</v>
      </c>
      <c r="V5" s="19">
        <f ca="1">Electricity!V34*'EPE Data'!V$82</f>
        <v>22260030023803.211</v>
      </c>
      <c r="W5" s="19">
        <f ca="1">Electricity!W34*'EPE Data'!W$82</f>
        <v>22723298846241.855</v>
      </c>
      <c r="X5" s="19">
        <f ca="1">Electricity!X34*'EPE Data'!X$82</f>
        <v>23187732557991.336</v>
      </c>
      <c r="Y5" s="19">
        <f ca="1">Electricity!Y34*'EPE Data'!Y$82</f>
        <v>23653296975923.922</v>
      </c>
      <c r="Z5" s="19">
        <f ca="1">Electricity!Z34*'EPE Data'!Z$82</f>
        <v>24119959241406.707</v>
      </c>
      <c r="AA5" s="19">
        <f ca="1">Electricity!AA34*'EPE Data'!AA$82</f>
        <v>24587687756766.711</v>
      </c>
      <c r="AB5" s="19">
        <f ca="1">Electricity!AB34*'EPE Data'!AB$82</f>
        <v>25100413811510.828</v>
      </c>
      <c r="AC5" s="19">
        <f ca="1">Electricity!AC34*'EPE Data'!AC$82</f>
        <v>25614824066486.605</v>
      </c>
      <c r="AD5" s="19">
        <f ca="1">Electricity!AD34*'EPE Data'!AD$82</f>
        <v>26130876231161.484</v>
      </c>
      <c r="AE5" s="19">
        <f ca="1">Electricity!AE34*'EPE Data'!AE$82</f>
        <v>26648529419145.992</v>
      </c>
      <c r="AF5" s="19">
        <f ca="1">Electricity!AF34*'EPE Data'!AF$82</f>
        <v>27167744090397.59</v>
      </c>
    </row>
    <row r="6" spans="1:35">
      <c r="A6" t="s">
        <v>21</v>
      </c>
      <c r="B6" s="19">
        <f ca="1">Electricity!B35*'EPE Data'!B$82</f>
        <v>40137296283509.203</v>
      </c>
      <c r="C6" s="19">
        <f ca="1">Electricity!C35*'EPE Data'!C$82</f>
        <v>40929406289810.055</v>
      </c>
      <c r="D6" s="19">
        <f ca="1">Electricity!D35*'EPE Data'!D$82</f>
        <v>41812122262661.773</v>
      </c>
      <c r="E6" s="19">
        <f ca="1">Electricity!E35*'EPE Data'!E$82</f>
        <v>42193823028409.977</v>
      </c>
      <c r="F6" s="19">
        <f ca="1">Electricity!F35*'EPE Data'!F$82</f>
        <v>42913600395771.109</v>
      </c>
      <c r="G6" s="19">
        <f ca="1">Electricity!G35*'EPE Data'!G$82</f>
        <v>42749317990377.016</v>
      </c>
      <c r="H6" s="19">
        <f ca="1">Electricity!H35*'EPE Data'!H$82</f>
        <v>42515494254866.437</v>
      </c>
      <c r="I6" s="19">
        <f ca="1">Electricity!I35*'EPE Data'!I$82</f>
        <v>42281424928729.078</v>
      </c>
      <c r="J6" s="19">
        <f ca="1">Electricity!J35*'EPE Data'!J$82</f>
        <v>42047149803443.344</v>
      </c>
      <c r="K6" s="19">
        <f ca="1">Electricity!K35*'EPE Data'!K$82</f>
        <v>41812706248952.141</v>
      </c>
      <c r="L6" s="19">
        <f ca="1">Electricity!L35*'EPE Data'!L$82</f>
        <v>41578129395107.391</v>
      </c>
      <c r="M6" s="19">
        <f ca="1">Electricity!M35*'EPE Data'!M$82</f>
        <v>41831762424175.344</v>
      </c>
      <c r="N6" s="19">
        <f ca="1">Electricity!N35*'EPE Data'!N$82</f>
        <v>42074119098241.516</v>
      </c>
      <c r="O6" s="19">
        <f ca="1">Electricity!O35*'EPE Data'!O$82</f>
        <v>42305576435884.82</v>
      </c>
      <c r="P6" s="19">
        <f ca="1">Electricity!P35*'EPE Data'!P$82</f>
        <v>42526492317168.047</v>
      </c>
      <c r="Q6" s="19">
        <f ca="1">Electricity!Q35*'EPE Data'!Q$82</f>
        <v>42737206682824.766</v>
      </c>
      <c r="R6" s="19">
        <f ca="1">Electricity!R35*'EPE Data'!R$82</f>
        <v>43009462003320.242</v>
      </c>
      <c r="S6" s="19">
        <f ca="1">Electricity!S35*'EPE Data'!S$82</f>
        <v>43271505993573.703</v>
      </c>
      <c r="T6" s="19">
        <f ca="1">Electricity!T35*'EPE Data'!T$82</f>
        <v>43523613594027.867</v>
      </c>
      <c r="U6" s="19">
        <f ca="1">Electricity!U35*'EPE Data'!U$82</f>
        <v>43766048118421.141</v>
      </c>
      <c r="V6" s="19">
        <f ca="1">Electricity!V35*'EPE Data'!V$82</f>
        <v>43999061861946.883</v>
      </c>
      <c r="W6" s="19">
        <f ca="1">Electricity!W35*'EPE Data'!W$82</f>
        <v>43987691426901.109</v>
      </c>
      <c r="X6" s="19">
        <f ca="1">Electricity!X35*'EPE Data'!X$82</f>
        <v>43971366648006.273</v>
      </c>
      <c r="Y6" s="19">
        <f ca="1">Electricity!Y35*'EPE Data'!Y$82</f>
        <v>43950232908147.289</v>
      </c>
      <c r="Z6" s="19">
        <f ca="1">Electricity!Z35*'EPE Data'!Z$82</f>
        <v>43924429957053.453</v>
      </c>
      <c r="AA6" s="19">
        <f ca="1">Electricity!AA35*'EPE Data'!AA$82</f>
        <v>43894092181516.148</v>
      </c>
      <c r="AB6" s="19">
        <f ca="1">Electricity!AB35*'EPE Data'!AB$82</f>
        <v>43908571425868.836</v>
      </c>
      <c r="AC6" s="19">
        <f ca="1">Electricity!AC35*'EPE Data'!AC$82</f>
        <v>43918000185742.242</v>
      </c>
      <c r="AD6" s="19">
        <f ca="1">Electricity!AD35*'EPE Data'!AD$82</f>
        <v>43922505279595.672</v>
      </c>
      <c r="AE6" s="19">
        <f ca="1">Electricity!AE35*'EPE Data'!AE$82</f>
        <v>43922209315223.273</v>
      </c>
      <c r="AF6" s="19">
        <f ca="1">Electricity!AF35*'EPE Data'!AF$82</f>
        <v>43917230863070.18</v>
      </c>
    </row>
    <row r="7" spans="1:35">
      <c r="A7" t="s">
        <v>22</v>
      </c>
      <c r="B7" s="19">
        <f ca="1">Electricity!B36*'EPE Data'!B$82</f>
        <v>7733343181165.6152</v>
      </c>
      <c r="C7" s="19">
        <f ca="1">Electricity!C36*'EPE Data'!C$82</f>
        <v>9396678059148.8867</v>
      </c>
      <c r="D7" s="19">
        <f ca="1">Electricity!D36*'EPE Data'!D$82</f>
        <v>8956687260974.252</v>
      </c>
      <c r="E7" s="19">
        <f ca="1">Electricity!E36*'EPE Data'!E$82</f>
        <v>9108926537720.6074</v>
      </c>
      <c r="F7" s="19">
        <f ca="1">Electricity!F36*'EPE Data'!F$82</f>
        <v>9264314191463.0039</v>
      </c>
      <c r="G7" s="19">
        <f ca="1">Electricity!G36*'EPE Data'!G$82</f>
        <v>9228848422903.2969</v>
      </c>
      <c r="H7" s="19">
        <f ca="1">Electricity!H36*'EPE Data'!H$82</f>
        <v>9178369867591.8437</v>
      </c>
      <c r="I7" s="19">
        <f ca="1">Electricity!I36*'EPE Data'!I$82</f>
        <v>9127838293454.002</v>
      </c>
      <c r="J7" s="19">
        <f ca="1">Electricity!J36*'EPE Data'!J$82</f>
        <v>9077262290791.0996</v>
      </c>
      <c r="K7" s="19">
        <f ca="1">Electricity!K36*'EPE Data'!K$82</f>
        <v>9026649927136.2441</v>
      </c>
      <c r="L7" s="19">
        <f ca="1">Electricity!L36*'EPE Data'!L$82</f>
        <v>8976008786425.1328</v>
      </c>
      <c r="M7" s="19">
        <f ca="1">Electricity!M36*'EPE Data'!M$82</f>
        <v>9030763830256.1699</v>
      </c>
      <c r="N7" s="19">
        <f ca="1">Electricity!N36*'EPE Data'!N$82</f>
        <v>9083084501424.2832</v>
      </c>
      <c r="O7" s="19">
        <f ca="1">Electricity!O36*'EPE Data'!O$82</f>
        <v>9133052191808.4805</v>
      </c>
      <c r="P7" s="19">
        <f ca="1">Electricity!P36*'EPE Data'!P$82</f>
        <v>9180744161608.6543</v>
      </c>
      <c r="Q7" s="19">
        <f ca="1">Electricity!Q36*'EPE Data'!Q$82</f>
        <v>9226233798229.5664</v>
      </c>
      <c r="R7" s="19">
        <f ca="1">Electricity!R36*'EPE Data'!R$82</f>
        <v>9285009077071.3789</v>
      </c>
      <c r="S7" s="19">
        <f ca="1">Electricity!S36*'EPE Data'!S$82</f>
        <v>9341579903925.8867</v>
      </c>
      <c r="T7" s="19">
        <f ca="1">Electricity!T36*'EPE Data'!T$82</f>
        <v>9396005633744.0137</v>
      </c>
      <c r="U7" s="19">
        <f ca="1">Electricity!U36*'EPE Data'!U$82</f>
        <v>9448343111469.5703</v>
      </c>
      <c r="V7" s="19">
        <f ca="1">Electricity!V36*'EPE Data'!V$82</f>
        <v>9498646803330.4883</v>
      </c>
      <c r="W7" s="19">
        <f ca="1">Electricity!W36*'EPE Data'!W$82</f>
        <v>9496192120391.1406</v>
      </c>
      <c r="X7" s="19">
        <f ca="1">Electricity!X36*'EPE Data'!X$82</f>
        <v>9492667879139.1094</v>
      </c>
      <c r="Y7" s="19">
        <f ca="1">Electricity!Y36*'EPE Data'!Y$82</f>
        <v>9488105465258.9258</v>
      </c>
      <c r="Z7" s="19">
        <f ca="1">Electricity!Z36*'EPE Data'!Z$82</f>
        <v>9482535048332.9277</v>
      </c>
      <c r="AA7" s="19">
        <f ca="1">Electricity!AA36*'EPE Data'!AA$82</f>
        <v>9475985640176.6387</v>
      </c>
      <c r="AB7" s="19">
        <f ca="1">Electricity!AB36*'EPE Data'!AB$82</f>
        <v>9479111462007.041</v>
      </c>
      <c r="AC7" s="19">
        <f ca="1">Electricity!AC36*'EPE Data'!AC$82</f>
        <v>9481146970402.9199</v>
      </c>
      <c r="AD7" s="19">
        <f ca="1">Electricity!AD36*'EPE Data'!AD$82</f>
        <v>9482119543306.043</v>
      </c>
      <c r="AE7" s="19">
        <f ca="1">Electricity!AE36*'EPE Data'!AE$82</f>
        <v>9482055649647.3848</v>
      </c>
      <c r="AF7" s="19">
        <f ca="1">Electricity!AF36*'EPE Data'!AF$82</f>
        <v>9480980886763.1699</v>
      </c>
    </row>
    <row r="8" spans="1:35">
      <c r="A8" t="s">
        <v>23</v>
      </c>
      <c r="B8" s="19">
        <f ca="1">Electricity!B37*'EPE Data'!B$82</f>
        <v>0</v>
      </c>
      <c r="C8" s="19">
        <f ca="1">Electricity!C37*'EPE Data'!C$82</f>
        <v>0</v>
      </c>
      <c r="D8" s="19">
        <f ca="1">Electricity!D37*'EPE Data'!D$82</f>
        <v>0</v>
      </c>
      <c r="E8" s="19">
        <f ca="1">Electricity!E37*'EPE Data'!E$82</f>
        <v>0</v>
      </c>
      <c r="F8" s="19">
        <f ca="1">Electricity!F37*'EPE Data'!F$82</f>
        <v>0</v>
      </c>
      <c r="G8" s="19">
        <f ca="1">Electricity!G37*'EPE Data'!G$82</f>
        <v>0</v>
      </c>
      <c r="H8" s="19">
        <f ca="1">Electricity!H37*'EPE Data'!H$82</f>
        <v>0</v>
      </c>
      <c r="I8" s="19">
        <f ca="1">Electricity!I37*'EPE Data'!I$82</f>
        <v>0</v>
      </c>
      <c r="J8" s="19">
        <f ca="1">Electricity!J37*'EPE Data'!J$82</f>
        <v>0</v>
      </c>
      <c r="K8" s="19">
        <f ca="1">Electricity!K37*'EPE Data'!K$82</f>
        <v>0</v>
      </c>
      <c r="L8" s="19">
        <f ca="1">Electricity!L37*'EPE Data'!L$82</f>
        <v>0</v>
      </c>
      <c r="M8" s="19">
        <f ca="1">Electricity!M37*'EPE Data'!M$82</f>
        <v>0</v>
      </c>
      <c r="N8" s="19">
        <f ca="1">Electricity!N37*'EPE Data'!N$82</f>
        <v>0</v>
      </c>
      <c r="O8" s="19">
        <f ca="1">Electricity!O37*'EPE Data'!O$82</f>
        <v>0</v>
      </c>
      <c r="P8" s="19">
        <f ca="1">Electricity!P37*'EPE Data'!P$82</f>
        <v>0</v>
      </c>
      <c r="Q8" s="19">
        <f ca="1">Electricity!Q37*'EPE Data'!Q$82</f>
        <v>0</v>
      </c>
      <c r="R8" s="19">
        <f ca="1">Electricity!R37*'EPE Data'!R$82</f>
        <v>0</v>
      </c>
      <c r="S8" s="19">
        <f ca="1">Electricity!S37*'EPE Data'!S$82</f>
        <v>0</v>
      </c>
      <c r="T8" s="19">
        <f ca="1">Electricity!T37*'EPE Data'!T$82</f>
        <v>0</v>
      </c>
      <c r="U8" s="19">
        <f ca="1">Electricity!U37*'EPE Data'!U$82</f>
        <v>0</v>
      </c>
      <c r="V8" s="19">
        <f ca="1">Electricity!V37*'EPE Data'!V$82</f>
        <v>0</v>
      </c>
      <c r="W8" s="19">
        <f ca="1">Electricity!W37*'EPE Data'!W$82</f>
        <v>0</v>
      </c>
      <c r="X8" s="19">
        <f ca="1">Electricity!X37*'EPE Data'!X$82</f>
        <v>0</v>
      </c>
      <c r="Y8" s="19">
        <f ca="1">Electricity!Y37*'EPE Data'!Y$82</f>
        <v>0</v>
      </c>
      <c r="Z8" s="19">
        <f ca="1">Electricity!Z37*'EPE Data'!Z$82</f>
        <v>0</v>
      </c>
      <c r="AA8" s="19">
        <f ca="1">Electricity!AA37*'EPE Data'!AA$82</f>
        <v>0</v>
      </c>
      <c r="AB8" s="19">
        <f ca="1">Electricity!AB37*'EPE Data'!AB$82</f>
        <v>0</v>
      </c>
      <c r="AC8" s="19">
        <f ca="1">Electricity!AC37*'EPE Data'!AC$82</f>
        <v>0</v>
      </c>
      <c r="AD8" s="19">
        <f ca="1">Electricity!AD37*'EPE Data'!AD$82</f>
        <v>0</v>
      </c>
      <c r="AE8" s="19">
        <f ca="1">Electricity!AE37*'EPE Data'!AE$82</f>
        <v>0</v>
      </c>
      <c r="AF8" s="19">
        <f ca="1">Electricity!AF37*'EPE Data'!AF$82</f>
        <v>0</v>
      </c>
    </row>
    <row r="9" spans="1:35">
      <c r="A9" t="s">
        <v>24</v>
      </c>
      <c r="B9" s="19">
        <f ca="1">Electricity!B38*'EPE Data'!B$82</f>
        <v>32343085652252.887</v>
      </c>
      <c r="C9" s="19">
        <f ca="1">Electricity!C38*'EPE Data'!C$82</f>
        <v>34725034613809.859</v>
      </c>
      <c r="D9" s="19">
        <f ca="1">Electricity!D38*'EPE Data'!D$82</f>
        <v>37457288376384.445</v>
      </c>
      <c r="E9" s="19">
        <f ca="1">Electricity!E38*'EPE Data'!E$82</f>
        <v>38494307330885.773</v>
      </c>
      <c r="F9" s="19">
        <f ca="1">Electricity!F38*'EPE Data'!F$82</f>
        <v>39861875313593.242</v>
      </c>
      <c r="G9" s="19">
        <f ca="1">Electricity!G38*'EPE Data'!G$82</f>
        <v>40421441972945.562</v>
      </c>
      <c r="H9" s="19">
        <f ca="1">Electricity!H38*'EPE Data'!H$82</f>
        <v>40992095109026.383</v>
      </c>
      <c r="I9" s="19">
        <f ca="1">Electricity!I38*'EPE Data'!I$82</f>
        <v>41560661157818.859</v>
      </c>
      <c r="J9" s="19">
        <f ca="1">Electricity!J38*'EPE Data'!J$82</f>
        <v>42127141788483.312</v>
      </c>
      <c r="K9" s="19">
        <f ca="1">Electricity!K38*'EPE Data'!K$82</f>
        <v>42691538568602.242</v>
      </c>
      <c r="L9" s="19">
        <f ca="1">Electricity!L38*'EPE Data'!L$82</f>
        <v>43253852971791.508</v>
      </c>
      <c r="M9" s="19">
        <f ca="1">Electricity!M38*'EPE Data'!M$82</f>
        <v>44313906420111.633</v>
      </c>
      <c r="N9" s="19">
        <f ca="1">Electricity!N38*'EPE Data'!N$82</f>
        <v>45378809411140.484</v>
      </c>
      <c r="O9" s="19">
        <f ca="1">Electricity!O38*'EPE Data'!O$82</f>
        <v>46448555528990.648</v>
      </c>
      <c r="P9" s="19">
        <f ca="1">Electricity!P38*'EPE Data'!P$82</f>
        <v>47523138683463.195</v>
      </c>
      <c r="Q9" s="19">
        <f ca="1">Electricity!Q38*'EPE Data'!Q$82</f>
        <v>48602553089640.352</v>
      </c>
      <c r="R9" s="19">
        <f ca="1">Electricity!R38*'EPE Data'!R$82</f>
        <v>49710387888498.641</v>
      </c>
      <c r="S9" s="19">
        <f ca="1">Electricity!S38*'EPE Data'!S$82</f>
        <v>50823581618070.852</v>
      </c>
      <c r="T9" s="19">
        <f ca="1">Electricity!T38*'EPE Data'!T$82</f>
        <v>51942119419234.625</v>
      </c>
      <c r="U9" s="19">
        <f ca="1">Electricity!U38*'EPE Data'!U$82</f>
        <v>53065987061231.445</v>
      </c>
      <c r="V9" s="19">
        <f ca="1">Electricity!V38*'EPE Data'!V$82</f>
        <v>54195170908798.656</v>
      </c>
      <c r="W9" s="19">
        <f ca="1">Electricity!W38*'EPE Data'!W$82</f>
        <v>54952484777099.414</v>
      </c>
      <c r="X9" s="19">
        <f ca="1">Electricity!X38*'EPE Data'!X$82</f>
        <v>55709733921663.336</v>
      </c>
      <c r="Y9" s="19">
        <f ca="1">Electricity!Y38*'EPE Data'!Y$82</f>
        <v>56466920241777.945</v>
      </c>
      <c r="Z9" s="19">
        <f ca="1">Electricity!Z38*'EPE Data'!Z$82</f>
        <v>57224045563139.086</v>
      </c>
      <c r="AA9" s="19">
        <f ca="1">Electricity!AA38*'EPE Data'!AA$82</f>
        <v>57981111641380.867</v>
      </c>
      <c r="AB9" s="19">
        <f ca="1">Electricity!AB38*'EPE Data'!AB$82</f>
        <v>58717204977204.547</v>
      </c>
      <c r="AC9" s="19">
        <f ca="1">Electricity!AC38*'EPE Data'!AC$82</f>
        <v>59453039516607.625</v>
      </c>
      <c r="AD9" s="19">
        <f ca="1">Electricity!AD38*'EPE Data'!AD$82</f>
        <v>60188621758009</v>
      </c>
      <c r="AE9" s="19">
        <f ca="1">Electricity!AE38*'EPE Data'!AE$82</f>
        <v>60923957984064.945</v>
      </c>
      <c r="AF9" s="19">
        <f ca="1">Electricity!AF38*'EPE Data'!AF$82</f>
        <v>61659054270550.344</v>
      </c>
    </row>
    <row r="10" spans="1:35">
      <c r="A10" s="88" t="s">
        <v>25</v>
      </c>
      <c r="B10" s="19">
        <f ca="1">Electricity!B39*'EPE Data'!B$82</f>
        <v>0</v>
      </c>
      <c r="C10" s="19">
        <f ca="1">Electricity!C39*'EPE Data'!C$82</f>
        <v>0</v>
      </c>
      <c r="D10" s="19">
        <f ca="1">Electricity!D39*'EPE Data'!D$82</f>
        <v>0</v>
      </c>
      <c r="E10" s="19">
        <f ca="1">Electricity!E39*'EPE Data'!E$82</f>
        <v>0</v>
      </c>
      <c r="F10" s="19">
        <f ca="1">Electricity!F39*'EPE Data'!F$82</f>
        <v>0</v>
      </c>
      <c r="G10" s="19">
        <f ca="1">Electricity!G39*'EPE Data'!G$82</f>
        <v>0</v>
      </c>
      <c r="H10" s="19">
        <f ca="1">Electricity!H39*'EPE Data'!H$82</f>
        <v>0</v>
      </c>
      <c r="I10" s="19">
        <f ca="1">Electricity!I39*'EPE Data'!I$82</f>
        <v>0</v>
      </c>
      <c r="J10" s="19">
        <f ca="1">Electricity!J39*'EPE Data'!J$82</f>
        <v>0</v>
      </c>
      <c r="K10" s="19">
        <f ca="1">Electricity!K39*'EPE Data'!K$82</f>
        <v>0</v>
      </c>
      <c r="L10" s="19">
        <f ca="1">Electricity!L39*'EPE Data'!L$82</f>
        <v>0</v>
      </c>
      <c r="M10" s="19">
        <f ca="1">Electricity!M39*'EPE Data'!M$82</f>
        <v>0</v>
      </c>
      <c r="N10" s="19">
        <f ca="1">Electricity!N39*'EPE Data'!N$82</f>
        <v>0</v>
      </c>
      <c r="O10" s="19">
        <f ca="1">Electricity!O39*'EPE Data'!O$82</f>
        <v>0</v>
      </c>
      <c r="P10" s="19">
        <f ca="1">Electricity!P39*'EPE Data'!P$82</f>
        <v>0</v>
      </c>
      <c r="Q10" s="19">
        <f ca="1">Electricity!Q39*'EPE Data'!Q$82</f>
        <v>0</v>
      </c>
      <c r="R10" s="19">
        <f ca="1">Electricity!R39*'EPE Data'!R$82</f>
        <v>0</v>
      </c>
      <c r="S10" s="19">
        <f ca="1">Electricity!S39*'EPE Data'!S$82</f>
        <v>0</v>
      </c>
      <c r="T10" s="19">
        <f ca="1">Electricity!T39*'EPE Data'!T$82</f>
        <v>0</v>
      </c>
      <c r="U10" s="19">
        <f ca="1">Electricity!U39*'EPE Data'!U$82</f>
        <v>0</v>
      </c>
      <c r="V10" s="19">
        <f ca="1">Electricity!V39*'EPE Data'!V$82</f>
        <v>0</v>
      </c>
      <c r="W10" s="19">
        <f ca="1">Electricity!W39*'EPE Data'!W$82</f>
        <v>0</v>
      </c>
      <c r="X10" s="19">
        <f ca="1">Electricity!X39*'EPE Data'!X$82</f>
        <v>0</v>
      </c>
      <c r="Y10" s="19">
        <f ca="1">Electricity!Y39*'EPE Data'!Y$82</f>
        <v>0</v>
      </c>
      <c r="Z10" s="19">
        <f ca="1">Electricity!Z39*'EPE Data'!Z$82</f>
        <v>0</v>
      </c>
      <c r="AA10" s="19">
        <f ca="1">Electricity!AA39*'EPE Data'!AA$82</f>
        <v>0</v>
      </c>
      <c r="AB10" s="19">
        <f ca="1">Electricity!AB39*'EPE Data'!AB$82</f>
        <v>0</v>
      </c>
      <c r="AC10" s="19">
        <f ca="1">Electricity!AC39*'EPE Data'!AC$82</f>
        <v>0</v>
      </c>
      <c r="AD10" s="19">
        <f ca="1">Electricity!AD39*'EPE Data'!AD$82</f>
        <v>0</v>
      </c>
      <c r="AE10" s="19">
        <f ca="1">Electricity!AE39*'EPE Data'!AE$82</f>
        <v>0</v>
      </c>
      <c r="AF10" s="19">
        <f ca="1">Electricity!AF39*'EPE Data'!AF$82</f>
        <v>0</v>
      </c>
    </row>
    <row r="11" spans="1:35">
      <c r="A11" t="s">
        <v>26</v>
      </c>
      <c r="B11" s="19">
        <f ca="1">Electricity!B40*'EPE Data'!B$82</f>
        <v>28486666956840.824</v>
      </c>
      <c r="C11" s="19">
        <f ca="1">Electricity!C40*'EPE Data'!C$82</f>
        <v>32727160799429.652</v>
      </c>
      <c r="D11" s="19">
        <f ca="1">Electricity!D40*'EPE Data'!D$82</f>
        <v>33836677528838.324</v>
      </c>
      <c r="E11" s="19">
        <f ca="1">Electricity!E40*'EPE Data'!E$82</f>
        <v>34613358424027.84</v>
      </c>
      <c r="F11" s="19">
        <f ca="1">Electricity!F40*'EPE Data'!F$82</f>
        <v>35682260979506</v>
      </c>
      <c r="G11" s="19">
        <f ca="1">Electricity!G40*'EPE Data'!G$82</f>
        <v>36024953024764.25</v>
      </c>
      <c r="H11" s="19">
        <f ca="1">Electricity!H40*'EPE Data'!H$82</f>
        <v>37498463347737.93</v>
      </c>
      <c r="I11" s="19">
        <f ca="1">Electricity!I40*'EPE Data'!I$82</f>
        <v>38967852996253.883</v>
      </c>
      <c r="J11" s="19">
        <f ca="1">Electricity!J40*'EPE Data'!J$82</f>
        <v>40433079637750.187</v>
      </c>
      <c r="K11" s="19">
        <f ca="1">Electricity!K40*'EPE Data'!K$82</f>
        <v>41894103515839.734</v>
      </c>
      <c r="L11" s="19">
        <f ca="1">Electricity!L40*'EPE Data'!L$82</f>
        <v>43350887257278.539</v>
      </c>
      <c r="M11" s="19">
        <f ca="1">Electricity!M40*'EPE Data'!M$82</f>
        <v>44957692823232.531</v>
      </c>
      <c r="N11" s="19">
        <f ca="1">Electricity!N40*'EPE Data'!N$82</f>
        <v>46580695085992.094</v>
      </c>
      <c r="O11" s="19">
        <f ca="1">Electricity!O40*'EPE Data'!O$82</f>
        <v>48219615065670.281</v>
      </c>
      <c r="P11" s="19">
        <f ca="1">Electricity!P40*'EPE Data'!P$82</f>
        <v>49874187944178.625</v>
      </c>
      <c r="Q11" s="19">
        <f ca="1">Electricity!Q40*'EPE Data'!Q$82</f>
        <v>51544162177872.508</v>
      </c>
      <c r="R11" s="19">
        <f ca="1">Electricity!R40*'EPE Data'!R$82</f>
        <v>52907082197781.734</v>
      </c>
      <c r="S11" s="19">
        <f ca="1">Electricity!S40*'EPE Data'!S$82</f>
        <v>54279683500255.461</v>
      </c>
      <c r="T11" s="19">
        <f ca="1">Electricity!T40*'EPE Data'!T$82</f>
        <v>55661873170105.195</v>
      </c>
      <c r="U11" s="19">
        <f ca="1">Electricity!U40*'EPE Data'!U$82</f>
        <v>57053562221347.719</v>
      </c>
      <c r="V11" s="19">
        <f ca="1">Electricity!V40*'EPE Data'!V$82</f>
        <v>58454665391679.594</v>
      </c>
      <c r="W11" s="19">
        <f ca="1">Electricity!W40*'EPE Data'!W$82</f>
        <v>59527411288859.344</v>
      </c>
      <c r="X11" s="19">
        <f ca="1">Electricity!X40*'EPE Data'!X$82</f>
        <v>60602090585903.719</v>
      </c>
      <c r="Y11" s="19">
        <f ca="1">Electricity!Y40*'EPE Data'!Y$82</f>
        <v>61678646548105.047</v>
      </c>
      <c r="Z11" s="19">
        <f ca="1">Electricity!Z40*'EPE Data'!Z$82</f>
        <v>62757024639057.32</v>
      </c>
      <c r="AA11" s="19">
        <f ca="1">Electricity!AA40*'EPE Data'!AA$82</f>
        <v>63837172415205.516</v>
      </c>
      <c r="AB11" s="19">
        <f ca="1">Electricity!AB40*'EPE Data'!AB$82</f>
        <v>65411458628708.773</v>
      </c>
      <c r="AC11" s="19">
        <f ca="1">Electricity!AC40*'EPE Data'!AC$82</f>
        <v>66992291757599.102</v>
      </c>
      <c r="AD11" s="19">
        <f ca="1">Electricity!AD40*'EPE Data'!AD$82</f>
        <v>68579507407801.945</v>
      </c>
      <c r="AE11" s="19">
        <f ca="1">Electricity!AE40*'EPE Data'!AE$82</f>
        <v>70172946643504.781</v>
      </c>
      <c r="AF11" s="19">
        <f ca="1">Electricity!AF40*'EPE Data'!AF$82</f>
        <v>71772455762488.531</v>
      </c>
    </row>
    <row r="12" spans="1:35">
      <c r="A12" t="s">
        <v>27</v>
      </c>
      <c r="B12" s="19">
        <f ca="1">Electricity!B41*'EPE Data'!B$82</f>
        <v>28486666956840.824</v>
      </c>
      <c r="C12" s="19">
        <f ca="1">Electricity!C41*'EPE Data'!C$82</f>
        <v>32727160799429.652</v>
      </c>
      <c r="D12" s="19">
        <f ca="1">Electricity!D41*'EPE Data'!D$82</f>
        <v>33836677528838.324</v>
      </c>
      <c r="E12" s="19">
        <f ca="1">Electricity!E41*'EPE Data'!E$82</f>
        <v>34613358424027.84</v>
      </c>
      <c r="F12" s="19">
        <f ca="1">Electricity!F41*'EPE Data'!F$82</f>
        <v>35682260979506</v>
      </c>
      <c r="G12" s="19">
        <f ca="1">Electricity!G41*'EPE Data'!G$82</f>
        <v>36024953024764.25</v>
      </c>
      <c r="H12" s="19">
        <f ca="1">Electricity!H41*'EPE Data'!H$82</f>
        <v>37498463347737.93</v>
      </c>
      <c r="I12" s="19">
        <f ca="1">Electricity!I41*'EPE Data'!I$82</f>
        <v>38967852996253.883</v>
      </c>
      <c r="J12" s="19">
        <f ca="1">Electricity!J41*'EPE Data'!J$82</f>
        <v>40433079637750.187</v>
      </c>
      <c r="K12" s="19">
        <f ca="1">Electricity!K41*'EPE Data'!K$82</f>
        <v>41894103515839.734</v>
      </c>
      <c r="L12" s="19">
        <f ca="1">Electricity!L41*'EPE Data'!L$82</f>
        <v>43350887257278.539</v>
      </c>
      <c r="M12" s="19">
        <f ca="1">Electricity!M41*'EPE Data'!M$82</f>
        <v>44957692823232.531</v>
      </c>
      <c r="N12" s="19">
        <f ca="1">Electricity!N41*'EPE Data'!N$82</f>
        <v>46580695085992.094</v>
      </c>
      <c r="O12" s="19">
        <f ca="1">Electricity!O41*'EPE Data'!O$82</f>
        <v>48219615065670.281</v>
      </c>
      <c r="P12" s="19">
        <f ca="1">Electricity!P41*'EPE Data'!P$82</f>
        <v>49874187944178.625</v>
      </c>
      <c r="Q12" s="19">
        <f ca="1">Electricity!Q41*'EPE Data'!Q$82</f>
        <v>51544162177872.508</v>
      </c>
      <c r="R12" s="19">
        <f ca="1">Electricity!R41*'EPE Data'!R$82</f>
        <v>52907082197781.734</v>
      </c>
      <c r="S12" s="19">
        <f ca="1">Electricity!S41*'EPE Data'!S$82</f>
        <v>54279683500255.461</v>
      </c>
      <c r="T12" s="19">
        <f ca="1">Electricity!T41*'EPE Data'!T$82</f>
        <v>55661873170105.195</v>
      </c>
      <c r="U12" s="19">
        <f ca="1">Electricity!U41*'EPE Data'!U$82</f>
        <v>57053562221347.719</v>
      </c>
      <c r="V12" s="19">
        <f ca="1">Electricity!V41*'EPE Data'!V$82</f>
        <v>58454665391679.594</v>
      </c>
      <c r="W12" s="19">
        <f ca="1">Electricity!W41*'EPE Data'!W$82</f>
        <v>59527411288859.344</v>
      </c>
      <c r="X12" s="19">
        <f ca="1">Electricity!X41*'EPE Data'!X$82</f>
        <v>60602090585903.719</v>
      </c>
      <c r="Y12" s="19">
        <f ca="1">Electricity!Y41*'EPE Data'!Y$82</f>
        <v>61678646548105.047</v>
      </c>
      <c r="Z12" s="19">
        <f ca="1">Electricity!Z41*'EPE Data'!Z$82</f>
        <v>62757024639057.32</v>
      </c>
      <c r="AA12" s="19">
        <f ca="1">Electricity!AA41*'EPE Data'!AA$82</f>
        <v>63837172415205.516</v>
      </c>
      <c r="AB12" s="19">
        <f ca="1">Electricity!AB41*'EPE Data'!AB$82</f>
        <v>65411458628708.773</v>
      </c>
      <c r="AC12" s="19">
        <f ca="1">Electricity!AC41*'EPE Data'!AC$82</f>
        <v>66992291757599.102</v>
      </c>
      <c r="AD12" s="19">
        <f ca="1">Electricity!AD41*'EPE Data'!AD$82</f>
        <v>68579507407801.945</v>
      </c>
      <c r="AE12" s="19">
        <f ca="1">Electricity!AE41*'EPE Data'!AE$82</f>
        <v>70172946643504.781</v>
      </c>
      <c r="AF12" s="19">
        <f ca="1">Electricity!AF41*'EPE Data'!AF$82</f>
        <v>71772455762488.531</v>
      </c>
    </row>
    <row r="13" spans="1:35">
      <c r="A13" t="s">
        <v>28</v>
      </c>
      <c r="B13" s="19">
        <f ca="1">Electricity!B42*'EPE Data'!B$82</f>
        <v>28486666956840.824</v>
      </c>
      <c r="C13" s="19">
        <f ca="1">Electricity!C42*'EPE Data'!C$82</f>
        <v>32727160799429.652</v>
      </c>
      <c r="D13" s="19">
        <f ca="1">Electricity!D42*'EPE Data'!D$82</f>
        <v>33836677528838.324</v>
      </c>
      <c r="E13" s="19">
        <f ca="1">Electricity!E42*'EPE Data'!E$82</f>
        <v>34613358424027.84</v>
      </c>
      <c r="F13" s="19">
        <f ca="1">Electricity!F42*'EPE Data'!F$82</f>
        <v>35682260979506</v>
      </c>
      <c r="G13" s="19">
        <f ca="1">Electricity!G42*'EPE Data'!G$82</f>
        <v>36024953024764.25</v>
      </c>
      <c r="H13" s="19">
        <f ca="1">Electricity!H42*'EPE Data'!H$82</f>
        <v>37498463347737.93</v>
      </c>
      <c r="I13" s="19">
        <f ca="1">Electricity!I42*'EPE Data'!I$82</f>
        <v>38967852996253.883</v>
      </c>
      <c r="J13" s="19">
        <f ca="1">Electricity!J42*'EPE Data'!J$82</f>
        <v>40433079637750.187</v>
      </c>
      <c r="K13" s="19">
        <f ca="1">Electricity!K42*'EPE Data'!K$82</f>
        <v>41894103515839.734</v>
      </c>
      <c r="L13" s="19">
        <f ca="1">Electricity!L42*'EPE Data'!L$82</f>
        <v>43350887257278.539</v>
      </c>
      <c r="M13" s="19">
        <f ca="1">Electricity!M42*'EPE Data'!M$82</f>
        <v>44957692823232.531</v>
      </c>
      <c r="N13" s="19">
        <f ca="1">Electricity!N42*'EPE Data'!N$82</f>
        <v>46580695085992.094</v>
      </c>
      <c r="O13" s="19">
        <f ca="1">Electricity!O42*'EPE Data'!O$82</f>
        <v>48219615065670.281</v>
      </c>
      <c r="P13" s="19">
        <f ca="1">Electricity!P42*'EPE Data'!P$82</f>
        <v>49874187944178.625</v>
      </c>
      <c r="Q13" s="19">
        <f ca="1">Electricity!Q42*'EPE Data'!Q$82</f>
        <v>51544162177872.508</v>
      </c>
      <c r="R13" s="19">
        <f ca="1">Electricity!R42*'EPE Data'!R$82</f>
        <v>52907082197781.734</v>
      </c>
      <c r="S13" s="19">
        <f ca="1">Electricity!S42*'EPE Data'!S$82</f>
        <v>54279683500255.461</v>
      </c>
      <c r="T13" s="19">
        <f ca="1">Electricity!T42*'EPE Data'!T$82</f>
        <v>55661873170105.195</v>
      </c>
      <c r="U13" s="19">
        <f ca="1">Electricity!U42*'EPE Data'!U$82</f>
        <v>57053562221347.719</v>
      </c>
      <c r="V13" s="19">
        <f ca="1">Electricity!V42*'EPE Data'!V$82</f>
        <v>58454665391679.594</v>
      </c>
      <c r="W13" s="19">
        <f ca="1">Electricity!W42*'EPE Data'!W$82</f>
        <v>59527411288859.344</v>
      </c>
      <c r="X13" s="19">
        <f ca="1">Electricity!X42*'EPE Data'!X$82</f>
        <v>60602090585903.719</v>
      </c>
      <c r="Y13" s="19">
        <f ca="1">Electricity!Y42*'EPE Data'!Y$82</f>
        <v>61678646548105.047</v>
      </c>
      <c r="Z13" s="19">
        <f ca="1">Electricity!Z42*'EPE Data'!Z$82</f>
        <v>62757024639057.32</v>
      </c>
      <c r="AA13" s="19">
        <f ca="1">Electricity!AA42*'EPE Data'!AA$82</f>
        <v>63837172415205.516</v>
      </c>
      <c r="AB13" s="19">
        <f ca="1">Electricity!AB42*'EPE Data'!AB$82</f>
        <v>65411458628708.773</v>
      </c>
      <c r="AC13" s="19">
        <f ca="1">Electricity!AC42*'EPE Data'!AC$82</f>
        <v>66992291757599.102</v>
      </c>
      <c r="AD13" s="19">
        <f ca="1">Electricity!AD42*'EPE Data'!AD$82</f>
        <v>68579507407801.945</v>
      </c>
      <c r="AE13" s="19">
        <f ca="1">Electricity!AE42*'EPE Data'!AE$82</f>
        <v>70172946643504.781</v>
      </c>
      <c r="AF13" s="19">
        <f ca="1">Electricity!AF42*'EPE Data'!AF$82</f>
        <v>71772455762488.531</v>
      </c>
    </row>
    <row r="14" spans="1:35">
      <c r="A14" s="88" t="s">
        <v>29</v>
      </c>
      <c r="B14" s="19">
        <f ca="1">Electricity!B43*'EPE Data'!B$82</f>
        <v>49109423365066.266</v>
      </c>
      <c r="C14" s="19">
        <f ca="1">Electricity!C43*'EPE Data'!C$82</f>
        <v>54864396912381.5</v>
      </c>
      <c r="D14" s="19">
        <f ca="1">Electricity!D43*'EPE Data'!D$82</f>
        <v>54494865894432.258</v>
      </c>
      <c r="E14" s="19">
        <f ca="1">Electricity!E43*'EPE Data'!E$82</f>
        <v>59369553005290.047</v>
      </c>
      <c r="F14" s="19">
        <f ca="1">Electricity!F43*'EPE Data'!F$82</f>
        <v>64859203275683.937</v>
      </c>
      <c r="G14" s="19">
        <f ca="1">Electricity!G43*'EPE Data'!G$82</f>
        <v>69095758398606.305</v>
      </c>
      <c r="H14" s="19">
        <f ca="1">Electricity!H43*'EPE Data'!H$82</f>
        <v>70064086930304.141</v>
      </c>
      <c r="I14" s="19">
        <f ca="1">Electricity!I43*'EPE Data'!I$82</f>
        <v>71028864548389.547</v>
      </c>
      <c r="J14" s="19">
        <f ca="1">Electricity!J43*'EPE Data'!J$82</f>
        <v>71990094430197.266</v>
      </c>
      <c r="K14" s="19">
        <f ca="1">Electricity!K43*'EPE Data'!K$82</f>
        <v>72947779559703.391</v>
      </c>
      <c r="L14" s="19">
        <f ca="1">Electricity!L43*'EPE Data'!L$82</f>
        <v>73901922742013.516</v>
      </c>
      <c r="M14" s="19">
        <f ca="1">Electricity!M43*'EPE Data'!M$82</f>
        <v>75710789157270.5</v>
      </c>
      <c r="N14" s="19">
        <f ca="1">Electricity!N43*'EPE Data'!N$82</f>
        <v>77527893394518.109</v>
      </c>
      <c r="O14" s="19">
        <f ca="1">Electricity!O43*'EPE Data'!O$82</f>
        <v>79353225644062.016</v>
      </c>
      <c r="P14" s="19">
        <f ca="1">Electricity!P43*'EPE Data'!P$82</f>
        <v>81186776594175.531</v>
      </c>
      <c r="Q14" s="19">
        <f ca="1">Electricity!Q43*'EPE Data'!Q$82</f>
        <v>83028537399897.437</v>
      </c>
      <c r="R14" s="19">
        <f ca="1">Electricity!R43*'EPE Data'!R$82</f>
        <v>84981683532707.281</v>
      </c>
      <c r="S14" s="19">
        <f ca="1">Electricity!S43*'EPE Data'!S$82</f>
        <v>86945273188923.375</v>
      </c>
      <c r="T14" s="19">
        <f ca="1">Electricity!T43*'EPE Data'!T$82</f>
        <v>88919256112680.453</v>
      </c>
      <c r="U14" s="19">
        <f ca="1">Electricity!U43*'EPE Data'!U$82</f>
        <v>90903584173337.453</v>
      </c>
      <c r="V14" s="19">
        <f ca="1">Electricity!V43*'EPE Data'!V$82</f>
        <v>92898211254313.125</v>
      </c>
      <c r="W14" s="19">
        <f ca="1">Electricity!W43*'EPE Data'!W$82</f>
        <v>94242986432599.359</v>
      </c>
      <c r="X14" s="19">
        <f ca="1">Electricity!X43*'EPE Data'!X$82</f>
        <v>95588015688249.672</v>
      </c>
      <c r="Y14" s="19">
        <f ca="1">Electricity!Y43*'EPE Data'!Y$82</f>
        <v>96933291565483.656</v>
      </c>
      <c r="Z14" s="19">
        <f ca="1">Electricity!Z43*'EPE Data'!Z$82</f>
        <v>98278806897410.187</v>
      </c>
      <c r="AA14" s="19">
        <f ca="1">Electricity!AA43*'EPE Data'!AA$82</f>
        <v>99624554792169.734</v>
      </c>
      <c r="AB14" s="19">
        <f ca="1">Electricity!AB43*'EPE Data'!AB$82</f>
        <v>99397160691751.953</v>
      </c>
      <c r="AC14" s="19">
        <f ca="1">Electricity!AC43*'EPE Data'!AC$82</f>
        <v>99155975984331.312</v>
      </c>
      <c r="AD14" s="19">
        <f ca="1">Electricity!AD43*'EPE Data'!AD$82</f>
        <v>98901346954217.828</v>
      </c>
      <c r="AE14" s="19">
        <f ca="1">Electricity!AE43*'EPE Data'!AE$82</f>
        <v>98633608388284.125</v>
      </c>
      <c r="AF14" s="19">
        <f ca="1">Electricity!AF43*'EPE Data'!AF$82</f>
        <v>98353084049214.375</v>
      </c>
    </row>
    <row r="15" spans="1:35">
      <c r="A15" s="88" t="s">
        <v>30</v>
      </c>
      <c r="B15" s="19">
        <f ca="1">Electricity!B44*'EPE Data'!B$82</f>
        <v>37359247583638.273</v>
      </c>
      <c r="C15" s="19">
        <f ca="1">Electricity!C44*'EPE Data'!C$82</f>
        <v>41601222396004.289</v>
      </c>
      <c r="D15" s="19">
        <f ca="1">Electricity!D44*'EPE Data'!D$82</f>
        <v>40840749283722.875</v>
      </c>
      <c r="E15" s="19">
        <f ca="1">Electricity!E44*'EPE Data'!E$82</f>
        <v>42253945322193.672</v>
      </c>
      <c r="F15" s="19">
        <f ca="1">Electricity!F44*'EPE Data'!F$82</f>
        <v>44038800208695.703</v>
      </c>
      <c r="G15" s="19">
        <f ca="1">Electricity!G44*'EPE Data'!G$82</f>
        <v>44936157672261.805</v>
      </c>
      <c r="H15" s="19">
        <f ca="1">Electricity!H44*'EPE Data'!H$82</f>
        <v>45822287376072.969</v>
      </c>
      <c r="I15" s="19">
        <f ca="1">Electricity!I44*'EPE Data'!I$82</f>
        <v>46705507116747.687</v>
      </c>
      <c r="J15" s="19">
        <f ca="1">Electricity!J44*'EPE Data'!J$82</f>
        <v>47585807317613.07</v>
      </c>
      <c r="K15" s="19">
        <f ca="1">Electricity!K44*'EPE Data'!K$82</f>
        <v>48463178984790.773</v>
      </c>
      <c r="L15" s="19">
        <f ca="1">Electricity!L44*'EPE Data'!L$82</f>
        <v>49337613663528.297</v>
      </c>
      <c r="M15" s="19">
        <f ca="1">Electricity!M44*'EPE Data'!M$82</f>
        <v>50844017887529.375</v>
      </c>
      <c r="N15" s="19">
        <f ca="1">Electricity!N44*'EPE Data'!N$82</f>
        <v>52362143848377.32</v>
      </c>
      <c r="O15" s="19">
        <f ca="1">Electricity!O44*'EPE Data'!O$82</f>
        <v>53891835403956.57</v>
      </c>
      <c r="P15" s="19">
        <f ca="1">Electricity!P44*'EPE Data'!P$82</f>
        <v>55432944338361.625</v>
      </c>
      <c r="Q15" s="19">
        <f ca="1">Electricity!Q44*'EPE Data'!Q$82</f>
        <v>56985329865253.93</v>
      </c>
      <c r="R15" s="19">
        <f ca="1">Electricity!R44*'EPE Data'!R$82</f>
        <v>58621393790877.555</v>
      </c>
      <c r="S15" s="19">
        <f ca="1">Electricity!S44*'EPE Data'!S$82</f>
        <v>60270909526105.211</v>
      </c>
      <c r="T15" s="19">
        <f ca="1">Electricity!T44*'EPE Data'!T$82</f>
        <v>61933721303834.859</v>
      </c>
      <c r="U15" s="19">
        <f ca="1">Electricity!U44*'EPE Data'!U$82</f>
        <v>63609679944056.562</v>
      </c>
      <c r="V15" s="19">
        <f ca="1">Electricity!V44*'EPE Data'!V$82</f>
        <v>65298642509300.836</v>
      </c>
      <c r="W15" s="19">
        <f ca="1">Electricity!W44*'EPE Data'!W$82</f>
        <v>66678031795740.547</v>
      </c>
      <c r="X15" s="19">
        <f ca="1">Electricity!X44*'EPE Data'!X$82</f>
        <v>68060998022621.422</v>
      </c>
      <c r="Y15" s="19">
        <f ca="1">Electricity!Y44*'EPE Data'!Y$82</f>
        <v>69447436226312.344</v>
      </c>
      <c r="Z15" s="19">
        <f ca="1">Electricity!Z44*'EPE Data'!Z$82</f>
        <v>70837245510211.531</v>
      </c>
      <c r="AA15" s="19">
        <f ca="1">Electricity!AA44*'EPE Data'!AA$82</f>
        <v>72230328849654.656</v>
      </c>
      <c r="AB15" s="19">
        <f ca="1">Electricity!AB44*'EPE Data'!AB$82</f>
        <v>73656026455486.672</v>
      </c>
      <c r="AC15" s="19">
        <f ca="1">Electricity!AC44*'EPE Data'!AC$82</f>
        <v>75085951516203.812</v>
      </c>
      <c r="AD15" s="19">
        <f ca="1">Electricity!AD44*'EPE Data'!AD$82</f>
        <v>76519997879749.437</v>
      </c>
      <c r="AE15" s="19">
        <f ca="1">Electricity!AE44*'EPE Data'!AE$82</f>
        <v>77958062918559.609</v>
      </c>
      <c r="AF15" s="19">
        <f ca="1">Electricity!AF44*'EPE Data'!AF$82</f>
        <v>79400047384491</v>
      </c>
    </row>
    <row r="16" spans="1:35">
      <c r="A16" t="s">
        <v>31</v>
      </c>
      <c r="B16" s="19">
        <f ca="1">Electricity!B45*'EPE Data'!B$82</f>
        <v>37359247583638.273</v>
      </c>
      <c r="C16" s="19">
        <f ca="1">Electricity!C45*'EPE Data'!C$82</f>
        <v>41601222396004.289</v>
      </c>
      <c r="D16" s="19">
        <f ca="1">Electricity!D45*'EPE Data'!D$82</f>
        <v>40840749283722.875</v>
      </c>
      <c r="E16" s="19">
        <f ca="1">Electricity!E45*'EPE Data'!E$82</f>
        <v>42253945322193.672</v>
      </c>
      <c r="F16" s="19">
        <f ca="1">Electricity!F45*'EPE Data'!F$82</f>
        <v>44038800208695.703</v>
      </c>
      <c r="G16" s="19">
        <f ca="1">Electricity!G45*'EPE Data'!G$82</f>
        <v>44936157672261.805</v>
      </c>
      <c r="H16" s="19">
        <f ca="1">Electricity!H45*'EPE Data'!H$82</f>
        <v>45822287376072.969</v>
      </c>
      <c r="I16" s="19">
        <f ca="1">Electricity!I45*'EPE Data'!I$82</f>
        <v>46705507116747.687</v>
      </c>
      <c r="J16" s="19">
        <f ca="1">Electricity!J45*'EPE Data'!J$82</f>
        <v>47585807317613.07</v>
      </c>
      <c r="K16" s="19">
        <f ca="1">Electricity!K45*'EPE Data'!K$82</f>
        <v>48463178984790.773</v>
      </c>
      <c r="L16" s="19">
        <f ca="1">Electricity!L45*'EPE Data'!L$82</f>
        <v>49337613663528.297</v>
      </c>
      <c r="M16" s="19">
        <f ca="1">Electricity!M45*'EPE Data'!M$82</f>
        <v>50844017887529.375</v>
      </c>
      <c r="N16" s="19">
        <f ca="1">Electricity!N45*'EPE Data'!N$82</f>
        <v>52362143848377.32</v>
      </c>
      <c r="O16" s="19">
        <f ca="1">Electricity!O45*'EPE Data'!O$82</f>
        <v>53891835403956.57</v>
      </c>
      <c r="P16" s="19">
        <f ca="1">Electricity!P45*'EPE Data'!P$82</f>
        <v>55432944338361.625</v>
      </c>
      <c r="Q16" s="19">
        <f ca="1">Electricity!Q45*'EPE Data'!Q$82</f>
        <v>56985329865253.93</v>
      </c>
      <c r="R16" s="19">
        <f ca="1">Electricity!R45*'EPE Data'!R$82</f>
        <v>58621393790877.555</v>
      </c>
      <c r="S16" s="19">
        <f ca="1">Electricity!S45*'EPE Data'!S$82</f>
        <v>60270909526105.211</v>
      </c>
      <c r="T16" s="19">
        <f ca="1">Electricity!T45*'EPE Data'!T$82</f>
        <v>61933721303834.859</v>
      </c>
      <c r="U16" s="19">
        <f ca="1">Electricity!U45*'EPE Data'!U$82</f>
        <v>63609679944056.562</v>
      </c>
      <c r="V16" s="19">
        <f ca="1">Electricity!V45*'EPE Data'!V$82</f>
        <v>65298642509300.836</v>
      </c>
      <c r="W16" s="19">
        <f ca="1">Electricity!W45*'EPE Data'!W$82</f>
        <v>66678031795740.547</v>
      </c>
      <c r="X16" s="19">
        <f ca="1">Electricity!X45*'EPE Data'!X$82</f>
        <v>68060998022621.422</v>
      </c>
      <c r="Y16" s="19">
        <f ca="1">Electricity!Y45*'EPE Data'!Y$82</f>
        <v>69447436226312.344</v>
      </c>
      <c r="Z16" s="19">
        <f ca="1">Electricity!Z45*'EPE Data'!Z$82</f>
        <v>70837245510211.531</v>
      </c>
      <c r="AA16" s="19">
        <f ca="1">Electricity!AA45*'EPE Data'!AA$82</f>
        <v>72230328849654.656</v>
      </c>
      <c r="AB16" s="19">
        <f ca="1">Electricity!AB45*'EPE Data'!AB$82</f>
        <v>73656026455486.672</v>
      </c>
      <c r="AC16" s="19">
        <f ca="1">Electricity!AC45*'EPE Data'!AC$82</f>
        <v>75085951516203.812</v>
      </c>
      <c r="AD16" s="19">
        <f ca="1">Electricity!AD45*'EPE Data'!AD$82</f>
        <v>76519997879749.437</v>
      </c>
      <c r="AE16" s="19">
        <f ca="1">Electricity!AE45*'EPE Data'!AE$82</f>
        <v>77958062918559.609</v>
      </c>
      <c r="AF16" s="19">
        <f ca="1">Electricity!AF45*'EPE Data'!AF$82</f>
        <v>79400047384491</v>
      </c>
    </row>
    <row r="17" spans="1:35">
      <c r="A17" t="s">
        <v>32</v>
      </c>
      <c r="B17" s="19">
        <f ca="1">Electricity!B46*'EPE Data'!B$82</f>
        <v>37359247583638.273</v>
      </c>
      <c r="C17" s="19">
        <f ca="1">Electricity!C46*'EPE Data'!C$82</f>
        <v>41601222396004.289</v>
      </c>
      <c r="D17" s="19">
        <f ca="1">Electricity!D46*'EPE Data'!D$82</f>
        <v>40840749283722.875</v>
      </c>
      <c r="E17" s="19">
        <f ca="1">Electricity!E46*'EPE Data'!E$82</f>
        <v>42253945322193.672</v>
      </c>
      <c r="F17" s="19">
        <f ca="1">Electricity!F46*'EPE Data'!F$82</f>
        <v>44038800208695.703</v>
      </c>
      <c r="G17" s="19">
        <f ca="1">Electricity!G46*'EPE Data'!G$82</f>
        <v>44936157672261.805</v>
      </c>
      <c r="H17" s="19">
        <f ca="1">Electricity!H46*'EPE Data'!H$82</f>
        <v>45822287376072.969</v>
      </c>
      <c r="I17" s="19">
        <f ca="1">Electricity!I46*'EPE Data'!I$82</f>
        <v>46705507116747.687</v>
      </c>
      <c r="J17" s="19">
        <f ca="1">Electricity!J46*'EPE Data'!J$82</f>
        <v>47585807317613.07</v>
      </c>
      <c r="K17" s="19">
        <f ca="1">Electricity!K46*'EPE Data'!K$82</f>
        <v>48463178984790.773</v>
      </c>
      <c r="L17" s="19">
        <f ca="1">Electricity!L46*'EPE Data'!L$82</f>
        <v>49337613663528.297</v>
      </c>
      <c r="M17" s="19">
        <f ca="1">Electricity!M46*'EPE Data'!M$82</f>
        <v>50844017887529.375</v>
      </c>
      <c r="N17" s="19">
        <f ca="1">Electricity!N46*'EPE Data'!N$82</f>
        <v>52362143848377.32</v>
      </c>
      <c r="O17" s="19">
        <f ca="1">Electricity!O46*'EPE Data'!O$82</f>
        <v>53891835403956.57</v>
      </c>
      <c r="P17" s="19">
        <f ca="1">Electricity!P46*'EPE Data'!P$82</f>
        <v>55432944338361.625</v>
      </c>
      <c r="Q17" s="19">
        <f ca="1">Electricity!Q46*'EPE Data'!Q$82</f>
        <v>56985329865253.93</v>
      </c>
      <c r="R17" s="19">
        <f ca="1">Electricity!R46*'EPE Data'!R$82</f>
        <v>58621393790877.555</v>
      </c>
      <c r="S17" s="19">
        <f ca="1">Electricity!S46*'EPE Data'!S$82</f>
        <v>60270909526105.211</v>
      </c>
      <c r="T17" s="19">
        <f ca="1">Electricity!T46*'EPE Data'!T$82</f>
        <v>61933721303834.859</v>
      </c>
      <c r="U17" s="19">
        <f ca="1">Electricity!U46*'EPE Data'!U$82</f>
        <v>63609679944056.562</v>
      </c>
      <c r="V17" s="19">
        <f ca="1">Electricity!V46*'EPE Data'!V$82</f>
        <v>65298642509300.836</v>
      </c>
      <c r="W17" s="19">
        <f ca="1">Electricity!W46*'EPE Data'!W$82</f>
        <v>66678031795740.547</v>
      </c>
      <c r="X17" s="19">
        <f ca="1">Electricity!X46*'EPE Data'!X$82</f>
        <v>68060998022621.422</v>
      </c>
      <c r="Y17" s="19">
        <f ca="1">Electricity!Y46*'EPE Data'!Y$82</f>
        <v>69447436226312.344</v>
      </c>
      <c r="Z17" s="19">
        <f ca="1">Electricity!Z46*'EPE Data'!Z$82</f>
        <v>70837245510211.531</v>
      </c>
      <c r="AA17" s="19">
        <f ca="1">Electricity!AA46*'EPE Data'!AA$82</f>
        <v>72230328849654.656</v>
      </c>
      <c r="AB17" s="19">
        <f ca="1">Electricity!AB46*'EPE Data'!AB$82</f>
        <v>73656026455486.672</v>
      </c>
      <c r="AC17" s="19">
        <f ca="1">Electricity!AC46*'EPE Data'!AC$82</f>
        <v>75085951516203.812</v>
      </c>
      <c r="AD17" s="19">
        <f ca="1">Electricity!AD46*'EPE Data'!AD$82</f>
        <v>76519997879749.437</v>
      </c>
      <c r="AE17" s="19">
        <f ca="1">Electricity!AE46*'EPE Data'!AE$82</f>
        <v>77958062918559.609</v>
      </c>
      <c r="AF17" s="19">
        <f ca="1">Electricity!AF46*'EPE Data'!AF$82</f>
        <v>79400047384491</v>
      </c>
    </row>
    <row r="18" spans="1:35">
      <c r="A18" t="s">
        <v>33</v>
      </c>
      <c r="B18" s="19">
        <f ca="1">Electricity!B47*'EPE Data'!B$82</f>
        <v>32343085652252.887</v>
      </c>
      <c r="C18" s="19">
        <f ca="1">Electricity!C47*'EPE Data'!C$82</f>
        <v>34725034613809.859</v>
      </c>
      <c r="D18" s="19">
        <f ca="1">Electricity!D47*'EPE Data'!D$82</f>
        <v>37457288376384.445</v>
      </c>
      <c r="E18" s="19">
        <f ca="1">Electricity!E47*'EPE Data'!E$82</f>
        <v>38494307330885.773</v>
      </c>
      <c r="F18" s="19">
        <f ca="1">Electricity!F47*'EPE Data'!F$82</f>
        <v>39861875313593.242</v>
      </c>
      <c r="G18" s="19">
        <f ca="1">Electricity!G47*'EPE Data'!G$82</f>
        <v>40421441972945.562</v>
      </c>
      <c r="H18" s="19">
        <f ca="1">Electricity!H47*'EPE Data'!H$82</f>
        <v>40992095109026.383</v>
      </c>
      <c r="I18" s="19">
        <f ca="1">Electricity!I47*'EPE Data'!I$82</f>
        <v>41560661157818.859</v>
      </c>
      <c r="J18" s="19">
        <f ca="1">Electricity!J47*'EPE Data'!J$82</f>
        <v>42127141788483.312</v>
      </c>
      <c r="K18" s="19">
        <f ca="1">Electricity!K47*'EPE Data'!K$82</f>
        <v>42691538568602.242</v>
      </c>
      <c r="L18" s="19">
        <f ca="1">Electricity!L47*'EPE Data'!L$82</f>
        <v>43253852971791.508</v>
      </c>
      <c r="M18" s="19">
        <f ca="1">Electricity!M47*'EPE Data'!M$82</f>
        <v>44313906420111.633</v>
      </c>
      <c r="N18" s="19">
        <f ca="1">Electricity!N47*'EPE Data'!N$82</f>
        <v>45378809411140.484</v>
      </c>
      <c r="O18" s="19">
        <f ca="1">Electricity!O47*'EPE Data'!O$82</f>
        <v>46448555528990.648</v>
      </c>
      <c r="P18" s="19">
        <f ca="1">Electricity!P47*'EPE Data'!P$82</f>
        <v>47523138683463.195</v>
      </c>
      <c r="Q18" s="19">
        <f ca="1">Electricity!Q47*'EPE Data'!Q$82</f>
        <v>48602553089640.352</v>
      </c>
      <c r="R18" s="19">
        <f ca="1">Electricity!R47*'EPE Data'!R$82</f>
        <v>49710387888498.641</v>
      </c>
      <c r="S18" s="19">
        <f ca="1">Electricity!S47*'EPE Data'!S$82</f>
        <v>50823581618070.852</v>
      </c>
      <c r="T18" s="19">
        <f ca="1">Electricity!T47*'EPE Data'!T$82</f>
        <v>51942119419234.625</v>
      </c>
      <c r="U18" s="19">
        <f ca="1">Electricity!U47*'EPE Data'!U$82</f>
        <v>53065987061231.445</v>
      </c>
      <c r="V18" s="19">
        <f ca="1">Electricity!V47*'EPE Data'!V$82</f>
        <v>54195170908798.656</v>
      </c>
      <c r="W18" s="19">
        <f ca="1">Electricity!W47*'EPE Data'!W$82</f>
        <v>54952484777099.414</v>
      </c>
      <c r="X18" s="19">
        <f ca="1">Electricity!X47*'EPE Data'!X$82</f>
        <v>55709733921663.336</v>
      </c>
      <c r="Y18" s="19">
        <f ca="1">Electricity!Y47*'EPE Data'!Y$82</f>
        <v>56466920241777.945</v>
      </c>
      <c r="Z18" s="19">
        <f ca="1">Electricity!Z47*'EPE Data'!Z$82</f>
        <v>57224045563139.086</v>
      </c>
      <c r="AA18" s="19">
        <f ca="1">Electricity!AA47*'EPE Data'!AA$82</f>
        <v>57981111641380.867</v>
      </c>
      <c r="AB18" s="19">
        <f ca="1">Electricity!AB47*'EPE Data'!AB$82</f>
        <v>58717204977204.547</v>
      </c>
      <c r="AC18" s="19">
        <f ca="1">Electricity!AC47*'EPE Data'!AC$82</f>
        <v>59453039516607.625</v>
      </c>
      <c r="AD18" s="19">
        <f ca="1">Electricity!AD47*'EPE Data'!AD$82</f>
        <v>60188621758009</v>
      </c>
      <c r="AE18" s="19">
        <f ca="1">Electricity!AE47*'EPE Data'!AE$82</f>
        <v>60923957984064.945</v>
      </c>
      <c r="AF18" s="19">
        <f ca="1">Electricity!AF47*'EPE Data'!AF$82</f>
        <v>61659054270550.344</v>
      </c>
    </row>
    <row r="19" spans="1:35">
      <c r="A19" t="s">
        <v>34</v>
      </c>
      <c r="B19" s="19">
        <f ca="1">Electricity!B48*'EPE Data'!B$82</f>
        <v>32343085652252.887</v>
      </c>
      <c r="C19" s="19">
        <f ca="1">Electricity!C48*'EPE Data'!C$82</f>
        <v>34725034613809.859</v>
      </c>
      <c r="D19" s="19">
        <f ca="1">Electricity!D48*'EPE Data'!D$82</f>
        <v>37457288376384.445</v>
      </c>
      <c r="E19" s="19">
        <f ca="1">Electricity!E48*'EPE Data'!E$82</f>
        <v>38494307330885.773</v>
      </c>
      <c r="F19" s="19">
        <f ca="1">Electricity!F48*'EPE Data'!F$82</f>
        <v>39861875313593.242</v>
      </c>
      <c r="G19" s="19">
        <f ca="1">Electricity!G48*'EPE Data'!G$82</f>
        <v>40421441972945.562</v>
      </c>
      <c r="H19" s="19">
        <f ca="1">Electricity!H48*'EPE Data'!H$82</f>
        <v>40992095109026.383</v>
      </c>
      <c r="I19" s="19">
        <f ca="1">Electricity!I48*'EPE Data'!I$82</f>
        <v>41560661157818.859</v>
      </c>
      <c r="J19" s="19">
        <f ca="1">Electricity!J48*'EPE Data'!J$82</f>
        <v>42127141788483.312</v>
      </c>
      <c r="K19" s="19">
        <f ca="1">Electricity!K48*'EPE Data'!K$82</f>
        <v>42691538568602.242</v>
      </c>
      <c r="L19" s="19">
        <f ca="1">Electricity!L48*'EPE Data'!L$82</f>
        <v>43253852971791.508</v>
      </c>
      <c r="M19" s="19">
        <f ca="1">Electricity!M48*'EPE Data'!M$82</f>
        <v>44313906420111.633</v>
      </c>
      <c r="N19" s="19">
        <f ca="1">Electricity!N48*'EPE Data'!N$82</f>
        <v>45378809411140.484</v>
      </c>
      <c r="O19" s="19">
        <f ca="1">Electricity!O48*'EPE Data'!O$82</f>
        <v>46448555528990.648</v>
      </c>
      <c r="P19" s="19">
        <f ca="1">Electricity!P48*'EPE Data'!P$82</f>
        <v>47523138683463.195</v>
      </c>
      <c r="Q19" s="19">
        <f ca="1">Electricity!Q48*'EPE Data'!Q$82</f>
        <v>48602553089640.352</v>
      </c>
      <c r="R19" s="19">
        <f ca="1">Electricity!R48*'EPE Data'!R$82</f>
        <v>49710387888498.641</v>
      </c>
      <c r="S19" s="19">
        <f ca="1">Electricity!S48*'EPE Data'!S$82</f>
        <v>50823581618070.852</v>
      </c>
      <c r="T19" s="19">
        <f ca="1">Electricity!T48*'EPE Data'!T$82</f>
        <v>51942119419234.625</v>
      </c>
      <c r="U19" s="19">
        <f ca="1">Electricity!U48*'EPE Data'!U$82</f>
        <v>53065987061231.445</v>
      </c>
      <c r="V19" s="19">
        <f ca="1">Electricity!V48*'EPE Data'!V$82</f>
        <v>54195170908798.656</v>
      </c>
      <c r="W19" s="19">
        <f ca="1">Electricity!W48*'EPE Data'!W$82</f>
        <v>54952484777099.414</v>
      </c>
      <c r="X19" s="19">
        <f ca="1">Electricity!X48*'EPE Data'!X$82</f>
        <v>55709733921663.336</v>
      </c>
      <c r="Y19" s="19">
        <f ca="1">Electricity!Y48*'EPE Data'!Y$82</f>
        <v>56466920241777.945</v>
      </c>
      <c r="Z19" s="19">
        <f ca="1">Electricity!Z48*'EPE Data'!Z$82</f>
        <v>57224045563139.086</v>
      </c>
      <c r="AA19" s="19">
        <f ca="1">Electricity!AA48*'EPE Data'!AA$82</f>
        <v>57981111641380.867</v>
      </c>
      <c r="AB19" s="19">
        <f ca="1">Electricity!AB48*'EPE Data'!AB$82</f>
        <v>58717204977204.547</v>
      </c>
      <c r="AC19" s="19">
        <f ca="1">Electricity!AC48*'EPE Data'!AC$82</f>
        <v>59453039516607.625</v>
      </c>
      <c r="AD19" s="19">
        <f ca="1">Electricity!AD48*'EPE Data'!AD$82</f>
        <v>60188621758009</v>
      </c>
      <c r="AE19" s="19">
        <f ca="1">Electricity!AE48*'EPE Data'!AE$82</f>
        <v>60923957984064.945</v>
      </c>
      <c r="AF19" s="19">
        <f ca="1">Electricity!AF48*'EPE Data'!AF$82</f>
        <v>61659054270550.344</v>
      </c>
    </row>
    <row r="20" spans="1:35">
      <c r="A20" t="s">
        <v>35</v>
      </c>
      <c r="B20" s="19">
        <f ca="1">Electricity!B49*'EPE Data'!B$82</f>
        <v>32343085652252.887</v>
      </c>
      <c r="C20" s="19">
        <f ca="1">Electricity!C49*'EPE Data'!C$82</f>
        <v>34725034613809.859</v>
      </c>
      <c r="D20" s="19">
        <f ca="1">Electricity!D49*'EPE Data'!D$82</f>
        <v>37457288376384.445</v>
      </c>
      <c r="E20" s="19">
        <f ca="1">Electricity!E49*'EPE Data'!E$82</f>
        <v>38494307330885.773</v>
      </c>
      <c r="F20" s="19">
        <f ca="1">Electricity!F49*'EPE Data'!F$82</f>
        <v>39861875313593.242</v>
      </c>
      <c r="G20" s="19">
        <f ca="1">Electricity!G49*'EPE Data'!G$82</f>
        <v>40421441972945.562</v>
      </c>
      <c r="H20" s="19">
        <f ca="1">Electricity!H49*'EPE Data'!H$82</f>
        <v>40992095109026.383</v>
      </c>
      <c r="I20" s="19">
        <f ca="1">Electricity!I49*'EPE Data'!I$82</f>
        <v>41560661157818.859</v>
      </c>
      <c r="J20" s="19">
        <f ca="1">Electricity!J49*'EPE Data'!J$82</f>
        <v>42127141788483.312</v>
      </c>
      <c r="K20" s="19">
        <f ca="1">Electricity!K49*'EPE Data'!K$82</f>
        <v>42691538568602.242</v>
      </c>
      <c r="L20" s="19">
        <f ca="1">Electricity!L49*'EPE Data'!L$82</f>
        <v>43253852971791.508</v>
      </c>
      <c r="M20" s="19">
        <f ca="1">Electricity!M49*'EPE Data'!M$82</f>
        <v>44313906420111.633</v>
      </c>
      <c r="N20" s="19">
        <f ca="1">Electricity!N49*'EPE Data'!N$82</f>
        <v>45378809411140.484</v>
      </c>
      <c r="O20" s="19">
        <f ca="1">Electricity!O49*'EPE Data'!O$82</f>
        <v>46448555528990.648</v>
      </c>
      <c r="P20" s="19">
        <f ca="1">Electricity!P49*'EPE Data'!P$82</f>
        <v>47523138683463.195</v>
      </c>
      <c r="Q20" s="19">
        <f ca="1">Electricity!Q49*'EPE Data'!Q$82</f>
        <v>48602553089640.352</v>
      </c>
      <c r="R20" s="19">
        <f ca="1">Electricity!R49*'EPE Data'!R$82</f>
        <v>49710387888498.641</v>
      </c>
      <c r="S20" s="19">
        <f ca="1">Electricity!S49*'EPE Data'!S$82</f>
        <v>50823581618070.852</v>
      </c>
      <c r="T20" s="19">
        <f ca="1">Electricity!T49*'EPE Data'!T$82</f>
        <v>51942119419234.625</v>
      </c>
      <c r="U20" s="19">
        <f ca="1">Electricity!U49*'EPE Data'!U$82</f>
        <v>53065987061231.445</v>
      </c>
      <c r="V20" s="19">
        <f ca="1">Electricity!V49*'EPE Data'!V$82</f>
        <v>54195170908798.656</v>
      </c>
      <c r="W20" s="19">
        <f ca="1">Electricity!W49*'EPE Data'!W$82</f>
        <v>54952484777099.414</v>
      </c>
      <c r="X20" s="19">
        <f ca="1">Electricity!X49*'EPE Data'!X$82</f>
        <v>55709733921663.336</v>
      </c>
      <c r="Y20" s="19">
        <f ca="1">Electricity!Y49*'EPE Data'!Y$82</f>
        <v>56466920241777.945</v>
      </c>
      <c r="Z20" s="19">
        <f ca="1">Electricity!Z49*'EPE Data'!Z$82</f>
        <v>57224045563139.086</v>
      </c>
      <c r="AA20" s="19">
        <f ca="1">Electricity!AA49*'EPE Data'!AA$82</f>
        <v>57981111641380.867</v>
      </c>
      <c r="AB20" s="19">
        <f ca="1">Electricity!AB49*'EPE Data'!AB$82</f>
        <v>58717204977204.547</v>
      </c>
      <c r="AC20" s="19">
        <f ca="1">Electricity!AC49*'EPE Data'!AC$82</f>
        <v>59453039516607.625</v>
      </c>
      <c r="AD20" s="19">
        <f ca="1">Electricity!AD49*'EPE Data'!AD$82</f>
        <v>60188621758009</v>
      </c>
      <c r="AE20" s="19">
        <f ca="1">Electricity!AE49*'EPE Data'!AE$82</f>
        <v>60923957984064.945</v>
      </c>
      <c r="AF20" s="19">
        <f ca="1">Electricity!AF49*'EPE Data'!AF$82</f>
        <v>61659054270550.344</v>
      </c>
    </row>
    <row r="21" spans="1:35">
      <c r="A21" t="s">
        <v>36</v>
      </c>
      <c r="B21" s="19">
        <f ca="1">Electricity!B50*'EPE Data'!B$82</f>
        <v>32343085652252.887</v>
      </c>
      <c r="C21" s="19">
        <f ca="1">Electricity!C50*'EPE Data'!C$82</f>
        <v>34725034613809.859</v>
      </c>
      <c r="D21" s="19">
        <f ca="1">Electricity!D50*'EPE Data'!D$82</f>
        <v>37457288376384.445</v>
      </c>
      <c r="E21" s="19">
        <f ca="1">Electricity!E50*'EPE Data'!E$82</f>
        <v>38494307330885.773</v>
      </c>
      <c r="F21" s="19">
        <f ca="1">Electricity!F50*'EPE Data'!F$82</f>
        <v>39861875313593.242</v>
      </c>
      <c r="G21" s="19">
        <f ca="1">Electricity!G50*'EPE Data'!G$82</f>
        <v>40421441972945.562</v>
      </c>
      <c r="H21" s="19">
        <f ca="1">Electricity!H50*'EPE Data'!H$82</f>
        <v>40992095109026.383</v>
      </c>
      <c r="I21" s="19">
        <f ca="1">Electricity!I50*'EPE Data'!I$82</f>
        <v>41560661157818.859</v>
      </c>
      <c r="J21" s="19">
        <f ca="1">Electricity!J50*'EPE Data'!J$82</f>
        <v>42127141788483.312</v>
      </c>
      <c r="K21" s="19">
        <f ca="1">Electricity!K50*'EPE Data'!K$82</f>
        <v>42691538568602.242</v>
      </c>
      <c r="L21" s="19">
        <f ca="1">Electricity!L50*'EPE Data'!L$82</f>
        <v>43253852971791.508</v>
      </c>
      <c r="M21" s="19">
        <f ca="1">Electricity!M50*'EPE Data'!M$82</f>
        <v>44313906420111.633</v>
      </c>
      <c r="N21" s="19">
        <f ca="1">Electricity!N50*'EPE Data'!N$82</f>
        <v>45378809411140.484</v>
      </c>
      <c r="O21" s="19">
        <f ca="1">Electricity!O50*'EPE Data'!O$82</f>
        <v>46448555528990.648</v>
      </c>
      <c r="P21" s="19">
        <f ca="1">Electricity!P50*'EPE Data'!P$82</f>
        <v>47523138683463.195</v>
      </c>
      <c r="Q21" s="19">
        <f ca="1">Electricity!Q50*'EPE Data'!Q$82</f>
        <v>48602553089640.352</v>
      </c>
      <c r="R21" s="19">
        <f ca="1">Electricity!R50*'EPE Data'!R$82</f>
        <v>49710387888498.641</v>
      </c>
      <c r="S21" s="19">
        <f ca="1">Electricity!S50*'EPE Data'!S$82</f>
        <v>50823581618070.852</v>
      </c>
      <c r="T21" s="19">
        <f ca="1">Electricity!T50*'EPE Data'!T$82</f>
        <v>51942119419234.625</v>
      </c>
      <c r="U21" s="19">
        <f ca="1">Electricity!U50*'EPE Data'!U$82</f>
        <v>53065987061231.445</v>
      </c>
      <c r="V21" s="19">
        <f ca="1">Electricity!V50*'EPE Data'!V$82</f>
        <v>54195170908798.656</v>
      </c>
      <c r="W21" s="19">
        <f ca="1">Electricity!W50*'EPE Data'!W$82</f>
        <v>54952484777099.414</v>
      </c>
      <c r="X21" s="19">
        <f ca="1">Electricity!X50*'EPE Data'!X$82</f>
        <v>55709733921663.336</v>
      </c>
      <c r="Y21" s="19">
        <f ca="1">Electricity!Y50*'EPE Data'!Y$82</f>
        <v>56466920241777.945</v>
      </c>
      <c r="Z21" s="19">
        <f ca="1">Electricity!Z50*'EPE Data'!Z$82</f>
        <v>57224045563139.086</v>
      </c>
      <c r="AA21" s="19">
        <f ca="1">Electricity!AA50*'EPE Data'!AA$82</f>
        <v>57981111641380.867</v>
      </c>
      <c r="AB21" s="19">
        <f ca="1">Electricity!AB50*'EPE Data'!AB$82</f>
        <v>58717204977204.547</v>
      </c>
      <c r="AC21" s="19">
        <f ca="1">Electricity!AC50*'EPE Data'!AC$82</f>
        <v>59453039516607.625</v>
      </c>
      <c r="AD21" s="19">
        <f ca="1">Electricity!AD50*'EPE Data'!AD$82</f>
        <v>60188621758009</v>
      </c>
      <c r="AE21" s="19">
        <f ca="1">Electricity!AE50*'EPE Data'!AE$82</f>
        <v>60923957984064.945</v>
      </c>
      <c r="AF21" s="19">
        <f ca="1">Electricity!AF50*'EPE Data'!AF$82</f>
        <v>61659054270550.344</v>
      </c>
    </row>
    <row r="22" spans="1:35">
      <c r="A22" t="s">
        <v>37</v>
      </c>
      <c r="B22" s="19">
        <f ca="1">Electricity!B51*'EPE Data'!B$82</f>
        <v>32343085652252.887</v>
      </c>
      <c r="C22" s="19">
        <f ca="1">Electricity!C51*'EPE Data'!C$82</f>
        <v>34725034613809.859</v>
      </c>
      <c r="D22" s="19">
        <f ca="1">Electricity!D51*'EPE Data'!D$82</f>
        <v>37457288376384.445</v>
      </c>
      <c r="E22" s="19">
        <f ca="1">Electricity!E51*'EPE Data'!E$82</f>
        <v>38494307330885.773</v>
      </c>
      <c r="F22" s="19">
        <f ca="1">Electricity!F51*'EPE Data'!F$82</f>
        <v>39861875313593.242</v>
      </c>
      <c r="G22" s="19">
        <f ca="1">Electricity!G51*'EPE Data'!G$82</f>
        <v>40421441972945.562</v>
      </c>
      <c r="H22" s="19">
        <f ca="1">Electricity!H51*'EPE Data'!H$82</f>
        <v>40992095109026.383</v>
      </c>
      <c r="I22" s="19">
        <f ca="1">Electricity!I51*'EPE Data'!I$82</f>
        <v>41560661157818.859</v>
      </c>
      <c r="J22" s="19">
        <f ca="1">Electricity!J51*'EPE Data'!J$82</f>
        <v>42127141788483.312</v>
      </c>
      <c r="K22" s="19">
        <f ca="1">Electricity!K51*'EPE Data'!K$82</f>
        <v>42691538568602.242</v>
      </c>
      <c r="L22" s="19">
        <f ca="1">Electricity!L51*'EPE Data'!L$82</f>
        <v>43253852971791.508</v>
      </c>
      <c r="M22" s="19">
        <f ca="1">Electricity!M51*'EPE Data'!M$82</f>
        <v>44313906420111.633</v>
      </c>
      <c r="N22" s="19">
        <f ca="1">Electricity!N51*'EPE Data'!N$82</f>
        <v>45378809411140.484</v>
      </c>
      <c r="O22" s="19">
        <f ca="1">Electricity!O51*'EPE Data'!O$82</f>
        <v>46448555528990.648</v>
      </c>
      <c r="P22" s="19">
        <f ca="1">Electricity!P51*'EPE Data'!P$82</f>
        <v>47523138683463.195</v>
      </c>
      <c r="Q22" s="19">
        <f ca="1">Electricity!Q51*'EPE Data'!Q$82</f>
        <v>48602553089640.352</v>
      </c>
      <c r="R22" s="19">
        <f ca="1">Electricity!R51*'EPE Data'!R$82</f>
        <v>49710387888498.641</v>
      </c>
      <c r="S22" s="19">
        <f ca="1">Electricity!S51*'EPE Data'!S$82</f>
        <v>50823581618070.852</v>
      </c>
      <c r="T22" s="19">
        <f ca="1">Electricity!T51*'EPE Data'!T$82</f>
        <v>51942119419234.625</v>
      </c>
      <c r="U22" s="19">
        <f ca="1">Electricity!U51*'EPE Data'!U$82</f>
        <v>53065987061231.445</v>
      </c>
      <c r="V22" s="19">
        <f ca="1">Electricity!V51*'EPE Data'!V$82</f>
        <v>54195170908798.656</v>
      </c>
      <c r="W22" s="19">
        <f ca="1">Electricity!W51*'EPE Data'!W$82</f>
        <v>54952484777099.414</v>
      </c>
      <c r="X22" s="19">
        <f ca="1">Electricity!X51*'EPE Data'!X$82</f>
        <v>55709733921663.336</v>
      </c>
      <c r="Y22" s="19">
        <f ca="1">Electricity!Y51*'EPE Data'!Y$82</f>
        <v>56466920241777.945</v>
      </c>
      <c r="Z22" s="19">
        <f ca="1">Electricity!Z51*'EPE Data'!Z$82</f>
        <v>57224045563139.086</v>
      </c>
      <c r="AA22" s="19">
        <f ca="1">Electricity!AA51*'EPE Data'!AA$82</f>
        <v>57981111641380.867</v>
      </c>
      <c r="AB22" s="19">
        <f ca="1">Electricity!AB51*'EPE Data'!AB$82</f>
        <v>58717204977204.547</v>
      </c>
      <c r="AC22" s="19">
        <f ca="1">Electricity!AC51*'EPE Data'!AC$82</f>
        <v>59453039516607.625</v>
      </c>
      <c r="AD22" s="19">
        <f ca="1">Electricity!AD51*'EPE Data'!AD$82</f>
        <v>60188621758009</v>
      </c>
      <c r="AE22" s="19">
        <f ca="1">Electricity!AE51*'EPE Data'!AE$82</f>
        <v>60923957984064.945</v>
      </c>
      <c r="AF22" s="19">
        <f ca="1">Electricity!AF51*'EPE Data'!AF$82</f>
        <v>61659054270550.344</v>
      </c>
    </row>
    <row r="23" spans="1:35">
      <c r="A23" t="s">
        <v>38</v>
      </c>
      <c r="B23" s="19">
        <f ca="1">Electricity!B52*'EPE Data'!B$82</f>
        <v>40137296283509.203</v>
      </c>
      <c r="C23" s="19">
        <f ca="1">Electricity!C52*'EPE Data'!C$82</f>
        <v>40929406289810.055</v>
      </c>
      <c r="D23" s="19">
        <f ca="1">Electricity!D52*'EPE Data'!D$82</f>
        <v>41812122262661.773</v>
      </c>
      <c r="E23" s="19">
        <f ca="1">Electricity!E52*'EPE Data'!E$82</f>
        <v>42193823028409.977</v>
      </c>
      <c r="F23" s="19">
        <f ca="1">Electricity!F52*'EPE Data'!F$82</f>
        <v>42913600395771.109</v>
      </c>
      <c r="G23" s="19">
        <f ca="1">Electricity!G52*'EPE Data'!G$82</f>
        <v>42749317990377.016</v>
      </c>
      <c r="H23" s="19">
        <f ca="1">Electricity!H52*'EPE Data'!H$82</f>
        <v>42515494254866.437</v>
      </c>
      <c r="I23" s="19">
        <f ca="1">Electricity!I52*'EPE Data'!I$82</f>
        <v>42281424928729.078</v>
      </c>
      <c r="J23" s="19">
        <f ca="1">Electricity!J52*'EPE Data'!J$82</f>
        <v>42047149803443.344</v>
      </c>
      <c r="K23" s="19">
        <f ca="1">Electricity!K52*'EPE Data'!K$82</f>
        <v>41812706248952.141</v>
      </c>
      <c r="L23" s="19">
        <f ca="1">Electricity!L52*'EPE Data'!L$82</f>
        <v>41578129395107.391</v>
      </c>
      <c r="M23" s="19">
        <f ca="1">Electricity!M52*'EPE Data'!M$82</f>
        <v>41831762424175.344</v>
      </c>
      <c r="N23" s="19">
        <f ca="1">Electricity!N52*'EPE Data'!N$82</f>
        <v>42074119098241.516</v>
      </c>
      <c r="O23" s="19">
        <f ca="1">Electricity!O52*'EPE Data'!O$82</f>
        <v>42305576435884.82</v>
      </c>
      <c r="P23" s="19">
        <f ca="1">Electricity!P52*'EPE Data'!P$82</f>
        <v>42526492317168.047</v>
      </c>
      <c r="Q23" s="19">
        <f ca="1">Electricity!Q52*'EPE Data'!Q$82</f>
        <v>42737206682824.766</v>
      </c>
      <c r="R23" s="19">
        <f ca="1">Electricity!R52*'EPE Data'!R$82</f>
        <v>43009462003320.242</v>
      </c>
      <c r="S23" s="19">
        <f ca="1">Electricity!S52*'EPE Data'!S$82</f>
        <v>43271505993573.703</v>
      </c>
      <c r="T23" s="19">
        <f ca="1">Electricity!T52*'EPE Data'!T$82</f>
        <v>43523613594027.867</v>
      </c>
      <c r="U23" s="19">
        <f ca="1">Electricity!U52*'EPE Data'!U$82</f>
        <v>43766048118421.141</v>
      </c>
      <c r="V23" s="19">
        <f ca="1">Electricity!V52*'EPE Data'!V$82</f>
        <v>43999061861946.883</v>
      </c>
      <c r="W23" s="19">
        <f ca="1">Electricity!W52*'EPE Data'!W$82</f>
        <v>43987691426901.109</v>
      </c>
      <c r="X23" s="19">
        <f ca="1">Electricity!X52*'EPE Data'!X$82</f>
        <v>43971366648006.273</v>
      </c>
      <c r="Y23" s="19">
        <f ca="1">Electricity!Y52*'EPE Data'!Y$82</f>
        <v>43950232908147.289</v>
      </c>
      <c r="Z23" s="19">
        <f ca="1">Electricity!Z52*'EPE Data'!Z$82</f>
        <v>43924429957053.453</v>
      </c>
      <c r="AA23" s="19">
        <f ca="1">Electricity!AA52*'EPE Data'!AA$82</f>
        <v>43894092181516.148</v>
      </c>
      <c r="AB23" s="19">
        <f ca="1">Electricity!AB52*'EPE Data'!AB$82</f>
        <v>43908571425868.836</v>
      </c>
      <c r="AC23" s="19">
        <f ca="1">Electricity!AC52*'EPE Data'!AC$82</f>
        <v>43918000185742.242</v>
      </c>
      <c r="AD23" s="19">
        <f ca="1">Electricity!AD52*'EPE Data'!AD$82</f>
        <v>43922505279595.672</v>
      </c>
      <c r="AE23" s="19">
        <f ca="1">Electricity!AE52*'EPE Data'!AE$82</f>
        <v>43922209315223.273</v>
      </c>
      <c r="AF23" s="19">
        <f ca="1">Electricity!AF52*'EPE Data'!AF$82</f>
        <v>43917230863070.18</v>
      </c>
    </row>
    <row r="24" spans="1:35">
      <c r="A24" t="s">
        <v>39</v>
      </c>
      <c r="B24" s="19">
        <f ca="1">Electricity!B53*'EPE Data'!B$82</f>
        <v>0</v>
      </c>
      <c r="C24" s="19">
        <f ca="1">Electricity!C53*'EPE Data'!C$82</f>
        <v>0</v>
      </c>
      <c r="D24" s="19">
        <f ca="1">Electricity!D53*'EPE Data'!D$82</f>
        <v>0</v>
      </c>
      <c r="E24" s="19">
        <f ca="1">Electricity!E53*'EPE Data'!E$82</f>
        <v>0</v>
      </c>
      <c r="F24" s="19">
        <f ca="1">Electricity!F53*'EPE Data'!F$82</f>
        <v>0</v>
      </c>
      <c r="G24" s="19">
        <f ca="1">Electricity!G53*'EPE Data'!G$82</f>
        <v>0</v>
      </c>
      <c r="H24" s="19">
        <f ca="1">Electricity!H53*'EPE Data'!H$82</f>
        <v>0</v>
      </c>
      <c r="I24" s="19">
        <f ca="1">Electricity!I53*'EPE Data'!I$82</f>
        <v>0</v>
      </c>
      <c r="J24" s="19">
        <f ca="1">Electricity!J53*'EPE Data'!J$82</f>
        <v>0</v>
      </c>
      <c r="K24" s="19">
        <f ca="1">Electricity!K53*'EPE Data'!K$82</f>
        <v>0</v>
      </c>
      <c r="L24" s="19">
        <f ca="1">Electricity!L53*'EPE Data'!L$82</f>
        <v>0</v>
      </c>
      <c r="M24" s="19">
        <f ca="1">Electricity!M53*'EPE Data'!M$82</f>
        <v>0</v>
      </c>
      <c r="N24" s="19">
        <f ca="1">Electricity!N53*'EPE Data'!N$82</f>
        <v>0</v>
      </c>
      <c r="O24" s="19">
        <f ca="1">Electricity!O53*'EPE Data'!O$82</f>
        <v>0</v>
      </c>
      <c r="P24" s="19">
        <f ca="1">Electricity!P53*'EPE Data'!P$82</f>
        <v>0</v>
      </c>
      <c r="Q24" s="19">
        <f ca="1">Electricity!Q53*'EPE Data'!Q$82</f>
        <v>0</v>
      </c>
      <c r="R24" s="19">
        <f ca="1">Electricity!R53*'EPE Data'!R$82</f>
        <v>0</v>
      </c>
      <c r="S24" s="19">
        <f ca="1">Electricity!S53*'EPE Data'!S$82</f>
        <v>0</v>
      </c>
      <c r="T24" s="19">
        <f ca="1">Electricity!T53*'EPE Data'!T$82</f>
        <v>0</v>
      </c>
      <c r="U24" s="19">
        <f ca="1">Electricity!U53*'EPE Data'!U$82</f>
        <v>0</v>
      </c>
      <c r="V24" s="19">
        <f ca="1">Electricity!V53*'EPE Data'!V$82</f>
        <v>0</v>
      </c>
      <c r="W24" s="19">
        <f ca="1">Electricity!W53*'EPE Data'!W$82</f>
        <v>0</v>
      </c>
      <c r="X24" s="19">
        <f ca="1">Electricity!X53*'EPE Data'!X$82</f>
        <v>0</v>
      </c>
      <c r="Y24" s="19">
        <f ca="1">Electricity!Y53*'EPE Data'!Y$82</f>
        <v>0</v>
      </c>
      <c r="Z24" s="19">
        <f ca="1">Electricity!Z53*'EPE Data'!Z$82</f>
        <v>0</v>
      </c>
      <c r="AA24" s="19">
        <f ca="1">Electricity!AA53*'EPE Data'!AA$82</f>
        <v>0</v>
      </c>
      <c r="AB24" s="19">
        <f ca="1">Electricity!AB53*'EPE Data'!AB$82</f>
        <v>0</v>
      </c>
      <c r="AC24" s="19">
        <f ca="1">Electricity!AC53*'EPE Data'!AC$82</f>
        <v>0</v>
      </c>
      <c r="AD24" s="19">
        <f ca="1">Electricity!AD53*'EPE Data'!AD$82</f>
        <v>0</v>
      </c>
      <c r="AE24" s="19">
        <f ca="1">Electricity!AE53*'EPE Data'!AE$82</f>
        <v>0</v>
      </c>
      <c r="AF24" s="19">
        <f ca="1">Electricity!AF53*'EPE Data'!AF$82</f>
        <v>0</v>
      </c>
    </row>
    <row r="25" spans="1:35">
      <c r="A25" t="s">
        <v>40</v>
      </c>
      <c r="B25" s="19">
        <f ca="1">Electricity!B54*'EPE Data'!B$82</f>
        <v>0</v>
      </c>
      <c r="C25" s="19">
        <f ca="1">Electricity!C54*'EPE Data'!C$82</f>
        <v>0</v>
      </c>
      <c r="D25" s="19">
        <f ca="1">Electricity!D54*'EPE Data'!D$82</f>
        <v>0</v>
      </c>
      <c r="E25" s="19">
        <f ca="1">Electricity!E54*'EPE Data'!E$82</f>
        <v>0</v>
      </c>
      <c r="F25" s="19">
        <f ca="1">Electricity!F54*'EPE Data'!F$82</f>
        <v>0</v>
      </c>
      <c r="G25" s="19">
        <f ca="1">Electricity!G54*'EPE Data'!G$82</f>
        <v>0</v>
      </c>
      <c r="H25" s="19">
        <f ca="1">Electricity!H54*'EPE Data'!H$82</f>
        <v>0</v>
      </c>
      <c r="I25" s="19">
        <f ca="1">Electricity!I54*'EPE Data'!I$82</f>
        <v>0</v>
      </c>
      <c r="J25" s="19">
        <f ca="1">Electricity!J54*'EPE Data'!J$82</f>
        <v>0</v>
      </c>
      <c r="K25" s="19">
        <f ca="1">Electricity!K54*'EPE Data'!K$82</f>
        <v>0</v>
      </c>
      <c r="L25" s="19">
        <f ca="1">Electricity!L54*'EPE Data'!L$82</f>
        <v>0</v>
      </c>
      <c r="M25" s="19">
        <f ca="1">Electricity!M54*'EPE Data'!M$82</f>
        <v>0</v>
      </c>
      <c r="N25" s="19">
        <f ca="1">Electricity!N54*'EPE Data'!N$82</f>
        <v>0</v>
      </c>
      <c r="O25" s="19">
        <f ca="1">Electricity!O54*'EPE Data'!O$82</f>
        <v>0</v>
      </c>
      <c r="P25" s="19">
        <f ca="1">Electricity!P54*'EPE Data'!P$82</f>
        <v>0</v>
      </c>
      <c r="Q25" s="19">
        <f ca="1">Electricity!Q54*'EPE Data'!Q$82</f>
        <v>0</v>
      </c>
      <c r="R25" s="19">
        <f ca="1">Electricity!R54*'EPE Data'!R$82</f>
        <v>0</v>
      </c>
      <c r="S25" s="19">
        <f ca="1">Electricity!S54*'EPE Data'!S$82</f>
        <v>0</v>
      </c>
      <c r="T25" s="19">
        <f ca="1">Electricity!T54*'EPE Data'!T$82</f>
        <v>0</v>
      </c>
      <c r="U25" s="19">
        <f ca="1">Electricity!U54*'EPE Data'!U$82</f>
        <v>0</v>
      </c>
      <c r="V25" s="19">
        <f ca="1">Electricity!V54*'EPE Data'!V$82</f>
        <v>0</v>
      </c>
      <c r="W25" s="19">
        <f ca="1">Electricity!W54*'EPE Data'!W$82</f>
        <v>0</v>
      </c>
      <c r="X25" s="19">
        <f ca="1">Electricity!X54*'EPE Data'!X$82</f>
        <v>0</v>
      </c>
      <c r="Y25" s="19">
        <f ca="1">Electricity!Y54*'EPE Data'!Y$82</f>
        <v>0</v>
      </c>
      <c r="Z25" s="19">
        <f ca="1">Electricity!Z54*'EPE Data'!Z$82</f>
        <v>0</v>
      </c>
      <c r="AA25" s="19">
        <f ca="1">Electricity!AA54*'EPE Data'!AA$82</f>
        <v>0</v>
      </c>
      <c r="AB25" s="19">
        <f ca="1">Electricity!AB54*'EPE Data'!AB$82</f>
        <v>0</v>
      </c>
      <c r="AC25" s="19">
        <f ca="1">Electricity!AC54*'EPE Data'!AC$82</f>
        <v>0</v>
      </c>
      <c r="AD25" s="19">
        <f ca="1">Electricity!AD54*'EPE Data'!AD$82</f>
        <v>0</v>
      </c>
      <c r="AE25" s="19">
        <f ca="1">Electricity!AE54*'EPE Data'!AE$82</f>
        <v>0</v>
      </c>
      <c r="AF25" s="19">
        <f ca="1">Electricity!AF54*'EPE Data'!AF$82</f>
        <v>0</v>
      </c>
    </row>
    <row r="26" spans="1:35">
      <c r="A26" t="s">
        <v>41</v>
      </c>
      <c r="B26" s="19">
        <f ca="1">Electricity!B55*'EPE Data'!B$82</f>
        <v>40137296283509.203</v>
      </c>
      <c r="C26" s="19">
        <f ca="1">Electricity!C55*'EPE Data'!C$82</f>
        <v>40929406289810.055</v>
      </c>
      <c r="D26" s="19">
        <f ca="1">Electricity!D55*'EPE Data'!D$82</f>
        <v>41812122262661.773</v>
      </c>
      <c r="E26" s="19">
        <f ca="1">Electricity!E55*'EPE Data'!E$82</f>
        <v>42193823028409.977</v>
      </c>
      <c r="F26" s="19">
        <f ca="1">Electricity!F55*'EPE Data'!F$82</f>
        <v>42913600395771.109</v>
      </c>
      <c r="G26" s="19">
        <f ca="1">Electricity!G55*'EPE Data'!G$82</f>
        <v>42749317990377.016</v>
      </c>
      <c r="H26" s="19">
        <f ca="1">Electricity!H55*'EPE Data'!H$82</f>
        <v>42515494254866.437</v>
      </c>
      <c r="I26" s="19">
        <f ca="1">Electricity!I55*'EPE Data'!I$82</f>
        <v>42281424928729.078</v>
      </c>
      <c r="J26" s="19">
        <f ca="1">Electricity!J55*'EPE Data'!J$82</f>
        <v>42047149803443.344</v>
      </c>
      <c r="K26" s="19">
        <f ca="1">Electricity!K55*'EPE Data'!K$82</f>
        <v>41812706248952.141</v>
      </c>
      <c r="L26" s="19">
        <f ca="1">Electricity!L55*'EPE Data'!L$82</f>
        <v>41578129395107.391</v>
      </c>
      <c r="M26" s="19">
        <f ca="1">Electricity!M55*'EPE Data'!M$82</f>
        <v>41831762424175.344</v>
      </c>
      <c r="N26" s="19">
        <f ca="1">Electricity!N55*'EPE Data'!N$82</f>
        <v>42074119098241.516</v>
      </c>
      <c r="O26" s="19">
        <f ca="1">Electricity!O55*'EPE Data'!O$82</f>
        <v>42305576435884.82</v>
      </c>
      <c r="P26" s="19">
        <f ca="1">Electricity!P55*'EPE Data'!P$82</f>
        <v>42526492317168.047</v>
      </c>
      <c r="Q26" s="19">
        <f ca="1">Electricity!Q55*'EPE Data'!Q$82</f>
        <v>42737206682824.766</v>
      </c>
      <c r="R26" s="19">
        <f ca="1">Electricity!R55*'EPE Data'!R$82</f>
        <v>43009462003320.242</v>
      </c>
      <c r="S26" s="19">
        <f ca="1">Electricity!S55*'EPE Data'!S$82</f>
        <v>43271505993573.703</v>
      </c>
      <c r="T26" s="19">
        <f ca="1">Electricity!T55*'EPE Data'!T$82</f>
        <v>43523613594027.867</v>
      </c>
      <c r="U26" s="19">
        <f ca="1">Electricity!U55*'EPE Data'!U$82</f>
        <v>43766048118421.141</v>
      </c>
      <c r="V26" s="19">
        <f ca="1">Electricity!V55*'EPE Data'!V$82</f>
        <v>43999061861946.883</v>
      </c>
      <c r="W26" s="19">
        <f ca="1">Electricity!W55*'EPE Data'!W$82</f>
        <v>43987691426901.109</v>
      </c>
      <c r="X26" s="19">
        <f ca="1">Electricity!X55*'EPE Data'!X$82</f>
        <v>43971366648006.273</v>
      </c>
      <c r="Y26" s="19">
        <f ca="1">Electricity!Y55*'EPE Data'!Y$82</f>
        <v>43950232908147.289</v>
      </c>
      <c r="Z26" s="19">
        <f ca="1">Electricity!Z55*'EPE Data'!Z$82</f>
        <v>43924429957053.453</v>
      </c>
      <c r="AA26" s="19">
        <f ca="1">Electricity!AA55*'EPE Data'!AA$82</f>
        <v>43894092181516.148</v>
      </c>
      <c r="AB26" s="19">
        <f ca="1">Electricity!AB55*'EPE Data'!AB$82</f>
        <v>43908571425868.836</v>
      </c>
      <c r="AC26" s="19">
        <f ca="1">Electricity!AC55*'EPE Data'!AC$82</f>
        <v>43918000185742.242</v>
      </c>
      <c r="AD26" s="19">
        <f ca="1">Electricity!AD55*'EPE Data'!AD$82</f>
        <v>43922505279595.672</v>
      </c>
      <c r="AE26" s="19">
        <f ca="1">Electricity!AE55*'EPE Data'!AE$82</f>
        <v>43922209315223.273</v>
      </c>
      <c r="AF26" s="19">
        <f ca="1">Electricity!AF55*'EPE Data'!AF$82</f>
        <v>43917230863070.18</v>
      </c>
    </row>
    <row r="27" spans="1:35"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5"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5">
      <c r="A29" s="1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5">
      <c r="A30" s="6"/>
      <c r="B30" s="31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H30" s="7"/>
      <c r="AI30" s="7"/>
    </row>
    <row r="31" spans="1:35">
      <c r="A31" s="6"/>
      <c r="B31" s="31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H31" s="7"/>
      <c r="AI31" s="7"/>
    </row>
    <row r="32" spans="1:35">
      <c r="A32" s="6"/>
      <c r="B32" s="31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H32" s="7"/>
      <c r="AI32" s="7"/>
    </row>
    <row r="33" spans="1:35">
      <c r="A33" s="6"/>
      <c r="B33" s="31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H33" s="7"/>
      <c r="AI33" s="7"/>
    </row>
    <row r="34" spans="1:35">
      <c r="A34" s="6"/>
      <c r="B34" s="3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H34" s="7"/>
      <c r="AI34" s="7"/>
    </row>
    <row r="35" spans="1:35">
      <c r="A35" s="6"/>
      <c r="B35" s="3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H35" s="7"/>
      <c r="AI35" s="7"/>
    </row>
    <row r="36" spans="1:35">
      <c r="A36" s="6"/>
      <c r="B36" s="3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H36" s="7"/>
      <c r="AI36" s="7"/>
    </row>
    <row r="37" spans="1:35">
      <c r="A37" s="6"/>
      <c r="B37" s="3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H37" s="7"/>
      <c r="AI37" s="7"/>
    </row>
    <row r="38" spans="1:35">
      <c r="A38" s="6"/>
      <c r="B38" s="3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H38" s="7"/>
      <c r="AI38" s="7"/>
    </row>
    <row r="39" spans="1:35">
      <c r="A39" s="6"/>
      <c r="B39" s="3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H39" s="7"/>
      <c r="AI39" s="7"/>
    </row>
    <row r="40" spans="1:35">
      <c r="A40" s="6"/>
      <c r="B40" s="3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H40" s="7"/>
      <c r="AI40" s="7"/>
    </row>
    <row r="41" spans="1:35">
      <c r="A41" s="6"/>
      <c r="B41" s="3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H41" s="7"/>
      <c r="AI41" s="7"/>
    </row>
    <row r="42" spans="1:35">
      <c r="A42" s="8"/>
      <c r="B42" s="3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H42" s="9"/>
      <c r="AI42" s="9"/>
    </row>
    <row r="43" spans="1:35">
      <c r="A43" s="1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5">
      <c r="A44" s="6"/>
      <c r="B44" s="3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H44" s="7"/>
      <c r="AI44" s="7"/>
    </row>
    <row r="45" spans="1:35">
      <c r="A45" s="6"/>
      <c r="B45" s="3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H45" s="7"/>
      <c r="AI45" s="7"/>
    </row>
    <row r="46" spans="1:35">
      <c r="A46" s="18"/>
      <c r="B46" s="3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H46" s="7"/>
      <c r="AI46" s="7"/>
    </row>
    <row r="47" spans="1:35">
      <c r="A47" s="6"/>
      <c r="B47" s="3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H47" s="7"/>
      <c r="AI47" s="7"/>
    </row>
    <row r="48" spans="1:35">
      <c r="A48" s="6"/>
      <c r="B48" s="3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H48" s="7"/>
      <c r="AI48" s="7"/>
    </row>
    <row r="49" spans="1:35">
      <c r="A49" s="6"/>
      <c r="B49" s="3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H49" s="7"/>
      <c r="AI49" s="7"/>
    </row>
    <row r="50" spans="1:35">
      <c r="A50" s="6"/>
      <c r="B50" s="3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H50" s="7"/>
      <c r="AI50" s="7"/>
    </row>
    <row r="51" spans="1:35">
      <c r="A51" s="6"/>
      <c r="B51" s="3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H51" s="7"/>
      <c r="AI51" s="7"/>
    </row>
    <row r="52" spans="1:35">
      <c r="A52" s="6"/>
      <c r="B52" s="3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H52" s="7"/>
      <c r="AI52" s="7"/>
    </row>
    <row r="53" spans="1:35">
      <c r="A53" s="6"/>
      <c r="B53" s="3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H53" s="7"/>
      <c r="AI53" s="7"/>
    </row>
    <row r="54" spans="1:35">
      <c r="A54" s="6"/>
      <c r="B54" s="30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H54" s="7"/>
      <c r="AI54" s="7"/>
    </row>
    <row r="55" spans="1:35">
      <c r="A55" s="6"/>
      <c r="B55" s="30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H55" s="7"/>
      <c r="AI55" s="7"/>
    </row>
    <row r="56" spans="1:35">
      <c r="A56" s="6"/>
      <c r="B56" s="3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H56" s="7"/>
      <c r="AI56" s="7"/>
    </row>
    <row r="57" spans="1:35">
      <c r="A57" s="6"/>
      <c r="B57" s="30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H57" s="7"/>
      <c r="AI57" s="7"/>
    </row>
    <row r="58" spans="1:35">
      <c r="A58" s="8"/>
      <c r="B58" s="30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H58" s="9"/>
      <c r="AI58" s="9"/>
    </row>
    <row r="59" spans="1:35">
      <c r="A59" s="13"/>
      <c r="B59" s="30"/>
    </row>
    <row r="60" spans="1:35">
      <c r="A60" s="6"/>
      <c r="B60" s="30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H60" s="7"/>
      <c r="AI60" s="7"/>
    </row>
    <row r="61" spans="1:35">
      <c r="A61" s="6"/>
      <c r="B61" s="30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H61" s="7"/>
      <c r="AI61" s="7"/>
    </row>
    <row r="62" spans="1:35">
      <c r="A62" s="6"/>
      <c r="B62" s="30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H62" s="7"/>
      <c r="AI62" s="7"/>
    </row>
    <row r="63" spans="1:35">
      <c r="A63" s="6"/>
      <c r="B63" s="30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H63" s="7"/>
      <c r="AI63" s="7"/>
    </row>
    <row r="64" spans="1:35">
      <c r="A64" s="6"/>
      <c r="B64" s="30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H64" s="7"/>
      <c r="AI64" s="7"/>
    </row>
    <row r="65" spans="1:35">
      <c r="A65" s="6"/>
      <c r="B65" s="30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H65" s="7"/>
      <c r="AI65" s="7"/>
    </row>
    <row r="66" spans="1:35">
      <c r="A66" s="6"/>
      <c r="B66" s="30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H66" s="7"/>
      <c r="AI66" s="7"/>
    </row>
    <row r="67" spans="1:35">
      <c r="A67" s="6"/>
      <c r="B67" s="30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H67" s="7"/>
      <c r="AI67" s="7"/>
    </row>
    <row r="68" spans="1:35">
      <c r="A68" s="6"/>
      <c r="B68" s="30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H68" s="7"/>
      <c r="AI68" s="7"/>
    </row>
    <row r="69" spans="1:35">
      <c r="A69" s="6"/>
      <c r="B69" s="30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H69" s="7"/>
      <c r="AI69" s="7"/>
    </row>
    <row r="70" spans="1:35">
      <c r="A70" s="6"/>
      <c r="B70" s="30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H70" s="7"/>
      <c r="AI70" s="7"/>
    </row>
    <row r="71" spans="1:35">
      <c r="A71" s="6"/>
      <c r="B71" s="30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H71" s="7"/>
      <c r="AI71" s="7"/>
    </row>
    <row r="72" spans="1:35">
      <c r="A72" s="8"/>
      <c r="B72" s="30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H72" s="9"/>
      <c r="AI72" s="9"/>
    </row>
    <row r="73" spans="1:35">
      <c r="A73" s="13"/>
      <c r="B73" s="30"/>
    </row>
    <row r="74" spans="1:35">
      <c r="A74" s="13"/>
      <c r="B74" s="30"/>
    </row>
    <row r="75" spans="1:35">
      <c r="A75" s="6"/>
      <c r="B75" s="30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H75" s="7"/>
      <c r="AI75" s="7"/>
    </row>
    <row r="76" spans="1:35">
      <c r="A76" s="6"/>
      <c r="B76" s="30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H76" s="7"/>
      <c r="AI76" s="7"/>
    </row>
    <row r="77" spans="1:35">
      <c r="A77" s="6"/>
      <c r="B77" s="30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H77" s="7"/>
      <c r="AI77" s="7"/>
    </row>
    <row r="78" spans="1:35">
      <c r="A78" s="6"/>
      <c r="B78" s="3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H78" s="7"/>
      <c r="AI78" s="7"/>
    </row>
    <row r="79" spans="1:35">
      <c r="A79" s="6"/>
      <c r="B79" s="3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H79" s="7"/>
      <c r="AI79" s="7"/>
    </row>
    <row r="80" spans="1:35">
      <c r="A80" s="6"/>
      <c r="B80" s="3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H80" s="7"/>
      <c r="AI80" s="7"/>
    </row>
    <row r="81" spans="1:35">
      <c r="A81" s="6"/>
      <c r="B81" s="3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H81" s="7"/>
      <c r="AI81" s="7"/>
    </row>
    <row r="82" spans="1:35">
      <c r="A82" s="6"/>
      <c r="B82" s="3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H82" s="7"/>
      <c r="AI82" s="7"/>
    </row>
    <row r="83" spans="1:35">
      <c r="A83" s="6"/>
      <c r="B83" s="3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H83" s="7"/>
      <c r="AI83" s="7"/>
    </row>
    <row r="84" spans="1:35">
      <c r="A84" s="6"/>
      <c r="B84" s="3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H84" s="7"/>
      <c r="AI84" s="7"/>
    </row>
    <row r="85" spans="1:35">
      <c r="A85" s="6"/>
      <c r="B85" s="3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H85" s="7"/>
      <c r="AI85" s="7"/>
    </row>
    <row r="86" spans="1:35">
      <c r="A86" s="14"/>
      <c r="B86" s="3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H86" s="7"/>
      <c r="AI86" s="7"/>
    </row>
    <row r="87" spans="1:35">
      <c r="A87" s="18"/>
      <c r="B87" s="3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H87" s="7"/>
      <c r="AI87" s="7"/>
    </row>
    <row r="88" spans="1:35">
      <c r="A88" s="6"/>
      <c r="B88" s="3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H88" s="7"/>
      <c r="AI88" s="7"/>
    </row>
    <row r="89" spans="1:35">
      <c r="A89" s="6"/>
      <c r="B89" s="3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H89" s="7"/>
      <c r="AI89" s="7"/>
    </row>
    <row r="90" spans="1:35">
      <c r="A90" s="6"/>
      <c r="B90" s="3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H90" s="7"/>
      <c r="AI90" s="7"/>
    </row>
    <row r="91" spans="1:35">
      <c r="A91" s="13"/>
    </row>
    <row r="92" spans="1:35">
      <c r="A92" s="6"/>
      <c r="B92" s="3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H92" s="7"/>
      <c r="AI92" s="7"/>
    </row>
    <row r="93" spans="1:35">
      <c r="A93" s="6"/>
      <c r="B93" s="3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H93" s="7"/>
      <c r="AI93" s="7"/>
    </row>
    <row r="94" spans="1:35">
      <c r="A94" s="6"/>
      <c r="B94" s="3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H94" s="7"/>
      <c r="AI94" s="7"/>
    </row>
    <row r="95" spans="1:35">
      <c r="A95" s="6"/>
      <c r="B95" s="3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H95" s="7"/>
      <c r="AI95" s="7"/>
    </row>
    <row r="96" spans="1:35">
      <c r="A96" s="6"/>
      <c r="B96" s="3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H96" s="7"/>
      <c r="AI96" s="7"/>
    </row>
    <row r="97" spans="1:35">
      <c r="A97" s="6"/>
      <c r="B97" s="3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H97" s="7"/>
      <c r="AI97" s="7"/>
    </row>
    <row r="98" spans="1:35">
      <c r="A98" s="6"/>
      <c r="B98" s="3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H98" s="7"/>
      <c r="AI98" s="7"/>
    </row>
    <row r="99" spans="1:35">
      <c r="A99" s="6"/>
      <c r="B99" s="3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H99" s="7"/>
      <c r="AI99" s="7"/>
    </row>
    <row r="100" spans="1:35">
      <c r="A100" s="6"/>
      <c r="B100" s="3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H100" s="7"/>
      <c r="AI100" s="7"/>
    </row>
    <row r="101" spans="1:35">
      <c r="A101" s="6"/>
      <c r="B101" s="3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H101" s="7"/>
      <c r="AI101" s="7"/>
    </row>
    <row r="102" spans="1:35">
      <c r="A102" s="6"/>
      <c r="B102" s="3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H102" s="7"/>
      <c r="AI102" s="7"/>
    </row>
    <row r="103" spans="1:35">
      <c r="A103" s="8"/>
      <c r="B103" s="32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H103" s="9"/>
      <c r="AI103" s="9"/>
    </row>
    <row r="104" spans="1:35">
      <c r="A104" s="1"/>
    </row>
    <row r="105" spans="1:35">
      <c r="A105" s="5"/>
      <c r="B105" s="33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H105" s="20"/>
      <c r="AI105" s="20"/>
    </row>
    <row r="106" spans="1:35">
      <c r="A106" s="5"/>
      <c r="B106" s="33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35">
      <c r="A107" s="5"/>
      <c r="B107" s="34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35">
      <c r="A108" s="5"/>
      <c r="B108" s="34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H108" s="22"/>
      <c r="AI108" s="22"/>
    </row>
    <row r="109" spans="1:35">
      <c r="A109" s="1"/>
    </row>
    <row r="110" spans="1:35">
      <c r="A110" s="6"/>
      <c r="B110" s="3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H110" s="7"/>
      <c r="AI110" s="7"/>
    </row>
    <row r="111" spans="1:35">
      <c r="A111" s="6"/>
      <c r="B111" s="3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H111" s="7"/>
      <c r="AI111" s="7"/>
    </row>
    <row r="112" spans="1:35">
      <c r="A112" s="6"/>
      <c r="B112" s="3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H112" s="7"/>
      <c r="AI112" s="7"/>
    </row>
    <row r="113" spans="1:35">
      <c r="A113" s="6"/>
      <c r="B113" s="3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H113" s="7"/>
      <c r="AI113" s="7"/>
    </row>
    <row r="114" spans="1:35">
      <c r="A114" s="6"/>
      <c r="B114" s="3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H114" s="7"/>
      <c r="AI114" s="7"/>
    </row>
    <row r="115" spans="1:35">
      <c r="A115" s="6"/>
      <c r="B115" s="3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H115" s="7"/>
      <c r="AI115" s="7"/>
    </row>
    <row r="116" spans="1:35">
      <c r="A116" s="6"/>
      <c r="B116" s="3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H116" s="7"/>
      <c r="AI116" s="7"/>
    </row>
    <row r="117" spans="1:35">
      <c r="A117" s="6"/>
      <c r="B117" s="3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H117" s="7"/>
      <c r="AI117" s="7"/>
    </row>
    <row r="118" spans="1:35">
      <c r="A118" s="6"/>
      <c r="B118" s="3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H118" s="7"/>
      <c r="AI118" s="7"/>
    </row>
    <row r="119" spans="1:35">
      <c r="A119" s="6"/>
      <c r="B119" s="3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H119" s="7"/>
      <c r="AI119" s="7"/>
    </row>
    <row r="120" spans="1:35">
      <c r="A120" s="8"/>
      <c r="B120" s="32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H120" s="9"/>
      <c r="AI120" s="9"/>
    </row>
    <row r="121" spans="1:35">
      <c r="A121" s="1"/>
    </row>
    <row r="122" spans="1:35">
      <c r="A122" s="18"/>
      <c r="B122" s="31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H122" s="10"/>
      <c r="AI122" s="10"/>
    </row>
    <row r="123" spans="1:35">
      <c r="A123" s="6"/>
      <c r="B123" s="31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H123" s="10"/>
      <c r="AI123" s="10"/>
    </row>
    <row r="124" spans="1:35">
      <c r="A124" s="6"/>
      <c r="B124" s="31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H124" s="10"/>
      <c r="AI124" s="10"/>
    </row>
    <row r="125" spans="1:35">
      <c r="A125" s="6"/>
      <c r="B125" s="31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H125" s="10"/>
      <c r="AI125" s="10"/>
    </row>
    <row r="126" spans="1:35">
      <c r="A126" s="6"/>
      <c r="B126" s="31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H126" s="10"/>
      <c r="AI126" s="10"/>
    </row>
    <row r="127" spans="1:35">
      <c r="A127" s="6"/>
      <c r="B127" s="31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H127" s="10"/>
      <c r="AI127" s="10"/>
    </row>
    <row r="128" spans="1:35">
      <c r="A128" s="6"/>
      <c r="B128" s="31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H128" s="10"/>
      <c r="AI128" s="10"/>
    </row>
    <row r="129" spans="1:35">
      <c r="A129" s="6"/>
      <c r="B129" s="31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H129" s="10"/>
      <c r="AI129" s="10"/>
    </row>
    <row r="130" spans="1:35">
      <c r="A130" s="6"/>
      <c r="B130" s="31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H130" s="10"/>
      <c r="AI130" s="10"/>
    </row>
    <row r="131" spans="1:35">
      <c r="A131" s="6"/>
      <c r="B131" s="31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H131" s="10"/>
      <c r="AI131" s="10"/>
    </row>
    <row r="132" spans="1:35">
      <c r="A132" s="6"/>
      <c r="B132" s="31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H132" s="10"/>
      <c r="AI132" s="10"/>
    </row>
    <row r="133" spans="1:35">
      <c r="A133" s="6"/>
      <c r="B133" s="31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H133" s="10"/>
      <c r="AI133" s="10"/>
    </row>
    <row r="134" spans="1:35">
      <c r="A134" s="6"/>
      <c r="B134" s="31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H134" s="10"/>
      <c r="AI134" s="10"/>
    </row>
    <row r="135" spans="1:35">
      <c r="A135" s="6"/>
      <c r="B135" s="31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H135" s="10"/>
      <c r="AI135" s="10"/>
    </row>
    <row r="136" spans="1:35">
      <c r="A136" s="6"/>
      <c r="B136" s="31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H136" s="10"/>
      <c r="AI136" s="10"/>
    </row>
    <row r="137" spans="1:35">
      <c r="A137" s="6"/>
      <c r="B137" s="31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H137" s="10"/>
      <c r="AI137" s="10"/>
    </row>
    <row r="138" spans="1:35">
      <c r="A138" s="6"/>
      <c r="B138" s="31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H138" s="10"/>
      <c r="AI138" s="10"/>
    </row>
    <row r="139" spans="1:35">
      <c r="A139" s="6"/>
      <c r="B139" s="31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H139" s="10"/>
      <c r="AI139" s="10"/>
    </row>
    <row r="140" spans="1:35">
      <c r="A140" s="6"/>
      <c r="B140" s="31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H140" s="10"/>
      <c r="AI140" s="10"/>
    </row>
    <row r="141" spans="1:35">
      <c r="A141" s="6"/>
      <c r="B141" s="31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H141" s="10"/>
      <c r="AI141" s="10"/>
    </row>
    <row r="142" spans="1:35">
      <c r="A142" s="8"/>
      <c r="B142" s="32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H142" s="11"/>
      <c r="AI142" s="11"/>
    </row>
    <row r="143" spans="1:35">
      <c r="A143" s="6"/>
      <c r="B143" s="31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H143" s="10"/>
      <c r="AI143" s="10"/>
    </row>
    <row r="144" spans="1:35">
      <c r="A144" s="8"/>
      <c r="B144" s="32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H144" s="11"/>
      <c r="AI144" s="11"/>
    </row>
    <row r="146" spans="3:12"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3:12"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144"/>
  <sheetViews>
    <sheetView workbookViewId="0">
      <selection activeCell="B2" sqref="B2:AF26"/>
    </sheetView>
  </sheetViews>
  <sheetFormatPr baseColWidth="10" defaultColWidth="9.140625" defaultRowHeight="15"/>
  <cols>
    <col min="1" max="1" width="39.85546875" customWidth="1"/>
    <col min="2" max="32" width="11" customWidth="1"/>
    <col min="33" max="35" width="9.4257812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"/>
      <c r="AI1" s="1"/>
    </row>
    <row r="2" spans="1:35">
      <c r="A2" t="s">
        <v>17</v>
      </c>
      <c r="B2" s="86">
        <f ca="1">Coal!B31*'EPE Data'!B$83</f>
        <v>0</v>
      </c>
      <c r="C2" s="86">
        <f ca="1">Coal!C31*'EPE Data'!C$83</f>
        <v>0</v>
      </c>
      <c r="D2" s="86">
        <f ca="1">Coal!D31*'EPE Data'!D$83</f>
        <v>0</v>
      </c>
      <c r="E2" s="86">
        <f ca="1">Coal!E31*'EPE Data'!E$83</f>
        <v>0</v>
      </c>
      <c r="F2" s="86">
        <f ca="1">Coal!F31*'EPE Data'!F$83</f>
        <v>0</v>
      </c>
      <c r="G2" s="86">
        <f ca="1">Coal!G31*'EPE Data'!G$83</f>
        <v>0</v>
      </c>
      <c r="H2" s="86">
        <f ca="1">Coal!H31*'EPE Data'!H$83</f>
        <v>0</v>
      </c>
      <c r="I2" s="86">
        <f ca="1">Coal!I31*'EPE Data'!I$83</f>
        <v>0</v>
      </c>
      <c r="J2" s="86">
        <f ca="1">Coal!J31*'EPE Data'!J$83</f>
        <v>0</v>
      </c>
      <c r="K2" s="86">
        <f ca="1">Coal!K31*'EPE Data'!K$83</f>
        <v>0</v>
      </c>
      <c r="L2" s="86">
        <f ca="1">Coal!L31*'EPE Data'!L$83</f>
        <v>0</v>
      </c>
      <c r="M2" s="86">
        <f ca="1">Coal!M31*'EPE Data'!M$83</f>
        <v>0</v>
      </c>
      <c r="N2" s="86">
        <f ca="1">Coal!N31*'EPE Data'!N$83</f>
        <v>0</v>
      </c>
      <c r="O2" s="86">
        <f ca="1">Coal!O31*'EPE Data'!O$83</f>
        <v>0</v>
      </c>
      <c r="P2" s="86">
        <f ca="1">Coal!P31*'EPE Data'!P$83</f>
        <v>0</v>
      </c>
      <c r="Q2" s="86">
        <f ca="1">Coal!Q31*'EPE Data'!Q$83</f>
        <v>0</v>
      </c>
      <c r="R2" s="86">
        <f ca="1">Coal!R31*'EPE Data'!R$83</f>
        <v>0</v>
      </c>
      <c r="S2" s="86">
        <f ca="1">Coal!S31*'EPE Data'!S$83</f>
        <v>0</v>
      </c>
      <c r="T2" s="86">
        <f ca="1">Coal!T31*'EPE Data'!T$83</f>
        <v>0</v>
      </c>
      <c r="U2" s="86">
        <f ca="1">Coal!U31*'EPE Data'!U$83</f>
        <v>0</v>
      </c>
      <c r="V2" s="86">
        <f ca="1">Coal!V31*'EPE Data'!V$83</f>
        <v>0</v>
      </c>
      <c r="W2" s="86">
        <f ca="1">Coal!W31*'EPE Data'!W$83</f>
        <v>0</v>
      </c>
      <c r="X2" s="86">
        <f ca="1">Coal!X31*'EPE Data'!X$83</f>
        <v>0</v>
      </c>
      <c r="Y2" s="86">
        <f ca="1">Coal!Y31*'EPE Data'!Y$83</f>
        <v>0</v>
      </c>
      <c r="Z2" s="86">
        <f ca="1">Coal!Z31*'EPE Data'!Z$83</f>
        <v>0</v>
      </c>
      <c r="AA2" s="86">
        <f ca="1">Coal!AA31*'EPE Data'!AA$83</f>
        <v>0</v>
      </c>
      <c r="AB2" s="86">
        <f ca="1">Coal!AB31*'EPE Data'!AB$83</f>
        <v>0</v>
      </c>
      <c r="AC2" s="86">
        <f ca="1">Coal!AC31*'EPE Data'!AC$83</f>
        <v>0</v>
      </c>
      <c r="AD2" s="86">
        <f ca="1">Coal!AD31*'EPE Data'!AD$83</f>
        <v>0</v>
      </c>
      <c r="AE2" s="86">
        <f ca="1">Coal!AE31*'EPE Data'!AE$83</f>
        <v>0</v>
      </c>
      <c r="AF2" s="86">
        <f ca="1">Coal!AF31*'EPE Data'!AF$83</f>
        <v>0</v>
      </c>
      <c r="AG2" s="17"/>
    </row>
    <row r="3" spans="1:35">
      <c r="A3" t="s">
        <v>18</v>
      </c>
      <c r="B3" s="86">
        <f ca="1">Coal!B32*'EPE Data'!B$83</f>
        <v>0</v>
      </c>
      <c r="C3" s="86">
        <f ca="1">Coal!C32*'EPE Data'!C$83</f>
        <v>0</v>
      </c>
      <c r="D3" s="86">
        <f ca="1">Coal!D32*'EPE Data'!D$83</f>
        <v>0</v>
      </c>
      <c r="E3" s="86">
        <f ca="1">Coal!E32*'EPE Data'!E$83</f>
        <v>0</v>
      </c>
      <c r="F3" s="86">
        <f ca="1">Coal!F32*'EPE Data'!F$83</f>
        <v>0</v>
      </c>
      <c r="G3" s="86">
        <f ca="1">Coal!G32*'EPE Data'!G$83</f>
        <v>0</v>
      </c>
      <c r="H3" s="86">
        <f ca="1">Coal!H32*'EPE Data'!H$83</f>
        <v>0</v>
      </c>
      <c r="I3" s="86">
        <f ca="1">Coal!I32*'EPE Data'!I$83</f>
        <v>0</v>
      </c>
      <c r="J3" s="86">
        <f ca="1">Coal!J32*'EPE Data'!J$83</f>
        <v>0</v>
      </c>
      <c r="K3" s="86">
        <f ca="1">Coal!K32*'EPE Data'!K$83</f>
        <v>0</v>
      </c>
      <c r="L3" s="86">
        <f ca="1">Coal!L32*'EPE Data'!L$83</f>
        <v>0</v>
      </c>
      <c r="M3" s="86">
        <f ca="1">Coal!M32*'EPE Data'!M$83</f>
        <v>0</v>
      </c>
      <c r="N3" s="86">
        <f ca="1">Coal!N32*'EPE Data'!N$83</f>
        <v>0</v>
      </c>
      <c r="O3" s="86">
        <f ca="1">Coal!O32*'EPE Data'!O$83</f>
        <v>0</v>
      </c>
      <c r="P3" s="86">
        <f ca="1">Coal!P32*'EPE Data'!P$83</f>
        <v>0</v>
      </c>
      <c r="Q3" s="86">
        <f ca="1">Coal!Q32*'EPE Data'!Q$83</f>
        <v>0</v>
      </c>
      <c r="R3" s="86">
        <f ca="1">Coal!R32*'EPE Data'!R$83</f>
        <v>0</v>
      </c>
      <c r="S3" s="86">
        <f ca="1">Coal!S32*'EPE Data'!S$83</f>
        <v>0</v>
      </c>
      <c r="T3" s="86">
        <f ca="1">Coal!T32*'EPE Data'!T$83</f>
        <v>0</v>
      </c>
      <c r="U3" s="86">
        <f ca="1">Coal!U32*'EPE Data'!U$83</f>
        <v>0</v>
      </c>
      <c r="V3" s="86">
        <f ca="1">Coal!V32*'EPE Data'!V$83</f>
        <v>0</v>
      </c>
      <c r="W3" s="86">
        <f ca="1">Coal!W32*'EPE Data'!W$83</f>
        <v>0</v>
      </c>
      <c r="X3" s="86">
        <f ca="1">Coal!X32*'EPE Data'!X$83</f>
        <v>0</v>
      </c>
      <c r="Y3" s="86">
        <f ca="1">Coal!Y32*'EPE Data'!Y$83</f>
        <v>0</v>
      </c>
      <c r="Z3" s="86">
        <f ca="1">Coal!Z32*'EPE Data'!Z$83</f>
        <v>0</v>
      </c>
      <c r="AA3" s="86">
        <f ca="1">Coal!AA32*'EPE Data'!AA$83</f>
        <v>0</v>
      </c>
      <c r="AB3" s="86">
        <f ca="1">Coal!AB32*'EPE Data'!AB$83</f>
        <v>0</v>
      </c>
      <c r="AC3" s="86">
        <f ca="1">Coal!AC32*'EPE Data'!AC$83</f>
        <v>0</v>
      </c>
      <c r="AD3" s="86">
        <f ca="1">Coal!AD32*'EPE Data'!AD$83</f>
        <v>0</v>
      </c>
      <c r="AE3" s="86">
        <f ca="1">Coal!AE32*'EPE Data'!AE$83</f>
        <v>0</v>
      </c>
      <c r="AF3" s="86">
        <f ca="1">Coal!AF32*'EPE Data'!AF$83</f>
        <v>0</v>
      </c>
      <c r="AG3" s="17"/>
    </row>
    <row r="4" spans="1:35">
      <c r="A4" t="s">
        <v>19</v>
      </c>
      <c r="B4" s="86">
        <f ca="1">Coal!B33*'EPE Data'!B$83</f>
        <v>0</v>
      </c>
      <c r="C4" s="86">
        <f ca="1">Coal!C33*'EPE Data'!C$83</f>
        <v>0</v>
      </c>
      <c r="D4" s="86">
        <f ca="1">Coal!D33*'EPE Data'!D$83</f>
        <v>0</v>
      </c>
      <c r="E4" s="86">
        <f ca="1">Coal!E33*'EPE Data'!E$83</f>
        <v>0</v>
      </c>
      <c r="F4" s="86">
        <f ca="1">Coal!F33*'EPE Data'!F$83</f>
        <v>0</v>
      </c>
      <c r="G4" s="86">
        <f ca="1">Coal!G33*'EPE Data'!G$83</f>
        <v>0</v>
      </c>
      <c r="H4" s="86">
        <f ca="1">Coal!H33*'EPE Data'!H$83</f>
        <v>0</v>
      </c>
      <c r="I4" s="86">
        <f ca="1">Coal!I33*'EPE Data'!I$83</f>
        <v>0</v>
      </c>
      <c r="J4" s="86">
        <f ca="1">Coal!J33*'EPE Data'!J$83</f>
        <v>0</v>
      </c>
      <c r="K4" s="86">
        <f ca="1">Coal!K33*'EPE Data'!K$83</f>
        <v>0</v>
      </c>
      <c r="L4" s="86">
        <f ca="1">Coal!L33*'EPE Data'!L$83</f>
        <v>0</v>
      </c>
      <c r="M4" s="86">
        <f ca="1">Coal!M33*'EPE Data'!M$83</f>
        <v>0</v>
      </c>
      <c r="N4" s="86">
        <f ca="1">Coal!N33*'EPE Data'!N$83</f>
        <v>0</v>
      </c>
      <c r="O4" s="86">
        <f ca="1">Coal!O33*'EPE Data'!O$83</f>
        <v>0</v>
      </c>
      <c r="P4" s="86">
        <f ca="1">Coal!P33*'EPE Data'!P$83</f>
        <v>0</v>
      </c>
      <c r="Q4" s="86">
        <f ca="1">Coal!Q33*'EPE Data'!Q$83</f>
        <v>0</v>
      </c>
      <c r="R4" s="86">
        <f ca="1">Coal!R33*'EPE Data'!R$83</f>
        <v>0</v>
      </c>
      <c r="S4" s="86">
        <f ca="1">Coal!S33*'EPE Data'!S$83</f>
        <v>0</v>
      </c>
      <c r="T4" s="86">
        <f ca="1">Coal!T33*'EPE Data'!T$83</f>
        <v>0</v>
      </c>
      <c r="U4" s="86">
        <f ca="1">Coal!U33*'EPE Data'!U$83</f>
        <v>0</v>
      </c>
      <c r="V4" s="86">
        <f ca="1">Coal!V33*'EPE Data'!V$83</f>
        <v>0</v>
      </c>
      <c r="W4" s="86">
        <f ca="1">Coal!W33*'EPE Data'!W$83</f>
        <v>0</v>
      </c>
      <c r="X4" s="86">
        <f ca="1">Coal!X33*'EPE Data'!X$83</f>
        <v>0</v>
      </c>
      <c r="Y4" s="86">
        <f ca="1">Coal!Y33*'EPE Data'!Y$83</f>
        <v>0</v>
      </c>
      <c r="Z4" s="86">
        <f ca="1">Coal!Z33*'EPE Data'!Z$83</f>
        <v>0</v>
      </c>
      <c r="AA4" s="86">
        <f ca="1">Coal!AA33*'EPE Data'!AA$83</f>
        <v>0</v>
      </c>
      <c r="AB4" s="86">
        <f ca="1">Coal!AB33*'EPE Data'!AB$83</f>
        <v>0</v>
      </c>
      <c r="AC4" s="86">
        <f ca="1">Coal!AC33*'EPE Data'!AC$83</f>
        <v>0</v>
      </c>
      <c r="AD4" s="86">
        <f ca="1">Coal!AD33*'EPE Data'!AD$83</f>
        <v>0</v>
      </c>
      <c r="AE4" s="86">
        <f ca="1">Coal!AE33*'EPE Data'!AE$83</f>
        <v>0</v>
      </c>
      <c r="AF4" s="86">
        <f ca="1">Coal!AF33*'EPE Data'!AF$83</f>
        <v>0</v>
      </c>
      <c r="AG4" s="17"/>
    </row>
    <row r="5" spans="1:35">
      <c r="A5" t="s">
        <v>20</v>
      </c>
      <c r="B5" s="86">
        <f ca="1">Coal!B34*'EPE Data'!B$83</f>
        <v>3235927788470.1606</v>
      </c>
      <c r="C5" s="86">
        <f ca="1">Coal!C34*'EPE Data'!C$83</f>
        <v>3214551777675.207</v>
      </c>
      <c r="D5" s="86">
        <f ca="1">Coal!D34*'EPE Data'!D$83</f>
        <v>3203077643297.5405</v>
      </c>
      <c r="E5" s="86">
        <f ca="1">Coal!E34*'EPE Data'!E$83</f>
        <v>3034756141861.9492</v>
      </c>
      <c r="F5" s="86">
        <f ca="1">Coal!F34*'EPE Data'!F$83</f>
        <v>3138728106505.8452</v>
      </c>
      <c r="G5" s="86">
        <f ca="1">Coal!G34*'EPE Data'!G$83</f>
        <v>3153444487897.1738</v>
      </c>
      <c r="H5" s="86">
        <f ca="1">Coal!H34*'EPE Data'!H$83</f>
        <v>3140838473366.8589</v>
      </c>
      <c r="I5" s="86">
        <f ca="1">Coal!I34*'EPE Data'!I$83</f>
        <v>3128641191707.3037</v>
      </c>
      <c r="J5" s="86">
        <f ca="1">Coal!J34*'EPE Data'!J$83</f>
        <v>3116804367168.5054</v>
      </c>
      <c r="K5" s="86">
        <f ca="1">Coal!K34*'EPE Data'!K$83</f>
        <v>3105283898382.4102</v>
      </c>
      <c r="L5" s="86">
        <f ca="1">Coal!L34*'EPE Data'!L$83</f>
        <v>3094039416714.0908</v>
      </c>
      <c r="M5" s="86">
        <f ca="1">Coal!M34*'EPE Data'!M$83</f>
        <v>3140034008013.6035</v>
      </c>
      <c r="N5" s="86">
        <f ca="1">Coal!N34*'EPE Data'!N$83</f>
        <v>3185995526165.7568</v>
      </c>
      <c r="O5" s="86">
        <f ca="1">Coal!O34*'EPE Data'!O$83</f>
        <v>3231925921579.9712</v>
      </c>
      <c r="P5" s="86">
        <f ca="1">Coal!P34*'EPE Data'!P$83</f>
        <v>3277826994261.3003</v>
      </c>
      <c r="Q5" s="86">
        <f ca="1">Coal!Q34*'EPE Data'!Q$83</f>
        <v>3323700408034.1157</v>
      </c>
      <c r="R5" s="86">
        <f ca="1">Coal!R34*'EPE Data'!R$83</f>
        <v>3376464844631.646</v>
      </c>
      <c r="S5" s="86">
        <f ca="1">Coal!S34*'EPE Data'!S$83</f>
        <v>3429239681674.5908</v>
      </c>
      <c r="T5" s="86">
        <f ca="1">Coal!T34*'EPE Data'!T$83</f>
        <v>3482024329396.2832</v>
      </c>
      <c r="U5" s="86">
        <f ca="1">Coal!U34*'EPE Data'!U$83</f>
        <v>3534818241793.8398</v>
      </c>
      <c r="V5" s="86">
        <f ca="1">Coal!V34*'EPE Data'!V$83</f>
        <v>3587620912642.7144</v>
      </c>
      <c r="W5" s="86">
        <f ca="1">Coal!W34*'EPE Data'!W$83</f>
        <v>3635051584021.1865</v>
      </c>
      <c r="X5" s="86">
        <f ca="1">Coal!X34*'EPE Data'!X$83</f>
        <v>3682504821670.7012</v>
      </c>
      <c r="Y5" s="86">
        <f ca="1">Coal!Y34*'EPE Data'!Y$83</f>
        <v>3729979483292.3555</v>
      </c>
      <c r="Z5" s="86">
        <f ca="1">Coal!Z34*'EPE Data'!Z$83</f>
        <v>3777474502405.126</v>
      </c>
      <c r="AA5" s="86">
        <f ca="1">Coal!AA34*'EPE Data'!AA$83</f>
        <v>3824988882158.2109</v>
      </c>
      <c r="AB5" s="86">
        <f ca="1">Coal!AB34*'EPE Data'!AB$83</f>
        <v>3796774852759.3032</v>
      </c>
      <c r="AC5" s="86">
        <f ca="1">Coal!AC34*'EPE Data'!AC$83</f>
        <v>3770050318015.2612</v>
      </c>
      <c r="AD5" s="86">
        <f ca="1">Coal!AD34*'EPE Data'!AD$83</f>
        <v>3744718237396.2461</v>
      </c>
      <c r="AE5" s="86">
        <f ca="1">Coal!AE34*'EPE Data'!AE$83</f>
        <v>3720689820784.3398</v>
      </c>
      <c r="AF5" s="86">
        <f ca="1">Coal!AF34*'EPE Data'!AF$83</f>
        <v>3697883669907.1348</v>
      </c>
      <c r="AG5" s="17"/>
    </row>
    <row r="6" spans="1:35">
      <c r="A6" t="s">
        <v>21</v>
      </c>
      <c r="B6" s="86">
        <f ca="1">Coal!B35*'EPE Data'!B$83</f>
        <v>0</v>
      </c>
      <c r="C6" s="86">
        <f ca="1">Coal!C35*'EPE Data'!C$83</f>
        <v>0</v>
      </c>
      <c r="D6" s="86">
        <f ca="1">Coal!D35*'EPE Data'!D$83</f>
        <v>0</v>
      </c>
      <c r="E6" s="86">
        <f ca="1">Coal!E35*'EPE Data'!E$83</f>
        <v>0</v>
      </c>
      <c r="F6" s="86">
        <f ca="1">Coal!F35*'EPE Data'!F$83</f>
        <v>0</v>
      </c>
      <c r="G6" s="86">
        <f ca="1">Coal!G35*'EPE Data'!G$83</f>
        <v>0</v>
      </c>
      <c r="H6" s="86">
        <f ca="1">Coal!H35*'EPE Data'!H$83</f>
        <v>0</v>
      </c>
      <c r="I6" s="86">
        <f ca="1">Coal!I35*'EPE Data'!I$83</f>
        <v>0</v>
      </c>
      <c r="J6" s="86">
        <f ca="1">Coal!J35*'EPE Data'!J$83</f>
        <v>0</v>
      </c>
      <c r="K6" s="86">
        <f ca="1">Coal!K35*'EPE Data'!K$83</f>
        <v>0</v>
      </c>
      <c r="L6" s="86">
        <f ca="1">Coal!L35*'EPE Data'!L$83</f>
        <v>0</v>
      </c>
      <c r="M6" s="86">
        <f ca="1">Coal!M35*'EPE Data'!M$83</f>
        <v>0</v>
      </c>
      <c r="N6" s="86">
        <f ca="1">Coal!N35*'EPE Data'!N$83</f>
        <v>0</v>
      </c>
      <c r="O6" s="86">
        <f ca="1">Coal!O35*'EPE Data'!O$83</f>
        <v>0</v>
      </c>
      <c r="P6" s="86">
        <f ca="1">Coal!P35*'EPE Data'!P$83</f>
        <v>0</v>
      </c>
      <c r="Q6" s="86">
        <f ca="1">Coal!Q35*'EPE Data'!Q$83</f>
        <v>0</v>
      </c>
      <c r="R6" s="86">
        <f ca="1">Coal!R35*'EPE Data'!R$83</f>
        <v>0</v>
      </c>
      <c r="S6" s="86">
        <f ca="1">Coal!S35*'EPE Data'!S$83</f>
        <v>0</v>
      </c>
      <c r="T6" s="86">
        <f ca="1">Coal!T35*'EPE Data'!T$83</f>
        <v>0</v>
      </c>
      <c r="U6" s="86">
        <f ca="1">Coal!U35*'EPE Data'!U$83</f>
        <v>0</v>
      </c>
      <c r="V6" s="86">
        <f ca="1">Coal!V35*'EPE Data'!V$83</f>
        <v>0</v>
      </c>
      <c r="W6" s="86">
        <f ca="1">Coal!W35*'EPE Data'!W$83</f>
        <v>0</v>
      </c>
      <c r="X6" s="86">
        <f ca="1">Coal!X35*'EPE Data'!X$83</f>
        <v>0</v>
      </c>
      <c r="Y6" s="86">
        <f ca="1">Coal!Y35*'EPE Data'!Y$83</f>
        <v>0</v>
      </c>
      <c r="Z6" s="86">
        <f ca="1">Coal!Z35*'EPE Data'!Z$83</f>
        <v>0</v>
      </c>
      <c r="AA6" s="86">
        <f ca="1">Coal!AA35*'EPE Data'!AA$83</f>
        <v>0</v>
      </c>
      <c r="AB6" s="86">
        <f ca="1">Coal!AB35*'EPE Data'!AB$83</f>
        <v>0</v>
      </c>
      <c r="AC6" s="86">
        <f ca="1">Coal!AC35*'EPE Data'!AC$83</f>
        <v>0</v>
      </c>
      <c r="AD6" s="86">
        <f ca="1">Coal!AD35*'EPE Data'!AD$83</f>
        <v>0</v>
      </c>
      <c r="AE6" s="86">
        <f ca="1">Coal!AE35*'EPE Data'!AE$83</f>
        <v>0</v>
      </c>
      <c r="AF6" s="86">
        <f ca="1">Coal!AF35*'EPE Data'!AF$83</f>
        <v>0</v>
      </c>
      <c r="AG6" s="17"/>
    </row>
    <row r="7" spans="1:35">
      <c r="A7" t="s">
        <v>22</v>
      </c>
      <c r="B7" s="86">
        <f ca="1">Coal!B36*'EPE Data'!B$83</f>
        <v>0</v>
      </c>
      <c r="C7" s="86">
        <f ca="1">Coal!C36*'EPE Data'!C$83</f>
        <v>0</v>
      </c>
      <c r="D7" s="86">
        <f ca="1">Coal!D36*'EPE Data'!D$83</f>
        <v>0</v>
      </c>
      <c r="E7" s="86">
        <f ca="1">Coal!E36*'EPE Data'!E$83</f>
        <v>0</v>
      </c>
      <c r="F7" s="86">
        <f ca="1">Coal!F36*'EPE Data'!F$83</f>
        <v>0</v>
      </c>
      <c r="G7" s="86">
        <f ca="1">Coal!G36*'EPE Data'!G$83</f>
        <v>0</v>
      </c>
      <c r="H7" s="86">
        <f ca="1">Coal!H36*'EPE Data'!H$83</f>
        <v>0</v>
      </c>
      <c r="I7" s="86">
        <f ca="1">Coal!I36*'EPE Data'!I$83</f>
        <v>0</v>
      </c>
      <c r="J7" s="86">
        <f ca="1">Coal!J36*'EPE Data'!J$83</f>
        <v>0</v>
      </c>
      <c r="K7" s="86">
        <f ca="1">Coal!K36*'EPE Data'!K$83</f>
        <v>0</v>
      </c>
      <c r="L7" s="86">
        <f ca="1">Coal!L36*'EPE Data'!L$83</f>
        <v>0</v>
      </c>
      <c r="M7" s="86">
        <f ca="1">Coal!M36*'EPE Data'!M$83</f>
        <v>0</v>
      </c>
      <c r="N7" s="86">
        <f ca="1">Coal!N36*'EPE Data'!N$83</f>
        <v>0</v>
      </c>
      <c r="O7" s="86">
        <f ca="1">Coal!O36*'EPE Data'!O$83</f>
        <v>0</v>
      </c>
      <c r="P7" s="86">
        <f ca="1">Coal!P36*'EPE Data'!P$83</f>
        <v>0</v>
      </c>
      <c r="Q7" s="86">
        <f ca="1">Coal!Q36*'EPE Data'!Q$83</f>
        <v>0</v>
      </c>
      <c r="R7" s="86">
        <f ca="1">Coal!R36*'EPE Data'!R$83</f>
        <v>0</v>
      </c>
      <c r="S7" s="86">
        <f ca="1">Coal!S36*'EPE Data'!S$83</f>
        <v>0</v>
      </c>
      <c r="T7" s="86">
        <f ca="1">Coal!T36*'EPE Data'!T$83</f>
        <v>0</v>
      </c>
      <c r="U7" s="86">
        <f ca="1">Coal!U36*'EPE Data'!U$83</f>
        <v>0</v>
      </c>
      <c r="V7" s="86">
        <f ca="1">Coal!V36*'EPE Data'!V$83</f>
        <v>0</v>
      </c>
      <c r="W7" s="86">
        <f ca="1">Coal!W36*'EPE Data'!W$83</f>
        <v>0</v>
      </c>
      <c r="X7" s="86">
        <f ca="1">Coal!X36*'EPE Data'!X$83</f>
        <v>0</v>
      </c>
      <c r="Y7" s="86">
        <f ca="1">Coal!Y36*'EPE Data'!Y$83</f>
        <v>0</v>
      </c>
      <c r="Z7" s="86">
        <f ca="1">Coal!Z36*'EPE Data'!Z$83</f>
        <v>0</v>
      </c>
      <c r="AA7" s="86">
        <f ca="1">Coal!AA36*'EPE Data'!AA$83</f>
        <v>0</v>
      </c>
      <c r="AB7" s="86">
        <f ca="1">Coal!AB36*'EPE Data'!AB$83</f>
        <v>0</v>
      </c>
      <c r="AC7" s="86">
        <f ca="1">Coal!AC36*'EPE Data'!AC$83</f>
        <v>0</v>
      </c>
      <c r="AD7" s="86">
        <f ca="1">Coal!AD36*'EPE Data'!AD$83</f>
        <v>0</v>
      </c>
      <c r="AE7" s="86">
        <f ca="1">Coal!AE36*'EPE Data'!AE$83</f>
        <v>0</v>
      </c>
      <c r="AF7" s="86">
        <f ca="1">Coal!AF36*'EPE Data'!AF$83</f>
        <v>0</v>
      </c>
      <c r="AG7" s="17"/>
    </row>
    <row r="8" spans="1:35">
      <c r="A8" t="s">
        <v>23</v>
      </c>
      <c r="B8" s="86">
        <f ca="1">Coal!B37*'EPE Data'!B$83</f>
        <v>0</v>
      </c>
      <c r="C8" s="86">
        <f ca="1">Coal!C37*'EPE Data'!C$83</f>
        <v>0</v>
      </c>
      <c r="D8" s="86">
        <f ca="1">Coal!D37*'EPE Data'!D$83</f>
        <v>0</v>
      </c>
      <c r="E8" s="86">
        <f ca="1">Coal!E37*'EPE Data'!E$83</f>
        <v>0</v>
      </c>
      <c r="F8" s="86">
        <f ca="1">Coal!F37*'EPE Data'!F$83</f>
        <v>0</v>
      </c>
      <c r="G8" s="86">
        <f ca="1">Coal!G37*'EPE Data'!G$83</f>
        <v>0</v>
      </c>
      <c r="H8" s="86">
        <f ca="1">Coal!H37*'EPE Data'!H$83</f>
        <v>0</v>
      </c>
      <c r="I8" s="86">
        <f ca="1">Coal!I37*'EPE Data'!I$83</f>
        <v>0</v>
      </c>
      <c r="J8" s="86">
        <f ca="1">Coal!J37*'EPE Data'!J$83</f>
        <v>0</v>
      </c>
      <c r="K8" s="86">
        <f ca="1">Coal!K37*'EPE Data'!K$83</f>
        <v>0</v>
      </c>
      <c r="L8" s="86">
        <f ca="1">Coal!L37*'EPE Data'!L$83</f>
        <v>0</v>
      </c>
      <c r="M8" s="86">
        <f ca="1">Coal!M37*'EPE Data'!M$83</f>
        <v>0</v>
      </c>
      <c r="N8" s="86">
        <f ca="1">Coal!N37*'EPE Data'!N$83</f>
        <v>0</v>
      </c>
      <c r="O8" s="86">
        <f ca="1">Coal!O37*'EPE Data'!O$83</f>
        <v>0</v>
      </c>
      <c r="P8" s="86">
        <f ca="1">Coal!P37*'EPE Data'!P$83</f>
        <v>0</v>
      </c>
      <c r="Q8" s="86">
        <f ca="1">Coal!Q37*'EPE Data'!Q$83</f>
        <v>0</v>
      </c>
      <c r="R8" s="86">
        <f ca="1">Coal!R37*'EPE Data'!R$83</f>
        <v>0</v>
      </c>
      <c r="S8" s="86">
        <f ca="1">Coal!S37*'EPE Data'!S$83</f>
        <v>0</v>
      </c>
      <c r="T8" s="86">
        <f ca="1">Coal!T37*'EPE Data'!T$83</f>
        <v>0</v>
      </c>
      <c r="U8" s="86">
        <f ca="1">Coal!U37*'EPE Data'!U$83</f>
        <v>0</v>
      </c>
      <c r="V8" s="86">
        <f ca="1">Coal!V37*'EPE Data'!V$83</f>
        <v>0</v>
      </c>
      <c r="W8" s="86">
        <f ca="1">Coal!W37*'EPE Data'!W$83</f>
        <v>0</v>
      </c>
      <c r="X8" s="86">
        <f ca="1">Coal!X37*'EPE Data'!X$83</f>
        <v>0</v>
      </c>
      <c r="Y8" s="86">
        <f ca="1">Coal!Y37*'EPE Data'!Y$83</f>
        <v>0</v>
      </c>
      <c r="Z8" s="86">
        <f ca="1">Coal!Z37*'EPE Data'!Z$83</f>
        <v>0</v>
      </c>
      <c r="AA8" s="86">
        <f ca="1">Coal!AA37*'EPE Data'!AA$83</f>
        <v>0</v>
      </c>
      <c r="AB8" s="86">
        <f ca="1">Coal!AB37*'EPE Data'!AB$83</f>
        <v>0</v>
      </c>
      <c r="AC8" s="86">
        <f ca="1">Coal!AC37*'EPE Data'!AC$83</f>
        <v>0</v>
      </c>
      <c r="AD8" s="86">
        <f ca="1">Coal!AD37*'EPE Data'!AD$83</f>
        <v>0</v>
      </c>
      <c r="AE8" s="86">
        <f ca="1">Coal!AE37*'EPE Data'!AE$83</f>
        <v>0</v>
      </c>
      <c r="AF8" s="86">
        <f ca="1">Coal!AF37*'EPE Data'!AF$83</f>
        <v>0</v>
      </c>
      <c r="AG8" s="17"/>
    </row>
    <row r="9" spans="1:35">
      <c r="A9" t="s">
        <v>24</v>
      </c>
      <c r="B9" s="86">
        <f ca="1">Coal!B38*'EPE Data'!B$83</f>
        <v>1802389326191.3577</v>
      </c>
      <c r="C9" s="86">
        <f ca="1">Coal!C38*'EPE Data'!C$83</f>
        <v>1740544011293.2676</v>
      </c>
      <c r="D9" s="86">
        <f ca="1">Coal!D38*'EPE Data'!D$83</f>
        <v>1943026596265.4041</v>
      </c>
      <c r="E9" s="86">
        <f ca="1">Coal!E38*'EPE Data'!E$83</f>
        <v>1870229660007.9751</v>
      </c>
      <c r="F9" s="86">
        <f ca="1">Coal!F38*'EPE Data'!F$83</f>
        <v>1964464548036.0295</v>
      </c>
      <c r="G9" s="86">
        <f ca="1">Coal!G38*'EPE Data'!G$83</f>
        <v>2003824105616.2449</v>
      </c>
      <c r="H9" s="86">
        <f ca="1">Coal!H38*'EPE Data'!H$83</f>
        <v>2008504836316.1704</v>
      </c>
      <c r="I9" s="86">
        <f ca="1">Coal!I38*'EPE Data'!I$83</f>
        <v>2013097095060.4307</v>
      </c>
      <c r="J9" s="86">
        <f ca="1">Coal!J38*'EPE Data'!J$83</f>
        <v>2017584702029.9788</v>
      </c>
      <c r="K9" s="86">
        <f ca="1">Coal!K38*'EPE Data'!K$83</f>
        <v>2021952876467.2966</v>
      </c>
      <c r="L9" s="86">
        <f ca="1">Coal!L38*'EPE Data'!L$83</f>
        <v>2026188088655.947</v>
      </c>
      <c r="M9" s="86">
        <f ca="1">Coal!M38*'EPE Data'!M$83</f>
        <v>2060667074411.8027</v>
      </c>
      <c r="N9" s="86">
        <f ca="1">Coal!N38*'EPE Data'!N$83</f>
        <v>2095131199241.343</v>
      </c>
      <c r="O9" s="86">
        <f ca="1">Coal!O38*'EPE Data'!O$83</f>
        <v>2129581339531.9983</v>
      </c>
      <c r="P9" s="86">
        <f ca="1">Coal!P38*'EPE Data'!P$83</f>
        <v>2164018304089.24</v>
      </c>
      <c r="Q9" s="86">
        <f ca="1">Coal!Q38*'EPE Data'!Q$83</f>
        <v>2198442840527.7737</v>
      </c>
      <c r="R9" s="86">
        <f ca="1">Coal!R38*'EPE Data'!R$83</f>
        <v>2228458395238.2461</v>
      </c>
      <c r="S9" s="86">
        <f ca="1">Coal!S38*'EPE Data'!S$83</f>
        <v>2258484942293.9512</v>
      </c>
      <c r="T9" s="86">
        <f ca="1">Coal!T38*'EPE Data'!T$83</f>
        <v>2288521858364.0068</v>
      </c>
      <c r="U9" s="86">
        <f ca="1">Coal!U38*'EPE Data'!U$83</f>
        <v>2318568566371.9575</v>
      </c>
      <c r="V9" s="86">
        <f ca="1">Coal!V38*'EPE Data'!V$83</f>
        <v>2348624531283.5049</v>
      </c>
      <c r="W9" s="86">
        <f ca="1">Coal!W38*'EPE Data'!W$83</f>
        <v>2367175172220.7407</v>
      </c>
      <c r="X9" s="86">
        <f ca="1">Coal!X38*'EPE Data'!X$83</f>
        <v>2385827391347.9385</v>
      </c>
      <c r="Y9" s="86">
        <f ca="1">Coal!Y38*'EPE Data'!Y$83</f>
        <v>2404576046802.9473</v>
      </c>
      <c r="Z9" s="86">
        <f ca="1">Coal!Z38*'EPE Data'!Z$83</f>
        <v>2423416338004.769</v>
      </c>
      <c r="AA9" s="86">
        <f ca="1">Coal!AA38*'EPE Data'!AA$83</f>
        <v>2442343777800.8765</v>
      </c>
      <c r="AB9" s="86">
        <f ca="1">Coal!AB38*'EPE Data'!AB$83</f>
        <v>2442855920729.5254</v>
      </c>
      <c r="AC9" s="86">
        <f ca="1">Coal!AC38*'EPE Data'!AC$83</f>
        <v>2443968408099.2583</v>
      </c>
      <c r="AD9" s="86">
        <f ca="1">Coal!AD38*'EPE Data'!AD$83</f>
        <v>2445642127488.6533</v>
      </c>
      <c r="AE9" s="86">
        <f ca="1">Coal!AE38*'EPE Data'!AE$83</f>
        <v>2447841291824.8638</v>
      </c>
      <c r="AF9" s="86">
        <f ca="1">Coal!AF38*'EPE Data'!AF$83</f>
        <v>2450533093336.3472</v>
      </c>
      <c r="AG9" s="17"/>
    </row>
    <row r="10" spans="1:35">
      <c r="A10" s="88" t="s">
        <v>25</v>
      </c>
      <c r="B10" s="86">
        <f ca="1">Coal!B39*'EPE Data'!B$83</f>
        <v>0</v>
      </c>
      <c r="C10" s="86">
        <f ca="1">Coal!C39*'EPE Data'!C$83</f>
        <v>0</v>
      </c>
      <c r="D10" s="86">
        <f ca="1">Coal!D39*'EPE Data'!D$83</f>
        <v>0</v>
      </c>
      <c r="E10" s="86">
        <f ca="1">Coal!E39*'EPE Data'!E$83</f>
        <v>0</v>
      </c>
      <c r="F10" s="86">
        <f ca="1">Coal!F39*'EPE Data'!F$83</f>
        <v>0</v>
      </c>
      <c r="G10" s="86">
        <f ca="1">Coal!G39*'EPE Data'!G$83</f>
        <v>0</v>
      </c>
      <c r="H10" s="86">
        <f ca="1">Coal!H39*'EPE Data'!H$83</f>
        <v>0</v>
      </c>
      <c r="I10" s="86">
        <f ca="1">Coal!I39*'EPE Data'!I$83</f>
        <v>0</v>
      </c>
      <c r="J10" s="86">
        <f ca="1">Coal!J39*'EPE Data'!J$83</f>
        <v>0</v>
      </c>
      <c r="K10" s="86">
        <f ca="1">Coal!K39*'EPE Data'!K$83</f>
        <v>0</v>
      </c>
      <c r="L10" s="86">
        <f ca="1">Coal!L39*'EPE Data'!L$83</f>
        <v>0</v>
      </c>
      <c r="M10" s="86">
        <f ca="1">Coal!M39*'EPE Data'!M$83</f>
        <v>0</v>
      </c>
      <c r="N10" s="86">
        <f ca="1">Coal!N39*'EPE Data'!N$83</f>
        <v>0</v>
      </c>
      <c r="O10" s="86">
        <f ca="1">Coal!O39*'EPE Data'!O$83</f>
        <v>0</v>
      </c>
      <c r="P10" s="86">
        <f ca="1">Coal!P39*'EPE Data'!P$83</f>
        <v>0</v>
      </c>
      <c r="Q10" s="86">
        <f ca="1">Coal!Q39*'EPE Data'!Q$83</f>
        <v>0</v>
      </c>
      <c r="R10" s="86">
        <f ca="1">Coal!R39*'EPE Data'!R$83</f>
        <v>0</v>
      </c>
      <c r="S10" s="86">
        <f ca="1">Coal!S39*'EPE Data'!S$83</f>
        <v>0</v>
      </c>
      <c r="T10" s="86">
        <f ca="1">Coal!T39*'EPE Data'!T$83</f>
        <v>0</v>
      </c>
      <c r="U10" s="86">
        <f ca="1">Coal!U39*'EPE Data'!U$83</f>
        <v>0</v>
      </c>
      <c r="V10" s="86">
        <f ca="1">Coal!V39*'EPE Data'!V$83</f>
        <v>0</v>
      </c>
      <c r="W10" s="86">
        <f ca="1">Coal!W39*'EPE Data'!W$83</f>
        <v>0</v>
      </c>
      <c r="X10" s="86">
        <f ca="1">Coal!X39*'EPE Data'!X$83</f>
        <v>0</v>
      </c>
      <c r="Y10" s="86">
        <f ca="1">Coal!Y39*'EPE Data'!Y$83</f>
        <v>0</v>
      </c>
      <c r="Z10" s="86">
        <f ca="1">Coal!Z39*'EPE Data'!Z$83</f>
        <v>0</v>
      </c>
      <c r="AA10" s="86">
        <f ca="1">Coal!AA39*'EPE Data'!AA$83</f>
        <v>0</v>
      </c>
      <c r="AB10" s="86">
        <f ca="1">Coal!AB39*'EPE Data'!AB$83</f>
        <v>0</v>
      </c>
      <c r="AC10" s="86">
        <f ca="1">Coal!AC39*'EPE Data'!AC$83</f>
        <v>0</v>
      </c>
      <c r="AD10" s="86">
        <f ca="1">Coal!AD39*'EPE Data'!AD$83</f>
        <v>0</v>
      </c>
      <c r="AE10" s="86">
        <f ca="1">Coal!AE39*'EPE Data'!AE$83</f>
        <v>0</v>
      </c>
      <c r="AF10" s="86">
        <f ca="1">Coal!AF39*'EPE Data'!AF$83</f>
        <v>0</v>
      </c>
      <c r="AG10" s="17"/>
    </row>
    <row r="11" spans="1:35">
      <c r="A11" t="s">
        <v>26</v>
      </c>
      <c r="B11" s="86">
        <f ca="1">Coal!B40*'EPE Data'!B$83</f>
        <v>2025263917915.2068</v>
      </c>
      <c r="C11" s="86">
        <f ca="1">Coal!C40*'EPE Data'!C$83</f>
        <v>2344407081703.8066</v>
      </c>
      <c r="D11" s="86">
        <f ca="1">Coal!D40*'EPE Data'!D$83</f>
        <v>2683612712655.2627</v>
      </c>
      <c r="E11" s="86">
        <f ca="1">Coal!E40*'EPE Data'!E$83</f>
        <v>2590115182034.9053</v>
      </c>
      <c r="F11" s="86">
        <f ca="1">Coal!F40*'EPE Data'!F$83</f>
        <v>2727759793756.7246</v>
      </c>
      <c r="G11" s="86">
        <f ca="1">Coal!G40*'EPE Data'!G$83</f>
        <v>2789437374490.6929</v>
      </c>
      <c r="H11" s="86">
        <f ca="1">Coal!H40*'EPE Data'!H$83</f>
        <v>2842268873502.1743</v>
      </c>
      <c r="I11" s="86">
        <f ca="1">Coal!I40*'EPE Data'!I$83</f>
        <v>2893706482750.1304</v>
      </c>
      <c r="J11" s="86">
        <f ca="1">Coal!J40*'EPE Data'!J$83</f>
        <v>2943780583467.6948</v>
      </c>
      <c r="K11" s="86">
        <f ca="1">Coal!K40*'EPE Data'!K$83</f>
        <v>2992518929836.7134</v>
      </c>
      <c r="L11" s="86">
        <f ca="1">Coal!L40*'EPE Data'!L$83</f>
        <v>3039946926929.2759</v>
      </c>
      <c r="M11" s="86">
        <f ca="1">Coal!M40*'EPE Data'!M$83</f>
        <v>3164115254185.1191</v>
      </c>
      <c r="N11" s="86">
        <f ca="1">Coal!N40*'EPE Data'!N$83</f>
        <v>3288374259827.1245</v>
      </c>
      <c r="O11" s="86">
        <f ca="1">Coal!O40*'EPE Data'!O$83</f>
        <v>3412718596315.2837</v>
      </c>
      <c r="P11" s="86">
        <f ca="1">Coal!P40*'EPE Data'!P$83</f>
        <v>3537143328481.1548</v>
      </c>
      <c r="Q11" s="86">
        <f ca="1">Coal!Q40*'EPE Data'!Q$83</f>
        <v>3661643894530.0146</v>
      </c>
      <c r="R11" s="86">
        <f ca="1">Coal!R40*'EPE Data'!R$83</f>
        <v>3764613989923.5283</v>
      </c>
      <c r="S11" s="86">
        <f ca="1">Coal!S40*'EPE Data'!S$83</f>
        <v>3867557790056.6274</v>
      </c>
      <c r="T11" s="86">
        <f ca="1">Coal!T40*'EPE Data'!T$83</f>
        <v>3970476786025.8384</v>
      </c>
      <c r="U11" s="86">
        <f ca="1">Coal!U40*'EPE Data'!U$83</f>
        <v>4073372358280.5103</v>
      </c>
      <c r="V11" s="86">
        <f ca="1">Coal!V40*'EPE Data'!V$83</f>
        <v>4176245786699.1167</v>
      </c>
      <c r="W11" s="86">
        <f ca="1">Coal!W40*'EPE Data'!W$83</f>
        <v>4265315052311.0625</v>
      </c>
      <c r="X11" s="86">
        <f ca="1">Coal!X40*'EPE Data'!X$83</f>
        <v>4354175466545.1025</v>
      </c>
      <c r="Y11" s="86">
        <f ca="1">Coal!Y40*'EPE Data'!Y$83</f>
        <v>4442837601404.8896</v>
      </c>
      <c r="Z11" s="86">
        <f ca="1">Coal!Z40*'EPE Data'!Z$83</f>
        <v>4531311327197.7891</v>
      </c>
      <c r="AA11" s="86">
        <f ca="1">Coal!AA40*'EPE Data'!AA$83</f>
        <v>4619605869801.8018</v>
      </c>
      <c r="AB11" s="86">
        <f ca="1">Coal!AB40*'EPE Data'!AB$83</f>
        <v>4625123158044.2822</v>
      </c>
      <c r="AC11" s="86">
        <f ca="1">Coal!AC40*'EPE Data'!AC$83</f>
        <v>4631689869668.0332</v>
      </c>
      <c r="AD11" s="86">
        <f ca="1">Coal!AD40*'EPE Data'!AD$83</f>
        <v>4639237634772.8262</v>
      </c>
      <c r="AE11" s="86">
        <f ca="1">Coal!AE40*'EPE Data'!AE$83</f>
        <v>4647703896285.7217</v>
      </c>
      <c r="AF11" s="86">
        <f ca="1">Coal!AF40*'EPE Data'!AF$83</f>
        <v>4657031305058.1475</v>
      </c>
      <c r="AG11" s="17"/>
    </row>
    <row r="12" spans="1:35">
      <c r="A12" t="s">
        <v>27</v>
      </c>
      <c r="B12" s="86">
        <f ca="1">Coal!B41*'EPE Data'!B$83</f>
        <v>0</v>
      </c>
      <c r="C12" s="86">
        <f ca="1">Coal!C41*'EPE Data'!C$83</f>
        <v>0</v>
      </c>
      <c r="D12" s="86">
        <f ca="1">Coal!D41*'EPE Data'!D$83</f>
        <v>0</v>
      </c>
      <c r="E12" s="86">
        <f ca="1">Coal!E41*'EPE Data'!E$83</f>
        <v>0</v>
      </c>
      <c r="F12" s="86">
        <f ca="1">Coal!F41*'EPE Data'!F$83</f>
        <v>0</v>
      </c>
      <c r="G12" s="86">
        <f ca="1">Coal!G41*'EPE Data'!G$83</f>
        <v>0</v>
      </c>
      <c r="H12" s="86">
        <f ca="1">Coal!H41*'EPE Data'!H$83</f>
        <v>0</v>
      </c>
      <c r="I12" s="86">
        <f ca="1">Coal!I41*'EPE Data'!I$83</f>
        <v>0</v>
      </c>
      <c r="J12" s="86">
        <f ca="1">Coal!J41*'EPE Data'!J$83</f>
        <v>0</v>
      </c>
      <c r="K12" s="86">
        <f ca="1">Coal!K41*'EPE Data'!K$83</f>
        <v>0</v>
      </c>
      <c r="L12" s="86">
        <f ca="1">Coal!L41*'EPE Data'!L$83</f>
        <v>0</v>
      </c>
      <c r="M12" s="86">
        <f ca="1">Coal!M41*'EPE Data'!M$83</f>
        <v>0</v>
      </c>
      <c r="N12" s="86">
        <f ca="1">Coal!N41*'EPE Data'!N$83</f>
        <v>0</v>
      </c>
      <c r="O12" s="86">
        <f ca="1">Coal!O41*'EPE Data'!O$83</f>
        <v>0</v>
      </c>
      <c r="P12" s="86">
        <f ca="1">Coal!P41*'EPE Data'!P$83</f>
        <v>0</v>
      </c>
      <c r="Q12" s="86">
        <f ca="1">Coal!Q41*'EPE Data'!Q$83</f>
        <v>0</v>
      </c>
      <c r="R12" s="86">
        <f ca="1">Coal!R41*'EPE Data'!R$83</f>
        <v>0</v>
      </c>
      <c r="S12" s="86">
        <f ca="1">Coal!S41*'EPE Data'!S$83</f>
        <v>0</v>
      </c>
      <c r="T12" s="86">
        <f ca="1">Coal!T41*'EPE Data'!T$83</f>
        <v>0</v>
      </c>
      <c r="U12" s="86">
        <f ca="1">Coal!U41*'EPE Data'!U$83</f>
        <v>0</v>
      </c>
      <c r="V12" s="86">
        <f ca="1">Coal!V41*'EPE Data'!V$83</f>
        <v>0</v>
      </c>
      <c r="W12" s="86">
        <f ca="1">Coal!W41*'EPE Data'!W$83</f>
        <v>0</v>
      </c>
      <c r="X12" s="86">
        <f ca="1">Coal!X41*'EPE Data'!X$83</f>
        <v>0</v>
      </c>
      <c r="Y12" s="86">
        <f ca="1">Coal!Y41*'EPE Data'!Y$83</f>
        <v>0</v>
      </c>
      <c r="Z12" s="86">
        <f ca="1">Coal!Z41*'EPE Data'!Z$83</f>
        <v>0</v>
      </c>
      <c r="AA12" s="86">
        <f ca="1">Coal!AA41*'EPE Data'!AA$83</f>
        <v>0</v>
      </c>
      <c r="AB12" s="86">
        <f ca="1">Coal!AB41*'EPE Data'!AB$83</f>
        <v>0</v>
      </c>
      <c r="AC12" s="86">
        <f ca="1">Coal!AC41*'EPE Data'!AC$83</f>
        <v>0</v>
      </c>
      <c r="AD12" s="86">
        <f ca="1">Coal!AD41*'EPE Data'!AD$83</f>
        <v>0</v>
      </c>
      <c r="AE12" s="86">
        <f ca="1">Coal!AE41*'EPE Data'!AE$83</f>
        <v>0</v>
      </c>
      <c r="AF12" s="86">
        <f ca="1">Coal!AF41*'EPE Data'!AF$83</f>
        <v>0</v>
      </c>
      <c r="AG12" s="17"/>
    </row>
    <row r="13" spans="1:35">
      <c r="A13" t="s">
        <v>28</v>
      </c>
      <c r="B13" s="86">
        <f ca="1">Coal!B42*'EPE Data'!B$83</f>
        <v>0</v>
      </c>
      <c r="C13" s="86">
        <f ca="1">Coal!C42*'EPE Data'!C$83</f>
        <v>0</v>
      </c>
      <c r="D13" s="86">
        <f ca="1">Coal!D42*'EPE Data'!D$83</f>
        <v>0</v>
      </c>
      <c r="E13" s="86">
        <f ca="1">Coal!E42*'EPE Data'!E$83</f>
        <v>0</v>
      </c>
      <c r="F13" s="86">
        <f ca="1">Coal!F42*'EPE Data'!F$83</f>
        <v>0</v>
      </c>
      <c r="G13" s="86">
        <f ca="1">Coal!G42*'EPE Data'!G$83</f>
        <v>0</v>
      </c>
      <c r="H13" s="86">
        <f ca="1">Coal!H42*'EPE Data'!H$83</f>
        <v>0</v>
      </c>
      <c r="I13" s="86">
        <f ca="1">Coal!I42*'EPE Data'!I$83</f>
        <v>0</v>
      </c>
      <c r="J13" s="86">
        <f ca="1">Coal!J42*'EPE Data'!J$83</f>
        <v>0</v>
      </c>
      <c r="K13" s="86">
        <f ca="1">Coal!K42*'EPE Data'!K$83</f>
        <v>0</v>
      </c>
      <c r="L13" s="86">
        <f ca="1">Coal!L42*'EPE Data'!L$83</f>
        <v>0</v>
      </c>
      <c r="M13" s="86">
        <f ca="1">Coal!M42*'EPE Data'!M$83</f>
        <v>0</v>
      </c>
      <c r="N13" s="86">
        <f ca="1">Coal!N42*'EPE Data'!N$83</f>
        <v>0</v>
      </c>
      <c r="O13" s="86">
        <f ca="1">Coal!O42*'EPE Data'!O$83</f>
        <v>0</v>
      </c>
      <c r="P13" s="86">
        <f ca="1">Coal!P42*'EPE Data'!P$83</f>
        <v>0</v>
      </c>
      <c r="Q13" s="86">
        <f ca="1">Coal!Q42*'EPE Data'!Q$83</f>
        <v>0</v>
      </c>
      <c r="R13" s="86">
        <f ca="1">Coal!R42*'EPE Data'!R$83</f>
        <v>0</v>
      </c>
      <c r="S13" s="86">
        <f ca="1">Coal!S42*'EPE Data'!S$83</f>
        <v>0</v>
      </c>
      <c r="T13" s="86">
        <f ca="1">Coal!T42*'EPE Data'!T$83</f>
        <v>0</v>
      </c>
      <c r="U13" s="86">
        <f ca="1">Coal!U42*'EPE Data'!U$83</f>
        <v>0</v>
      </c>
      <c r="V13" s="86">
        <f ca="1">Coal!V42*'EPE Data'!V$83</f>
        <v>0</v>
      </c>
      <c r="W13" s="86">
        <f ca="1">Coal!W42*'EPE Data'!W$83</f>
        <v>0</v>
      </c>
      <c r="X13" s="86">
        <f ca="1">Coal!X42*'EPE Data'!X$83</f>
        <v>0</v>
      </c>
      <c r="Y13" s="86">
        <f ca="1">Coal!Y42*'EPE Data'!Y$83</f>
        <v>0</v>
      </c>
      <c r="Z13" s="86">
        <f ca="1">Coal!Z42*'EPE Data'!Z$83</f>
        <v>0</v>
      </c>
      <c r="AA13" s="86">
        <f ca="1">Coal!AA42*'EPE Data'!AA$83</f>
        <v>0</v>
      </c>
      <c r="AB13" s="86">
        <f ca="1">Coal!AB42*'EPE Data'!AB$83</f>
        <v>0</v>
      </c>
      <c r="AC13" s="86">
        <f ca="1">Coal!AC42*'EPE Data'!AC$83</f>
        <v>0</v>
      </c>
      <c r="AD13" s="86">
        <f ca="1">Coal!AD42*'EPE Data'!AD$83</f>
        <v>0</v>
      </c>
      <c r="AE13" s="86">
        <f ca="1">Coal!AE42*'EPE Data'!AE$83</f>
        <v>0</v>
      </c>
      <c r="AF13" s="86">
        <f ca="1">Coal!AF42*'EPE Data'!AF$83</f>
        <v>0</v>
      </c>
      <c r="AG13" s="17"/>
    </row>
    <row r="14" spans="1:35">
      <c r="A14" s="88" t="s">
        <v>29</v>
      </c>
      <c r="B14" s="86">
        <f ca="1">Coal!B43*'EPE Data'!B$83</f>
        <v>20489179614355.867</v>
      </c>
      <c r="C14" s="86">
        <f ca="1">Coal!C43*'EPE Data'!C$83</f>
        <v>20516553446176.668</v>
      </c>
      <c r="D14" s="86">
        <f ca="1">Coal!D43*'EPE Data'!D$83</f>
        <v>22778986520668.152</v>
      </c>
      <c r="E14" s="86">
        <f ca="1">Coal!E43*'EPE Data'!E$83</f>
        <v>15163938109529.098</v>
      </c>
      <c r="F14" s="86">
        <f ca="1">Coal!F43*'EPE Data'!F$83</f>
        <v>9079075324942.3008</v>
      </c>
      <c r="G14" s="86">
        <f ca="1">Coal!G43*'EPE Data'!G$83</f>
        <v>2519708307523.9883</v>
      </c>
      <c r="H14" s="86">
        <f ca="1">Coal!H43*'EPE Data'!H$83</f>
        <v>2872894130731.4902</v>
      </c>
      <c r="I14" s="86">
        <f ca="1">Coal!I43*'EPE Data'!I$83</f>
        <v>3216440065198.4463</v>
      </c>
      <c r="J14" s="86">
        <f ca="1">Coal!J43*'EPE Data'!J$83</f>
        <v>3550722472131.793</v>
      </c>
      <c r="K14" s="86">
        <f ca="1">Coal!K43*'EPE Data'!K$83</f>
        <v>3876085168957.6211</v>
      </c>
      <c r="L14" s="86">
        <f ca="1">Coal!L43*'EPE Data'!L$83</f>
        <v>4192842872447.0322</v>
      </c>
      <c r="M14" s="86">
        <f ca="1">Coal!M43*'EPE Data'!M$83</f>
        <v>4427045654512.1191</v>
      </c>
      <c r="N14" s="86">
        <f ca="1">Coal!N43*'EPE Data'!N$83</f>
        <v>4661471671313.7725</v>
      </c>
      <c r="O14" s="86">
        <f ca="1">Coal!O43*'EPE Data'!O$83</f>
        <v>4896107758119.6289</v>
      </c>
      <c r="P14" s="86">
        <f ca="1">Coal!P43*'EPE Data'!P$83</f>
        <v>5130941765385.8535</v>
      </c>
      <c r="Q14" s="86">
        <f ca="1">Coal!Q43*'EPE Data'!Q$83</f>
        <v>5365962462751.1055</v>
      </c>
      <c r="R14" s="86">
        <f ca="1">Coal!R43*'EPE Data'!R$83</f>
        <v>6172458525962.6562</v>
      </c>
      <c r="S14" s="86">
        <f ca="1">Coal!S43*'EPE Data'!S$83</f>
        <v>6978364080524.6113</v>
      </c>
      <c r="T14" s="86">
        <f ca="1">Coal!T43*'EPE Data'!T$83</f>
        <v>7783712611764.1562</v>
      </c>
      <c r="U14" s="86">
        <f ca="1">Coal!U43*'EPE Data'!U$83</f>
        <v>8588535120221.4951</v>
      </c>
      <c r="V14" s="86">
        <f ca="1">Coal!V43*'EPE Data'!V$83</f>
        <v>9392860347932.2734</v>
      </c>
      <c r="W14" s="86">
        <f ca="1">Coal!W43*'EPE Data'!W$83</f>
        <v>9926086071909.7812</v>
      </c>
      <c r="X14" s="86">
        <f ca="1">Coal!X43*'EPE Data'!X$83</f>
        <v>10456530220743.318</v>
      </c>
      <c r="Y14" s="86">
        <f ca="1">Coal!Y43*'EPE Data'!Y$83</f>
        <v>10984333597059.498</v>
      </c>
      <c r="Z14" s="86">
        <f ca="1">Coal!Z43*'EPE Data'!Z$83</f>
        <v>11509627657983.027</v>
      </c>
      <c r="AA14" s="86">
        <f ca="1">Coal!AA43*'EPE Data'!AA$83</f>
        <v>12032535277842.934</v>
      </c>
      <c r="AB14" s="86">
        <f ca="1">Coal!AB43*'EPE Data'!AB$83</f>
        <v>16522280636966.625</v>
      </c>
      <c r="AC14" s="86">
        <f ca="1">Coal!AC43*'EPE Data'!AC$83</f>
        <v>20930038708412.441</v>
      </c>
      <c r="AD14" s="86">
        <f ca="1">Coal!AD43*'EPE Data'!AD$83</f>
        <v>25261150961389.738</v>
      </c>
      <c r="AE14" s="86">
        <f ca="1">Coal!AE43*'EPE Data'!AE$83</f>
        <v>29520504731960.32</v>
      </c>
      <c r="AF14" s="86">
        <f ca="1">Coal!AF43*'EPE Data'!AF$83</f>
        <v>33712580481705.121</v>
      </c>
      <c r="AG14" s="17"/>
    </row>
    <row r="15" spans="1:35">
      <c r="A15" s="88" t="s">
        <v>30</v>
      </c>
      <c r="B15" s="86">
        <f ca="1">Coal!B44*'EPE Data'!B$83</f>
        <v>187234148582166.06</v>
      </c>
      <c r="C15" s="86">
        <f ca="1">Coal!C44*'EPE Data'!C$83</f>
        <v>200094731797806.81</v>
      </c>
      <c r="D15" s="86">
        <f ca="1">Coal!D44*'EPE Data'!D$83</f>
        <v>202698459807755.09</v>
      </c>
      <c r="E15" s="86">
        <f ca="1">Coal!E44*'EPE Data'!E$83</f>
        <v>196276332512884.72</v>
      </c>
      <c r="F15" s="86">
        <f ca="1">Coal!F44*'EPE Data'!F$83</f>
        <v>207353324911401.5</v>
      </c>
      <c r="G15" s="86">
        <f ca="1">Coal!G44*'EPE Data'!G$83</f>
        <v>212676402899906.87</v>
      </c>
      <c r="H15" s="86">
        <f ca="1">Coal!H44*'EPE Data'!H$83</f>
        <v>214526744879876.37</v>
      </c>
      <c r="I15" s="86">
        <f ca="1">Coal!I44*'EPE Data'!I$83</f>
        <v>216330560378155.22</v>
      </c>
      <c r="J15" s="86">
        <f ca="1">Coal!J44*'EPE Data'!J$83</f>
        <v>218087678251307.87</v>
      </c>
      <c r="K15" s="86">
        <f ca="1">Coal!K44*'EPE Data'!K$83</f>
        <v>219797942154593.19</v>
      </c>
      <c r="L15" s="86">
        <f ca="1">Coal!L44*'EPE Data'!L$83</f>
        <v>221461208976265.22</v>
      </c>
      <c r="M15" s="86">
        <f ca="1">Coal!M44*'EPE Data'!M$83</f>
        <v>226185954255780.53</v>
      </c>
      <c r="N15" s="86">
        <f ca="1">Coal!N44*'EPE Data'!N$83</f>
        <v>230910566545771.31</v>
      </c>
      <c r="O15" s="86">
        <f ca="1">Coal!O44*'EPE Data'!O$83</f>
        <v>235635053688975.31</v>
      </c>
      <c r="P15" s="86">
        <f ca="1">Coal!P44*'EPE Data'!P$83</f>
        <v>240359422923343.47</v>
      </c>
      <c r="Q15" s="86">
        <f ca="1">Coal!Q44*'EPE Data'!Q$83</f>
        <v>245083680939234.22</v>
      </c>
      <c r="R15" s="86">
        <f ca="1">Coal!R44*'EPE Data'!R$83</f>
        <v>249531725486981.09</v>
      </c>
      <c r="S15" s="86">
        <f ca="1">Coal!S44*'EPE Data'!S$83</f>
        <v>253980067740287.75</v>
      </c>
      <c r="T15" s="86">
        <f ca="1">Coal!T44*'EPE Data'!T$83</f>
        <v>258428690817490.97</v>
      </c>
      <c r="U15" s="86">
        <f ca="1">Coal!U44*'EPE Data'!U$83</f>
        <v>262877579089635.72</v>
      </c>
      <c r="V15" s="86">
        <f ca="1">Coal!V44*'EPE Data'!V$83</f>
        <v>267326718066394.25</v>
      </c>
      <c r="W15" s="86">
        <f ca="1">Coal!W44*'EPE Data'!W$83</f>
        <v>270896712616748.56</v>
      </c>
      <c r="X15" s="86">
        <f ca="1">Coal!X44*'EPE Data'!X$83</f>
        <v>274468140308133.37</v>
      </c>
      <c r="Y15" s="86">
        <f ca="1">Coal!Y44*'EPE Data'!Y$83</f>
        <v>278040928595313.91</v>
      </c>
      <c r="Z15" s="86">
        <f ca="1">Coal!Z44*'EPE Data'!Z$83</f>
        <v>281615009748105.25</v>
      </c>
      <c r="AA15" s="86">
        <f ca="1">Coal!AA44*'EPE Data'!AA$83</f>
        <v>285190320458405.56</v>
      </c>
      <c r="AB15" s="86">
        <f ca="1">Coal!AB44*'EPE Data'!AB$83</f>
        <v>286870672779264.5</v>
      </c>
      <c r="AC15" s="86">
        <f ca="1">Coal!AC44*'EPE Data'!AC$83</f>
        <v>288590449112723.75</v>
      </c>
      <c r="AD15" s="86">
        <f ca="1">Coal!AD44*'EPE Data'!AD$83</f>
        <v>290347080985604.37</v>
      </c>
      <c r="AE15" s="86">
        <f ca="1">Coal!AE44*'EPE Data'!AE$83</f>
        <v>292138218297007.44</v>
      </c>
      <c r="AF15" s="86">
        <f ca="1">Coal!AF44*'EPE Data'!AF$83</f>
        <v>293961706593738.5</v>
      </c>
      <c r="AG15" s="17"/>
    </row>
    <row r="16" spans="1:35">
      <c r="A16" t="s">
        <v>31</v>
      </c>
      <c r="B16" s="86">
        <f ca="1">Coal!B45*'EPE Data'!B$83</f>
        <v>0</v>
      </c>
      <c r="C16" s="86">
        <f ca="1">Coal!C45*'EPE Data'!C$83</f>
        <v>0</v>
      </c>
      <c r="D16" s="86">
        <f ca="1">Coal!D45*'EPE Data'!D$83</f>
        <v>0</v>
      </c>
      <c r="E16" s="86">
        <f ca="1">Coal!E45*'EPE Data'!E$83</f>
        <v>0</v>
      </c>
      <c r="F16" s="86">
        <f ca="1">Coal!F45*'EPE Data'!F$83</f>
        <v>0</v>
      </c>
      <c r="G16" s="86">
        <f ca="1">Coal!G45*'EPE Data'!G$83</f>
        <v>0</v>
      </c>
      <c r="H16" s="86">
        <f ca="1">Coal!H45*'EPE Data'!H$83</f>
        <v>0</v>
      </c>
      <c r="I16" s="86">
        <f ca="1">Coal!I45*'EPE Data'!I$83</f>
        <v>0</v>
      </c>
      <c r="J16" s="86">
        <f ca="1">Coal!J45*'EPE Data'!J$83</f>
        <v>0</v>
      </c>
      <c r="K16" s="86">
        <f ca="1">Coal!K45*'EPE Data'!K$83</f>
        <v>0</v>
      </c>
      <c r="L16" s="86">
        <f ca="1">Coal!L45*'EPE Data'!L$83</f>
        <v>0</v>
      </c>
      <c r="M16" s="86">
        <f ca="1">Coal!M45*'EPE Data'!M$83</f>
        <v>0</v>
      </c>
      <c r="N16" s="86">
        <f ca="1">Coal!N45*'EPE Data'!N$83</f>
        <v>0</v>
      </c>
      <c r="O16" s="86">
        <f ca="1">Coal!O45*'EPE Data'!O$83</f>
        <v>0</v>
      </c>
      <c r="P16" s="86">
        <f ca="1">Coal!P45*'EPE Data'!P$83</f>
        <v>0</v>
      </c>
      <c r="Q16" s="86">
        <f ca="1">Coal!Q45*'EPE Data'!Q$83</f>
        <v>0</v>
      </c>
      <c r="R16" s="86">
        <f ca="1">Coal!R45*'EPE Data'!R$83</f>
        <v>0</v>
      </c>
      <c r="S16" s="86">
        <f ca="1">Coal!S45*'EPE Data'!S$83</f>
        <v>0</v>
      </c>
      <c r="T16" s="86">
        <f ca="1">Coal!T45*'EPE Data'!T$83</f>
        <v>0</v>
      </c>
      <c r="U16" s="86">
        <f ca="1">Coal!U45*'EPE Data'!U$83</f>
        <v>0</v>
      </c>
      <c r="V16" s="86">
        <f ca="1">Coal!V45*'EPE Data'!V$83</f>
        <v>0</v>
      </c>
      <c r="W16" s="86">
        <f ca="1">Coal!W45*'EPE Data'!W$83</f>
        <v>0</v>
      </c>
      <c r="X16" s="86">
        <f ca="1">Coal!X45*'EPE Data'!X$83</f>
        <v>0</v>
      </c>
      <c r="Y16" s="86">
        <f ca="1">Coal!Y45*'EPE Data'!Y$83</f>
        <v>0</v>
      </c>
      <c r="Z16" s="86">
        <f ca="1">Coal!Z45*'EPE Data'!Z$83</f>
        <v>0</v>
      </c>
      <c r="AA16" s="86">
        <f ca="1">Coal!AA45*'EPE Data'!AA$83</f>
        <v>0</v>
      </c>
      <c r="AB16" s="86">
        <f ca="1">Coal!AB45*'EPE Data'!AB$83</f>
        <v>0</v>
      </c>
      <c r="AC16" s="86">
        <f ca="1">Coal!AC45*'EPE Data'!AC$83</f>
        <v>0</v>
      </c>
      <c r="AD16" s="86">
        <f ca="1">Coal!AD45*'EPE Data'!AD$83</f>
        <v>0</v>
      </c>
      <c r="AE16" s="86">
        <f ca="1">Coal!AE45*'EPE Data'!AE$83</f>
        <v>0</v>
      </c>
      <c r="AF16" s="86">
        <f ca="1">Coal!AF45*'EPE Data'!AF$83</f>
        <v>0</v>
      </c>
      <c r="AG16" s="17"/>
    </row>
    <row r="17" spans="1:33">
      <c r="A17" t="s">
        <v>32</v>
      </c>
      <c r="B17" s="86">
        <f ca="1">Coal!B46*'EPE Data'!B$83</f>
        <v>0</v>
      </c>
      <c r="C17" s="86">
        <f ca="1">Coal!C46*'EPE Data'!C$83</f>
        <v>0</v>
      </c>
      <c r="D17" s="86">
        <f ca="1">Coal!D46*'EPE Data'!D$83</f>
        <v>0</v>
      </c>
      <c r="E17" s="86">
        <f ca="1">Coal!E46*'EPE Data'!E$83</f>
        <v>0</v>
      </c>
      <c r="F17" s="86">
        <f ca="1">Coal!F46*'EPE Data'!F$83</f>
        <v>0</v>
      </c>
      <c r="G17" s="86">
        <f ca="1">Coal!G46*'EPE Data'!G$83</f>
        <v>0</v>
      </c>
      <c r="H17" s="86">
        <f ca="1">Coal!H46*'EPE Data'!H$83</f>
        <v>0</v>
      </c>
      <c r="I17" s="86">
        <f ca="1">Coal!I46*'EPE Data'!I$83</f>
        <v>0</v>
      </c>
      <c r="J17" s="86">
        <f ca="1">Coal!J46*'EPE Data'!J$83</f>
        <v>0</v>
      </c>
      <c r="K17" s="86">
        <f ca="1">Coal!K46*'EPE Data'!K$83</f>
        <v>0</v>
      </c>
      <c r="L17" s="86">
        <f ca="1">Coal!L46*'EPE Data'!L$83</f>
        <v>0</v>
      </c>
      <c r="M17" s="86">
        <f ca="1">Coal!M46*'EPE Data'!M$83</f>
        <v>0</v>
      </c>
      <c r="N17" s="86">
        <f ca="1">Coal!N46*'EPE Data'!N$83</f>
        <v>0</v>
      </c>
      <c r="O17" s="86">
        <f ca="1">Coal!O46*'EPE Data'!O$83</f>
        <v>0</v>
      </c>
      <c r="P17" s="86">
        <f ca="1">Coal!P46*'EPE Data'!P$83</f>
        <v>0</v>
      </c>
      <c r="Q17" s="86">
        <f ca="1">Coal!Q46*'EPE Data'!Q$83</f>
        <v>0</v>
      </c>
      <c r="R17" s="86">
        <f ca="1">Coal!R46*'EPE Data'!R$83</f>
        <v>0</v>
      </c>
      <c r="S17" s="86">
        <f ca="1">Coal!S46*'EPE Data'!S$83</f>
        <v>0</v>
      </c>
      <c r="T17" s="86">
        <f ca="1">Coal!T46*'EPE Data'!T$83</f>
        <v>0</v>
      </c>
      <c r="U17" s="86">
        <f ca="1">Coal!U46*'EPE Data'!U$83</f>
        <v>0</v>
      </c>
      <c r="V17" s="86">
        <f ca="1">Coal!V46*'EPE Data'!V$83</f>
        <v>0</v>
      </c>
      <c r="W17" s="86">
        <f ca="1">Coal!W46*'EPE Data'!W$83</f>
        <v>0</v>
      </c>
      <c r="X17" s="86">
        <f ca="1">Coal!X46*'EPE Data'!X$83</f>
        <v>0</v>
      </c>
      <c r="Y17" s="86">
        <f ca="1">Coal!Y46*'EPE Data'!Y$83</f>
        <v>0</v>
      </c>
      <c r="Z17" s="86">
        <f ca="1">Coal!Z46*'EPE Data'!Z$83</f>
        <v>0</v>
      </c>
      <c r="AA17" s="86">
        <f ca="1">Coal!AA46*'EPE Data'!AA$83</f>
        <v>0</v>
      </c>
      <c r="AB17" s="86">
        <f ca="1">Coal!AB46*'EPE Data'!AB$83</f>
        <v>0</v>
      </c>
      <c r="AC17" s="86">
        <f ca="1">Coal!AC46*'EPE Data'!AC$83</f>
        <v>0</v>
      </c>
      <c r="AD17" s="86">
        <f ca="1">Coal!AD46*'EPE Data'!AD$83</f>
        <v>0</v>
      </c>
      <c r="AE17" s="86">
        <f ca="1">Coal!AE46*'EPE Data'!AE$83</f>
        <v>0</v>
      </c>
      <c r="AF17" s="86">
        <f ca="1">Coal!AF46*'EPE Data'!AF$83</f>
        <v>0</v>
      </c>
      <c r="AG17" s="17"/>
    </row>
    <row r="18" spans="1:33">
      <c r="A18" t="s">
        <v>33</v>
      </c>
      <c r="B18" s="86">
        <f ca="1">Coal!B47*'EPE Data'!B$83</f>
        <v>0</v>
      </c>
      <c r="C18" s="86">
        <f ca="1">Coal!C47*'EPE Data'!C$83</f>
        <v>0</v>
      </c>
      <c r="D18" s="86">
        <f ca="1">Coal!D47*'EPE Data'!D$83</f>
        <v>0</v>
      </c>
      <c r="E18" s="86">
        <f ca="1">Coal!E47*'EPE Data'!E$83</f>
        <v>0</v>
      </c>
      <c r="F18" s="86">
        <f ca="1">Coal!F47*'EPE Data'!F$83</f>
        <v>0</v>
      </c>
      <c r="G18" s="86">
        <f ca="1">Coal!G47*'EPE Data'!G$83</f>
        <v>0</v>
      </c>
      <c r="H18" s="86">
        <f ca="1">Coal!H47*'EPE Data'!H$83</f>
        <v>0</v>
      </c>
      <c r="I18" s="86">
        <f ca="1">Coal!I47*'EPE Data'!I$83</f>
        <v>0</v>
      </c>
      <c r="J18" s="86">
        <f ca="1">Coal!J47*'EPE Data'!J$83</f>
        <v>0</v>
      </c>
      <c r="K18" s="86">
        <f ca="1">Coal!K47*'EPE Data'!K$83</f>
        <v>0</v>
      </c>
      <c r="L18" s="86">
        <f ca="1">Coal!L47*'EPE Data'!L$83</f>
        <v>0</v>
      </c>
      <c r="M18" s="86">
        <f ca="1">Coal!M47*'EPE Data'!M$83</f>
        <v>0</v>
      </c>
      <c r="N18" s="86">
        <f ca="1">Coal!N47*'EPE Data'!N$83</f>
        <v>0</v>
      </c>
      <c r="O18" s="86">
        <f ca="1">Coal!O47*'EPE Data'!O$83</f>
        <v>0</v>
      </c>
      <c r="P18" s="86">
        <f ca="1">Coal!P47*'EPE Data'!P$83</f>
        <v>0</v>
      </c>
      <c r="Q18" s="86">
        <f ca="1">Coal!Q47*'EPE Data'!Q$83</f>
        <v>0</v>
      </c>
      <c r="R18" s="86">
        <f ca="1">Coal!R47*'EPE Data'!R$83</f>
        <v>0</v>
      </c>
      <c r="S18" s="86">
        <f ca="1">Coal!S47*'EPE Data'!S$83</f>
        <v>0</v>
      </c>
      <c r="T18" s="86">
        <f ca="1">Coal!T47*'EPE Data'!T$83</f>
        <v>0</v>
      </c>
      <c r="U18" s="86">
        <f ca="1">Coal!U47*'EPE Data'!U$83</f>
        <v>0</v>
      </c>
      <c r="V18" s="86">
        <f ca="1">Coal!V47*'EPE Data'!V$83</f>
        <v>0</v>
      </c>
      <c r="W18" s="86">
        <f ca="1">Coal!W47*'EPE Data'!W$83</f>
        <v>0</v>
      </c>
      <c r="X18" s="86">
        <f ca="1">Coal!X47*'EPE Data'!X$83</f>
        <v>0</v>
      </c>
      <c r="Y18" s="86">
        <f ca="1">Coal!Y47*'EPE Data'!Y$83</f>
        <v>0</v>
      </c>
      <c r="Z18" s="86">
        <f ca="1">Coal!Z47*'EPE Data'!Z$83</f>
        <v>0</v>
      </c>
      <c r="AA18" s="86">
        <f ca="1">Coal!AA47*'EPE Data'!AA$83</f>
        <v>0</v>
      </c>
      <c r="AB18" s="86">
        <f ca="1">Coal!AB47*'EPE Data'!AB$83</f>
        <v>0</v>
      </c>
      <c r="AC18" s="86">
        <f ca="1">Coal!AC47*'EPE Data'!AC$83</f>
        <v>0</v>
      </c>
      <c r="AD18" s="86">
        <f ca="1">Coal!AD47*'EPE Data'!AD$83</f>
        <v>0</v>
      </c>
      <c r="AE18" s="86">
        <f ca="1">Coal!AE47*'EPE Data'!AE$83</f>
        <v>0</v>
      </c>
      <c r="AF18" s="86">
        <f ca="1">Coal!AF47*'EPE Data'!AF$83</f>
        <v>0</v>
      </c>
      <c r="AG18" s="17"/>
    </row>
    <row r="19" spans="1:33">
      <c r="A19" t="s">
        <v>34</v>
      </c>
      <c r="B19" s="86">
        <f ca="1">Coal!B48*'EPE Data'!B$83</f>
        <v>0</v>
      </c>
      <c r="C19" s="86">
        <f ca="1">Coal!C48*'EPE Data'!C$83</f>
        <v>0</v>
      </c>
      <c r="D19" s="86">
        <f ca="1">Coal!D48*'EPE Data'!D$83</f>
        <v>0</v>
      </c>
      <c r="E19" s="86">
        <f ca="1">Coal!E48*'EPE Data'!E$83</f>
        <v>0</v>
      </c>
      <c r="F19" s="86">
        <f ca="1">Coal!F48*'EPE Data'!F$83</f>
        <v>0</v>
      </c>
      <c r="G19" s="86">
        <f ca="1">Coal!G48*'EPE Data'!G$83</f>
        <v>0</v>
      </c>
      <c r="H19" s="86">
        <f ca="1">Coal!H48*'EPE Data'!H$83</f>
        <v>0</v>
      </c>
      <c r="I19" s="86">
        <f ca="1">Coal!I48*'EPE Data'!I$83</f>
        <v>0</v>
      </c>
      <c r="J19" s="86">
        <f ca="1">Coal!J48*'EPE Data'!J$83</f>
        <v>0</v>
      </c>
      <c r="K19" s="86">
        <f ca="1">Coal!K48*'EPE Data'!K$83</f>
        <v>0</v>
      </c>
      <c r="L19" s="86">
        <f ca="1">Coal!L48*'EPE Data'!L$83</f>
        <v>0</v>
      </c>
      <c r="M19" s="86">
        <f ca="1">Coal!M48*'EPE Data'!M$83</f>
        <v>0</v>
      </c>
      <c r="N19" s="86">
        <f ca="1">Coal!N48*'EPE Data'!N$83</f>
        <v>0</v>
      </c>
      <c r="O19" s="86">
        <f ca="1">Coal!O48*'EPE Data'!O$83</f>
        <v>0</v>
      </c>
      <c r="P19" s="86">
        <f ca="1">Coal!P48*'EPE Data'!P$83</f>
        <v>0</v>
      </c>
      <c r="Q19" s="86">
        <f ca="1">Coal!Q48*'EPE Data'!Q$83</f>
        <v>0</v>
      </c>
      <c r="R19" s="86">
        <f ca="1">Coal!R48*'EPE Data'!R$83</f>
        <v>0</v>
      </c>
      <c r="S19" s="86">
        <f ca="1">Coal!S48*'EPE Data'!S$83</f>
        <v>0</v>
      </c>
      <c r="T19" s="86">
        <f ca="1">Coal!T48*'EPE Data'!T$83</f>
        <v>0</v>
      </c>
      <c r="U19" s="86">
        <f ca="1">Coal!U48*'EPE Data'!U$83</f>
        <v>0</v>
      </c>
      <c r="V19" s="86">
        <f ca="1">Coal!V48*'EPE Data'!V$83</f>
        <v>0</v>
      </c>
      <c r="W19" s="86">
        <f ca="1">Coal!W48*'EPE Data'!W$83</f>
        <v>0</v>
      </c>
      <c r="X19" s="86">
        <f ca="1">Coal!X48*'EPE Data'!X$83</f>
        <v>0</v>
      </c>
      <c r="Y19" s="86">
        <f ca="1">Coal!Y48*'EPE Data'!Y$83</f>
        <v>0</v>
      </c>
      <c r="Z19" s="86">
        <f ca="1">Coal!Z48*'EPE Data'!Z$83</f>
        <v>0</v>
      </c>
      <c r="AA19" s="86">
        <f ca="1">Coal!AA48*'EPE Data'!AA$83</f>
        <v>0</v>
      </c>
      <c r="AB19" s="86">
        <f ca="1">Coal!AB48*'EPE Data'!AB$83</f>
        <v>0</v>
      </c>
      <c r="AC19" s="86">
        <f ca="1">Coal!AC48*'EPE Data'!AC$83</f>
        <v>0</v>
      </c>
      <c r="AD19" s="86">
        <f ca="1">Coal!AD48*'EPE Data'!AD$83</f>
        <v>0</v>
      </c>
      <c r="AE19" s="86">
        <f ca="1">Coal!AE48*'EPE Data'!AE$83</f>
        <v>0</v>
      </c>
      <c r="AF19" s="86">
        <f ca="1">Coal!AF48*'EPE Data'!AF$83</f>
        <v>0</v>
      </c>
      <c r="AG19" s="17"/>
    </row>
    <row r="20" spans="1:33">
      <c r="A20" t="s">
        <v>35</v>
      </c>
      <c r="B20" s="86">
        <f ca="1">Coal!B49*'EPE Data'!B$83</f>
        <v>0</v>
      </c>
      <c r="C20" s="86">
        <f ca="1">Coal!C49*'EPE Data'!C$83</f>
        <v>0</v>
      </c>
      <c r="D20" s="86">
        <f ca="1">Coal!D49*'EPE Data'!D$83</f>
        <v>0</v>
      </c>
      <c r="E20" s="86">
        <f ca="1">Coal!E49*'EPE Data'!E$83</f>
        <v>0</v>
      </c>
      <c r="F20" s="86">
        <f ca="1">Coal!F49*'EPE Data'!F$83</f>
        <v>0</v>
      </c>
      <c r="G20" s="86">
        <f ca="1">Coal!G49*'EPE Data'!G$83</f>
        <v>0</v>
      </c>
      <c r="H20" s="86">
        <f ca="1">Coal!H49*'EPE Data'!H$83</f>
        <v>0</v>
      </c>
      <c r="I20" s="86">
        <f ca="1">Coal!I49*'EPE Data'!I$83</f>
        <v>0</v>
      </c>
      <c r="J20" s="86">
        <f ca="1">Coal!J49*'EPE Data'!J$83</f>
        <v>0</v>
      </c>
      <c r="K20" s="86">
        <f ca="1">Coal!K49*'EPE Data'!K$83</f>
        <v>0</v>
      </c>
      <c r="L20" s="86">
        <f ca="1">Coal!L49*'EPE Data'!L$83</f>
        <v>0</v>
      </c>
      <c r="M20" s="86">
        <f ca="1">Coal!M49*'EPE Data'!M$83</f>
        <v>0</v>
      </c>
      <c r="N20" s="86">
        <f ca="1">Coal!N49*'EPE Data'!N$83</f>
        <v>0</v>
      </c>
      <c r="O20" s="86">
        <f ca="1">Coal!O49*'EPE Data'!O$83</f>
        <v>0</v>
      </c>
      <c r="P20" s="86">
        <f ca="1">Coal!P49*'EPE Data'!P$83</f>
        <v>0</v>
      </c>
      <c r="Q20" s="86">
        <f ca="1">Coal!Q49*'EPE Data'!Q$83</f>
        <v>0</v>
      </c>
      <c r="R20" s="86">
        <f ca="1">Coal!R49*'EPE Data'!R$83</f>
        <v>0</v>
      </c>
      <c r="S20" s="86">
        <f ca="1">Coal!S49*'EPE Data'!S$83</f>
        <v>0</v>
      </c>
      <c r="T20" s="86">
        <f ca="1">Coal!T49*'EPE Data'!T$83</f>
        <v>0</v>
      </c>
      <c r="U20" s="86">
        <f ca="1">Coal!U49*'EPE Data'!U$83</f>
        <v>0</v>
      </c>
      <c r="V20" s="86">
        <f ca="1">Coal!V49*'EPE Data'!V$83</f>
        <v>0</v>
      </c>
      <c r="W20" s="86">
        <f ca="1">Coal!W49*'EPE Data'!W$83</f>
        <v>0</v>
      </c>
      <c r="X20" s="86">
        <f ca="1">Coal!X49*'EPE Data'!X$83</f>
        <v>0</v>
      </c>
      <c r="Y20" s="86">
        <f ca="1">Coal!Y49*'EPE Data'!Y$83</f>
        <v>0</v>
      </c>
      <c r="Z20" s="86">
        <f ca="1">Coal!Z49*'EPE Data'!Z$83</f>
        <v>0</v>
      </c>
      <c r="AA20" s="86">
        <f ca="1">Coal!AA49*'EPE Data'!AA$83</f>
        <v>0</v>
      </c>
      <c r="AB20" s="86">
        <f ca="1">Coal!AB49*'EPE Data'!AB$83</f>
        <v>0</v>
      </c>
      <c r="AC20" s="86">
        <f ca="1">Coal!AC49*'EPE Data'!AC$83</f>
        <v>0</v>
      </c>
      <c r="AD20" s="86">
        <f ca="1">Coal!AD49*'EPE Data'!AD$83</f>
        <v>0</v>
      </c>
      <c r="AE20" s="86">
        <f ca="1">Coal!AE49*'EPE Data'!AE$83</f>
        <v>0</v>
      </c>
      <c r="AF20" s="86">
        <f ca="1">Coal!AF49*'EPE Data'!AF$83</f>
        <v>0</v>
      </c>
      <c r="AG20" s="17"/>
    </row>
    <row r="21" spans="1:33">
      <c r="A21" t="s">
        <v>36</v>
      </c>
      <c r="B21" s="86">
        <f ca="1">Coal!B50*'EPE Data'!B$83</f>
        <v>0</v>
      </c>
      <c r="C21" s="86">
        <f ca="1">Coal!C50*'EPE Data'!C$83</f>
        <v>0</v>
      </c>
      <c r="D21" s="86">
        <f ca="1">Coal!D50*'EPE Data'!D$83</f>
        <v>0</v>
      </c>
      <c r="E21" s="86">
        <f ca="1">Coal!E50*'EPE Data'!E$83</f>
        <v>0</v>
      </c>
      <c r="F21" s="86">
        <f ca="1">Coal!F50*'EPE Data'!F$83</f>
        <v>0</v>
      </c>
      <c r="G21" s="86">
        <f ca="1">Coal!G50*'EPE Data'!G$83</f>
        <v>0</v>
      </c>
      <c r="H21" s="86">
        <f ca="1">Coal!H50*'EPE Data'!H$83</f>
        <v>0</v>
      </c>
      <c r="I21" s="86">
        <f ca="1">Coal!I50*'EPE Data'!I$83</f>
        <v>0</v>
      </c>
      <c r="J21" s="86">
        <f ca="1">Coal!J50*'EPE Data'!J$83</f>
        <v>0</v>
      </c>
      <c r="K21" s="86">
        <f ca="1">Coal!K50*'EPE Data'!K$83</f>
        <v>0</v>
      </c>
      <c r="L21" s="86">
        <f ca="1">Coal!L50*'EPE Data'!L$83</f>
        <v>0</v>
      </c>
      <c r="M21" s="86">
        <f ca="1">Coal!M50*'EPE Data'!M$83</f>
        <v>0</v>
      </c>
      <c r="N21" s="86">
        <f ca="1">Coal!N50*'EPE Data'!N$83</f>
        <v>0</v>
      </c>
      <c r="O21" s="86">
        <f ca="1">Coal!O50*'EPE Data'!O$83</f>
        <v>0</v>
      </c>
      <c r="P21" s="86">
        <f ca="1">Coal!P50*'EPE Data'!P$83</f>
        <v>0</v>
      </c>
      <c r="Q21" s="86">
        <f ca="1">Coal!Q50*'EPE Data'!Q$83</f>
        <v>0</v>
      </c>
      <c r="R21" s="86">
        <f ca="1">Coal!R50*'EPE Data'!R$83</f>
        <v>0</v>
      </c>
      <c r="S21" s="86">
        <f ca="1">Coal!S50*'EPE Data'!S$83</f>
        <v>0</v>
      </c>
      <c r="T21" s="86">
        <f ca="1">Coal!T50*'EPE Data'!T$83</f>
        <v>0</v>
      </c>
      <c r="U21" s="86">
        <f ca="1">Coal!U50*'EPE Data'!U$83</f>
        <v>0</v>
      </c>
      <c r="V21" s="86">
        <f ca="1">Coal!V50*'EPE Data'!V$83</f>
        <v>0</v>
      </c>
      <c r="W21" s="86">
        <f ca="1">Coal!W50*'EPE Data'!W$83</f>
        <v>0</v>
      </c>
      <c r="X21" s="86">
        <f ca="1">Coal!X50*'EPE Data'!X$83</f>
        <v>0</v>
      </c>
      <c r="Y21" s="86">
        <f ca="1">Coal!Y50*'EPE Data'!Y$83</f>
        <v>0</v>
      </c>
      <c r="Z21" s="86">
        <f ca="1">Coal!Z50*'EPE Data'!Z$83</f>
        <v>0</v>
      </c>
      <c r="AA21" s="86">
        <f ca="1">Coal!AA50*'EPE Data'!AA$83</f>
        <v>0</v>
      </c>
      <c r="AB21" s="86">
        <f ca="1">Coal!AB50*'EPE Data'!AB$83</f>
        <v>0</v>
      </c>
      <c r="AC21" s="86">
        <f ca="1">Coal!AC50*'EPE Data'!AC$83</f>
        <v>0</v>
      </c>
      <c r="AD21" s="86">
        <f ca="1">Coal!AD50*'EPE Data'!AD$83</f>
        <v>0</v>
      </c>
      <c r="AE21" s="86">
        <f ca="1">Coal!AE50*'EPE Data'!AE$83</f>
        <v>0</v>
      </c>
      <c r="AF21" s="86">
        <f ca="1">Coal!AF50*'EPE Data'!AF$83</f>
        <v>0</v>
      </c>
      <c r="AG21" s="17"/>
    </row>
    <row r="22" spans="1:33">
      <c r="A22" t="s">
        <v>37</v>
      </c>
      <c r="B22" s="86">
        <f ca="1">Coal!B51*'EPE Data'!B$83</f>
        <v>0</v>
      </c>
      <c r="C22" s="86">
        <f ca="1">Coal!C51*'EPE Data'!C$83</f>
        <v>0</v>
      </c>
      <c r="D22" s="86">
        <f ca="1">Coal!D51*'EPE Data'!D$83</f>
        <v>0</v>
      </c>
      <c r="E22" s="86">
        <f ca="1">Coal!E51*'EPE Data'!E$83</f>
        <v>0</v>
      </c>
      <c r="F22" s="86">
        <f ca="1">Coal!F51*'EPE Data'!F$83</f>
        <v>0</v>
      </c>
      <c r="G22" s="86">
        <f ca="1">Coal!G51*'EPE Data'!G$83</f>
        <v>0</v>
      </c>
      <c r="H22" s="86">
        <f ca="1">Coal!H51*'EPE Data'!H$83</f>
        <v>0</v>
      </c>
      <c r="I22" s="86">
        <f ca="1">Coal!I51*'EPE Data'!I$83</f>
        <v>0</v>
      </c>
      <c r="J22" s="86">
        <f ca="1">Coal!J51*'EPE Data'!J$83</f>
        <v>0</v>
      </c>
      <c r="K22" s="86">
        <f ca="1">Coal!K51*'EPE Data'!K$83</f>
        <v>0</v>
      </c>
      <c r="L22" s="86">
        <f ca="1">Coal!L51*'EPE Data'!L$83</f>
        <v>0</v>
      </c>
      <c r="M22" s="86">
        <f ca="1">Coal!M51*'EPE Data'!M$83</f>
        <v>0</v>
      </c>
      <c r="N22" s="86">
        <f ca="1">Coal!N51*'EPE Data'!N$83</f>
        <v>0</v>
      </c>
      <c r="O22" s="86">
        <f ca="1">Coal!O51*'EPE Data'!O$83</f>
        <v>0</v>
      </c>
      <c r="P22" s="86">
        <f ca="1">Coal!P51*'EPE Data'!P$83</f>
        <v>0</v>
      </c>
      <c r="Q22" s="86">
        <f ca="1">Coal!Q51*'EPE Data'!Q$83</f>
        <v>0</v>
      </c>
      <c r="R22" s="86">
        <f ca="1">Coal!R51*'EPE Data'!R$83</f>
        <v>0</v>
      </c>
      <c r="S22" s="86">
        <f ca="1">Coal!S51*'EPE Data'!S$83</f>
        <v>0</v>
      </c>
      <c r="T22" s="86">
        <f ca="1">Coal!T51*'EPE Data'!T$83</f>
        <v>0</v>
      </c>
      <c r="U22" s="86">
        <f ca="1">Coal!U51*'EPE Data'!U$83</f>
        <v>0</v>
      </c>
      <c r="V22" s="86">
        <f ca="1">Coal!V51*'EPE Data'!V$83</f>
        <v>0</v>
      </c>
      <c r="W22" s="86">
        <f ca="1">Coal!W51*'EPE Data'!W$83</f>
        <v>0</v>
      </c>
      <c r="X22" s="86">
        <f ca="1">Coal!X51*'EPE Data'!X$83</f>
        <v>0</v>
      </c>
      <c r="Y22" s="86">
        <f ca="1">Coal!Y51*'EPE Data'!Y$83</f>
        <v>0</v>
      </c>
      <c r="Z22" s="86">
        <f ca="1">Coal!Z51*'EPE Data'!Z$83</f>
        <v>0</v>
      </c>
      <c r="AA22" s="86">
        <f ca="1">Coal!AA51*'EPE Data'!AA$83</f>
        <v>0</v>
      </c>
      <c r="AB22" s="86">
        <f ca="1">Coal!AB51*'EPE Data'!AB$83</f>
        <v>0</v>
      </c>
      <c r="AC22" s="86">
        <f ca="1">Coal!AC51*'EPE Data'!AC$83</f>
        <v>0</v>
      </c>
      <c r="AD22" s="86">
        <f ca="1">Coal!AD51*'EPE Data'!AD$83</f>
        <v>0</v>
      </c>
      <c r="AE22" s="86">
        <f ca="1">Coal!AE51*'EPE Data'!AE$83</f>
        <v>0</v>
      </c>
      <c r="AF22" s="86">
        <f ca="1">Coal!AF51*'EPE Data'!AF$83</f>
        <v>0</v>
      </c>
      <c r="AG22" s="17"/>
    </row>
    <row r="23" spans="1:33">
      <c r="A23" t="s">
        <v>38</v>
      </c>
      <c r="B23" s="86">
        <f ca="1">Coal!B52*'EPE Data'!B$83</f>
        <v>187234148582166.06</v>
      </c>
      <c r="C23" s="86">
        <f ca="1">Coal!C52*'EPE Data'!C$83</f>
        <v>200094731797806.81</v>
      </c>
      <c r="D23" s="86">
        <f ca="1">Coal!D52*'EPE Data'!D$83</f>
        <v>202698459807755.09</v>
      </c>
      <c r="E23" s="86">
        <f ca="1">Coal!E52*'EPE Data'!E$83</f>
        <v>196276332512884.72</v>
      </c>
      <c r="F23" s="86">
        <f ca="1">Coal!F52*'EPE Data'!F$83</f>
        <v>207353324911401.5</v>
      </c>
      <c r="G23" s="86">
        <f ca="1">Coal!G52*'EPE Data'!G$83</f>
        <v>212676402899906.87</v>
      </c>
      <c r="H23" s="86">
        <f ca="1">Coal!H52*'EPE Data'!H$83</f>
        <v>214526744879876.37</v>
      </c>
      <c r="I23" s="86">
        <f ca="1">Coal!I52*'EPE Data'!I$83</f>
        <v>216330560378155.22</v>
      </c>
      <c r="J23" s="86">
        <f ca="1">Coal!J52*'EPE Data'!J$83</f>
        <v>218087678251307.87</v>
      </c>
      <c r="K23" s="86">
        <f ca="1">Coal!K52*'EPE Data'!K$83</f>
        <v>219797942154593.19</v>
      </c>
      <c r="L23" s="86">
        <f ca="1">Coal!L52*'EPE Data'!L$83</f>
        <v>221461208976265.22</v>
      </c>
      <c r="M23" s="86">
        <f ca="1">Coal!M52*'EPE Data'!M$83</f>
        <v>226185954255780.53</v>
      </c>
      <c r="N23" s="86">
        <f ca="1">Coal!N52*'EPE Data'!N$83</f>
        <v>230910566545771.31</v>
      </c>
      <c r="O23" s="86">
        <f ca="1">Coal!O52*'EPE Data'!O$83</f>
        <v>235635053688975.31</v>
      </c>
      <c r="P23" s="86">
        <f ca="1">Coal!P52*'EPE Data'!P$83</f>
        <v>240359422923343.47</v>
      </c>
      <c r="Q23" s="86">
        <f ca="1">Coal!Q52*'EPE Data'!Q$83</f>
        <v>245083680939234.22</v>
      </c>
      <c r="R23" s="86">
        <f ca="1">Coal!R52*'EPE Data'!R$83</f>
        <v>249531725486981.09</v>
      </c>
      <c r="S23" s="86">
        <f ca="1">Coal!S52*'EPE Data'!S$83</f>
        <v>253980067740287.75</v>
      </c>
      <c r="T23" s="86">
        <f ca="1">Coal!T52*'EPE Data'!T$83</f>
        <v>258428690817490.97</v>
      </c>
      <c r="U23" s="86">
        <f ca="1">Coal!U52*'EPE Data'!U$83</f>
        <v>262877579089635.72</v>
      </c>
      <c r="V23" s="86">
        <f ca="1">Coal!V52*'EPE Data'!V$83</f>
        <v>267326718066394.25</v>
      </c>
      <c r="W23" s="86">
        <f ca="1">Coal!W52*'EPE Data'!W$83</f>
        <v>270896712616748.56</v>
      </c>
      <c r="X23" s="86">
        <f ca="1">Coal!X52*'EPE Data'!X$83</f>
        <v>274468140308133.37</v>
      </c>
      <c r="Y23" s="86">
        <f ca="1">Coal!Y52*'EPE Data'!Y$83</f>
        <v>278040928595313.91</v>
      </c>
      <c r="Z23" s="86">
        <f ca="1">Coal!Z52*'EPE Data'!Z$83</f>
        <v>281615009748105.25</v>
      </c>
      <c r="AA23" s="86">
        <f ca="1">Coal!AA52*'EPE Data'!AA$83</f>
        <v>285190320458405.56</v>
      </c>
      <c r="AB23" s="86">
        <f ca="1">Coal!AB52*'EPE Data'!AB$83</f>
        <v>286870672779264.5</v>
      </c>
      <c r="AC23" s="86">
        <f ca="1">Coal!AC52*'EPE Data'!AC$83</f>
        <v>288590449112723.75</v>
      </c>
      <c r="AD23" s="86">
        <f ca="1">Coal!AD52*'EPE Data'!AD$83</f>
        <v>290347080985604.37</v>
      </c>
      <c r="AE23" s="86">
        <f ca="1">Coal!AE52*'EPE Data'!AE$83</f>
        <v>292138218297007.44</v>
      </c>
      <c r="AF23" s="86">
        <f ca="1">Coal!AF52*'EPE Data'!AF$83</f>
        <v>293961706593738.5</v>
      </c>
      <c r="AG23" s="17"/>
    </row>
    <row r="24" spans="1:33">
      <c r="A24" t="s">
        <v>39</v>
      </c>
      <c r="B24" s="86">
        <f ca="1">Coal!B53*'EPE Data'!B$83</f>
        <v>0</v>
      </c>
      <c r="C24" s="86">
        <f ca="1">Coal!C53*'EPE Data'!C$83</f>
        <v>0</v>
      </c>
      <c r="D24" s="86">
        <f ca="1">Coal!D53*'EPE Data'!D$83</f>
        <v>0</v>
      </c>
      <c r="E24" s="86">
        <f ca="1">Coal!E53*'EPE Data'!E$83</f>
        <v>0</v>
      </c>
      <c r="F24" s="86">
        <f ca="1">Coal!F53*'EPE Data'!F$83</f>
        <v>0</v>
      </c>
      <c r="G24" s="86">
        <f ca="1">Coal!G53*'EPE Data'!G$83</f>
        <v>0</v>
      </c>
      <c r="H24" s="86">
        <f ca="1">Coal!H53*'EPE Data'!H$83</f>
        <v>0</v>
      </c>
      <c r="I24" s="86">
        <f ca="1">Coal!I53*'EPE Data'!I$83</f>
        <v>0</v>
      </c>
      <c r="J24" s="86">
        <f ca="1">Coal!J53*'EPE Data'!J$83</f>
        <v>0</v>
      </c>
      <c r="K24" s="86">
        <f ca="1">Coal!K53*'EPE Data'!K$83</f>
        <v>0</v>
      </c>
      <c r="L24" s="86">
        <f ca="1">Coal!L53*'EPE Data'!L$83</f>
        <v>0</v>
      </c>
      <c r="M24" s="86">
        <f ca="1">Coal!M53*'EPE Data'!M$83</f>
        <v>0</v>
      </c>
      <c r="N24" s="86">
        <f ca="1">Coal!N53*'EPE Data'!N$83</f>
        <v>0</v>
      </c>
      <c r="O24" s="86">
        <f ca="1">Coal!O53*'EPE Data'!O$83</f>
        <v>0</v>
      </c>
      <c r="P24" s="86">
        <f ca="1">Coal!P53*'EPE Data'!P$83</f>
        <v>0</v>
      </c>
      <c r="Q24" s="86">
        <f ca="1">Coal!Q53*'EPE Data'!Q$83</f>
        <v>0</v>
      </c>
      <c r="R24" s="86">
        <f ca="1">Coal!R53*'EPE Data'!R$83</f>
        <v>0</v>
      </c>
      <c r="S24" s="86">
        <f ca="1">Coal!S53*'EPE Data'!S$83</f>
        <v>0</v>
      </c>
      <c r="T24" s="86">
        <f ca="1">Coal!T53*'EPE Data'!T$83</f>
        <v>0</v>
      </c>
      <c r="U24" s="86">
        <f ca="1">Coal!U53*'EPE Data'!U$83</f>
        <v>0</v>
      </c>
      <c r="V24" s="86">
        <f ca="1">Coal!V53*'EPE Data'!V$83</f>
        <v>0</v>
      </c>
      <c r="W24" s="86">
        <f ca="1">Coal!W53*'EPE Data'!W$83</f>
        <v>0</v>
      </c>
      <c r="X24" s="86">
        <f ca="1">Coal!X53*'EPE Data'!X$83</f>
        <v>0</v>
      </c>
      <c r="Y24" s="86">
        <f ca="1">Coal!Y53*'EPE Data'!Y$83</f>
        <v>0</v>
      </c>
      <c r="Z24" s="86">
        <f ca="1">Coal!Z53*'EPE Data'!Z$83</f>
        <v>0</v>
      </c>
      <c r="AA24" s="86">
        <f ca="1">Coal!AA53*'EPE Data'!AA$83</f>
        <v>0</v>
      </c>
      <c r="AB24" s="86">
        <f ca="1">Coal!AB53*'EPE Data'!AB$83</f>
        <v>0</v>
      </c>
      <c r="AC24" s="86">
        <f ca="1">Coal!AC53*'EPE Data'!AC$83</f>
        <v>0</v>
      </c>
      <c r="AD24" s="86">
        <f ca="1">Coal!AD53*'EPE Data'!AD$83</f>
        <v>0</v>
      </c>
      <c r="AE24" s="86">
        <f ca="1">Coal!AE53*'EPE Data'!AE$83</f>
        <v>0</v>
      </c>
      <c r="AF24" s="86">
        <f ca="1">Coal!AF53*'EPE Data'!AF$83</f>
        <v>0</v>
      </c>
      <c r="AG24" s="17"/>
    </row>
    <row r="25" spans="1:33">
      <c r="A25" t="s">
        <v>40</v>
      </c>
      <c r="B25" s="86">
        <f ca="1">Coal!B54*'EPE Data'!B$83</f>
        <v>0</v>
      </c>
      <c r="C25" s="86">
        <f ca="1">Coal!C54*'EPE Data'!C$83</f>
        <v>0</v>
      </c>
      <c r="D25" s="86">
        <f ca="1">Coal!D54*'EPE Data'!D$83</f>
        <v>0</v>
      </c>
      <c r="E25" s="86">
        <f ca="1">Coal!E54*'EPE Data'!E$83</f>
        <v>0</v>
      </c>
      <c r="F25" s="86">
        <f ca="1">Coal!F54*'EPE Data'!F$83</f>
        <v>0</v>
      </c>
      <c r="G25" s="86">
        <f ca="1">Coal!G54*'EPE Data'!G$83</f>
        <v>0</v>
      </c>
      <c r="H25" s="86">
        <f ca="1">Coal!H54*'EPE Data'!H$83</f>
        <v>0</v>
      </c>
      <c r="I25" s="86">
        <f ca="1">Coal!I54*'EPE Data'!I$83</f>
        <v>0</v>
      </c>
      <c r="J25" s="86">
        <f ca="1">Coal!J54*'EPE Data'!J$83</f>
        <v>0</v>
      </c>
      <c r="K25" s="86">
        <f ca="1">Coal!K54*'EPE Data'!K$83</f>
        <v>0</v>
      </c>
      <c r="L25" s="86">
        <f ca="1">Coal!L54*'EPE Data'!L$83</f>
        <v>0</v>
      </c>
      <c r="M25" s="86">
        <f ca="1">Coal!M54*'EPE Data'!M$83</f>
        <v>0</v>
      </c>
      <c r="N25" s="86">
        <f ca="1">Coal!N54*'EPE Data'!N$83</f>
        <v>0</v>
      </c>
      <c r="O25" s="86">
        <f ca="1">Coal!O54*'EPE Data'!O$83</f>
        <v>0</v>
      </c>
      <c r="P25" s="86">
        <f ca="1">Coal!P54*'EPE Data'!P$83</f>
        <v>0</v>
      </c>
      <c r="Q25" s="86">
        <f ca="1">Coal!Q54*'EPE Data'!Q$83</f>
        <v>0</v>
      </c>
      <c r="R25" s="86">
        <f ca="1">Coal!R54*'EPE Data'!R$83</f>
        <v>0</v>
      </c>
      <c r="S25" s="86">
        <f ca="1">Coal!S54*'EPE Data'!S$83</f>
        <v>0</v>
      </c>
      <c r="T25" s="86">
        <f ca="1">Coal!T54*'EPE Data'!T$83</f>
        <v>0</v>
      </c>
      <c r="U25" s="86">
        <f ca="1">Coal!U54*'EPE Data'!U$83</f>
        <v>0</v>
      </c>
      <c r="V25" s="86">
        <f ca="1">Coal!V54*'EPE Data'!V$83</f>
        <v>0</v>
      </c>
      <c r="W25" s="86">
        <f ca="1">Coal!W54*'EPE Data'!W$83</f>
        <v>0</v>
      </c>
      <c r="X25" s="86">
        <f ca="1">Coal!X54*'EPE Data'!X$83</f>
        <v>0</v>
      </c>
      <c r="Y25" s="86">
        <f ca="1">Coal!Y54*'EPE Data'!Y$83</f>
        <v>0</v>
      </c>
      <c r="Z25" s="86">
        <f ca="1">Coal!Z54*'EPE Data'!Z$83</f>
        <v>0</v>
      </c>
      <c r="AA25" s="86">
        <f ca="1">Coal!AA54*'EPE Data'!AA$83</f>
        <v>0</v>
      </c>
      <c r="AB25" s="86">
        <f ca="1">Coal!AB54*'EPE Data'!AB$83</f>
        <v>0</v>
      </c>
      <c r="AC25" s="86">
        <f ca="1">Coal!AC54*'EPE Data'!AC$83</f>
        <v>0</v>
      </c>
      <c r="AD25" s="86">
        <f ca="1">Coal!AD54*'EPE Data'!AD$83</f>
        <v>0</v>
      </c>
      <c r="AE25" s="86">
        <f ca="1">Coal!AE54*'EPE Data'!AE$83</f>
        <v>0</v>
      </c>
      <c r="AF25" s="86">
        <f ca="1">Coal!AF54*'EPE Data'!AF$83</f>
        <v>0</v>
      </c>
      <c r="AG25" s="17"/>
    </row>
    <row r="26" spans="1:33">
      <c r="A26" t="s">
        <v>41</v>
      </c>
      <c r="B26" s="86">
        <f ca="1">Coal!B55*'EPE Data'!B$83</f>
        <v>0</v>
      </c>
      <c r="C26" s="86">
        <f ca="1">Coal!C55*'EPE Data'!C$83</f>
        <v>0</v>
      </c>
      <c r="D26" s="86">
        <f ca="1">Coal!D55*'EPE Data'!D$83</f>
        <v>0</v>
      </c>
      <c r="E26" s="86">
        <f ca="1">Coal!E55*'EPE Data'!E$83</f>
        <v>0</v>
      </c>
      <c r="F26" s="86">
        <f ca="1">Coal!F55*'EPE Data'!F$83</f>
        <v>0</v>
      </c>
      <c r="G26" s="86">
        <f ca="1">Coal!G55*'EPE Data'!G$83</f>
        <v>0</v>
      </c>
      <c r="H26" s="86">
        <f ca="1">Coal!H55*'EPE Data'!H$83</f>
        <v>0</v>
      </c>
      <c r="I26" s="86">
        <f ca="1">Coal!I55*'EPE Data'!I$83</f>
        <v>0</v>
      </c>
      <c r="J26" s="86">
        <f ca="1">Coal!J55*'EPE Data'!J$83</f>
        <v>0</v>
      </c>
      <c r="K26" s="86">
        <f ca="1">Coal!K55*'EPE Data'!K$83</f>
        <v>0</v>
      </c>
      <c r="L26" s="86">
        <f ca="1">Coal!L55*'EPE Data'!L$83</f>
        <v>0</v>
      </c>
      <c r="M26" s="86">
        <f ca="1">Coal!M55*'EPE Data'!M$83</f>
        <v>0</v>
      </c>
      <c r="N26" s="86">
        <f ca="1">Coal!N55*'EPE Data'!N$83</f>
        <v>0</v>
      </c>
      <c r="O26" s="86">
        <f ca="1">Coal!O55*'EPE Data'!O$83</f>
        <v>0</v>
      </c>
      <c r="P26" s="86">
        <f ca="1">Coal!P55*'EPE Data'!P$83</f>
        <v>0</v>
      </c>
      <c r="Q26" s="86">
        <f ca="1">Coal!Q55*'EPE Data'!Q$83</f>
        <v>0</v>
      </c>
      <c r="R26" s="86">
        <f ca="1">Coal!R55*'EPE Data'!R$83</f>
        <v>0</v>
      </c>
      <c r="S26" s="86">
        <f ca="1">Coal!S55*'EPE Data'!S$83</f>
        <v>0</v>
      </c>
      <c r="T26" s="86">
        <f ca="1">Coal!T55*'EPE Data'!T$83</f>
        <v>0</v>
      </c>
      <c r="U26" s="86">
        <f ca="1">Coal!U55*'EPE Data'!U$83</f>
        <v>0</v>
      </c>
      <c r="V26" s="86">
        <f ca="1">Coal!V55*'EPE Data'!V$83</f>
        <v>0</v>
      </c>
      <c r="W26" s="86">
        <f ca="1">Coal!W55*'EPE Data'!W$83</f>
        <v>0</v>
      </c>
      <c r="X26" s="86">
        <f ca="1">Coal!X55*'EPE Data'!X$83</f>
        <v>0</v>
      </c>
      <c r="Y26" s="86">
        <f ca="1">Coal!Y55*'EPE Data'!Y$83</f>
        <v>0</v>
      </c>
      <c r="Z26" s="86">
        <f ca="1">Coal!Z55*'EPE Data'!Z$83</f>
        <v>0</v>
      </c>
      <c r="AA26" s="86">
        <f ca="1">Coal!AA55*'EPE Data'!AA$83</f>
        <v>0</v>
      </c>
      <c r="AB26" s="86">
        <f ca="1">Coal!AB55*'EPE Data'!AB$83</f>
        <v>0</v>
      </c>
      <c r="AC26" s="86">
        <f ca="1">Coal!AC55*'EPE Data'!AC$83</f>
        <v>0</v>
      </c>
      <c r="AD26" s="86">
        <f ca="1">Coal!AD55*'EPE Data'!AD$83</f>
        <v>0</v>
      </c>
      <c r="AE26" s="86">
        <f ca="1">Coal!AE55*'EPE Data'!AE$83</f>
        <v>0</v>
      </c>
      <c r="AF26" s="86">
        <f ca="1">Coal!AF55*'EPE Data'!AF$83</f>
        <v>0</v>
      </c>
      <c r="AG26" s="17"/>
    </row>
    <row r="27" spans="1:33">
      <c r="AG27" s="19"/>
    </row>
    <row r="28" spans="1:33">
      <c r="AG28" s="19"/>
    </row>
    <row r="29" spans="1:33">
      <c r="AG29" s="19"/>
    </row>
    <row r="30" spans="1:33">
      <c r="AG30" s="7"/>
    </row>
    <row r="31" spans="1:33">
      <c r="AG31" s="7"/>
    </row>
    <row r="32" spans="1:33">
      <c r="AG32" s="7"/>
    </row>
    <row r="33" spans="33:33">
      <c r="AG33" s="7"/>
    </row>
    <row r="34" spans="33:33">
      <c r="AG34" s="7"/>
    </row>
    <row r="35" spans="33:33">
      <c r="AG35" s="7"/>
    </row>
    <row r="36" spans="33:33">
      <c r="AG36" s="7"/>
    </row>
    <row r="37" spans="33:33">
      <c r="AG37" s="7"/>
    </row>
    <row r="38" spans="33:33">
      <c r="AG38" s="7"/>
    </row>
    <row r="39" spans="33:33">
      <c r="AG39" s="7"/>
    </row>
    <row r="40" spans="33:33">
      <c r="AG40" s="7"/>
    </row>
    <row r="41" spans="33:33">
      <c r="AG41" s="7"/>
    </row>
    <row r="42" spans="33:33">
      <c r="AG42" s="9"/>
    </row>
    <row r="43" spans="33:33">
      <c r="AG43" s="19"/>
    </row>
    <row r="44" spans="33:33">
      <c r="AG44" s="7"/>
    </row>
    <row r="45" spans="33:33">
      <c r="AG45" s="7"/>
    </row>
    <row r="46" spans="33:33">
      <c r="AG46" s="7"/>
    </row>
    <row r="47" spans="33:33">
      <c r="AG47" s="7"/>
    </row>
    <row r="48" spans="33:33">
      <c r="AG48" s="7"/>
    </row>
    <row r="49" spans="2:33">
      <c r="AG49" s="7"/>
    </row>
    <row r="50" spans="2:33">
      <c r="AG50" s="7"/>
    </row>
    <row r="51" spans="2:33">
      <c r="AG51" s="7"/>
    </row>
    <row r="52" spans="2:33">
      <c r="AG52" s="7"/>
    </row>
    <row r="53" spans="2:33">
      <c r="AG53" s="7"/>
    </row>
    <row r="54" spans="2:33">
      <c r="AG54" s="7"/>
    </row>
    <row r="55" spans="2:33">
      <c r="B55" s="24"/>
      <c r="AG55" s="7"/>
    </row>
    <row r="56" spans="2:33">
      <c r="B56" s="24"/>
      <c r="AG56" s="7"/>
    </row>
    <row r="57" spans="2:33">
      <c r="B57" s="24"/>
      <c r="AG57" s="7"/>
    </row>
    <row r="58" spans="2:33">
      <c r="B58" s="24"/>
      <c r="AG58" s="9"/>
    </row>
    <row r="59" spans="2:33">
      <c r="B59" s="24"/>
    </row>
    <row r="60" spans="2:33">
      <c r="B60" s="24"/>
      <c r="AG60" s="7"/>
    </row>
    <row r="61" spans="2:33">
      <c r="B61" s="24"/>
      <c r="AG61" s="7"/>
    </row>
    <row r="62" spans="2:33">
      <c r="B62" s="24"/>
      <c r="AG62" s="7"/>
    </row>
    <row r="63" spans="2:33">
      <c r="B63" s="24"/>
      <c r="AG63" s="7"/>
    </row>
    <row r="64" spans="2:33">
      <c r="B64" s="24"/>
      <c r="AG64" s="7"/>
    </row>
    <row r="65" spans="2:33">
      <c r="B65" s="24"/>
      <c r="AG65" s="7"/>
    </row>
    <row r="66" spans="2:33">
      <c r="B66" s="24"/>
      <c r="AG66" s="7"/>
    </row>
    <row r="67" spans="2:33">
      <c r="B67" s="24"/>
      <c r="AG67" s="7"/>
    </row>
    <row r="68" spans="2:33">
      <c r="B68" s="24"/>
      <c r="AG68" s="7"/>
    </row>
    <row r="69" spans="2:33">
      <c r="B69" s="24"/>
      <c r="AG69" s="7"/>
    </row>
    <row r="70" spans="2:33">
      <c r="B70" s="24"/>
      <c r="AG70" s="7"/>
    </row>
    <row r="71" spans="2:33">
      <c r="B71" s="24"/>
      <c r="AG71" s="7"/>
    </row>
    <row r="72" spans="2:33">
      <c r="B72" s="24"/>
      <c r="AG72" s="9"/>
    </row>
    <row r="73" spans="2:33">
      <c r="B73" s="24"/>
    </row>
    <row r="74" spans="2:33">
      <c r="B74" s="24"/>
    </row>
    <row r="75" spans="2:33">
      <c r="B75" s="24"/>
      <c r="AG75" s="7"/>
    </row>
    <row r="76" spans="2:33">
      <c r="B76" s="24"/>
      <c r="AG76" s="7"/>
    </row>
    <row r="77" spans="2:33">
      <c r="B77" s="24"/>
      <c r="AG77" s="7"/>
    </row>
    <row r="78" spans="2:33">
      <c r="B78" s="24"/>
      <c r="AG78" s="7"/>
    </row>
    <row r="79" spans="2:33">
      <c r="B79" s="24"/>
      <c r="AG79" s="7"/>
    </row>
    <row r="80" spans="2:33">
      <c r="AG80" s="7"/>
    </row>
    <row r="81" spans="33:33">
      <c r="AG81" s="7"/>
    </row>
    <row r="82" spans="33:33">
      <c r="AG82" s="7"/>
    </row>
    <row r="83" spans="33:33">
      <c r="AG83" s="7"/>
    </row>
    <row r="84" spans="33:33">
      <c r="AG84" s="7"/>
    </row>
    <row r="85" spans="33:33">
      <c r="AG85" s="7"/>
    </row>
    <row r="86" spans="33:33">
      <c r="AG86" s="7"/>
    </row>
    <row r="87" spans="33:33">
      <c r="AG87" s="7"/>
    </row>
    <row r="88" spans="33:33">
      <c r="AG88" s="7"/>
    </row>
    <row r="89" spans="33:33">
      <c r="AG89" s="7"/>
    </row>
    <row r="90" spans="33:33">
      <c r="AG90" s="7"/>
    </row>
    <row r="92" spans="33:33">
      <c r="AG92" s="7"/>
    </row>
    <row r="93" spans="33:33">
      <c r="AG93" s="7"/>
    </row>
    <row r="94" spans="33:33">
      <c r="AG94" s="7"/>
    </row>
    <row r="95" spans="33:33">
      <c r="AG95" s="7"/>
    </row>
    <row r="96" spans="33:33">
      <c r="AG96" s="7"/>
    </row>
    <row r="97" spans="33:33">
      <c r="AG97" s="7"/>
    </row>
    <row r="98" spans="33:33">
      <c r="AG98" s="7"/>
    </row>
    <row r="99" spans="33:33">
      <c r="AG99" s="7"/>
    </row>
    <row r="100" spans="33:33">
      <c r="AG100" s="7"/>
    </row>
    <row r="101" spans="33:33">
      <c r="AG101" s="7"/>
    </row>
    <row r="102" spans="33:33">
      <c r="AG102" s="7"/>
    </row>
    <row r="103" spans="33:33">
      <c r="AG103" s="9"/>
    </row>
    <row r="105" spans="33:33">
      <c r="AG105" s="20"/>
    </row>
    <row r="108" spans="33:33">
      <c r="AG108" s="22"/>
    </row>
    <row r="110" spans="33:33">
      <c r="AG110" s="7"/>
    </row>
    <row r="111" spans="33:33">
      <c r="AG111" s="7"/>
    </row>
    <row r="112" spans="33:33">
      <c r="AG112" s="7"/>
    </row>
    <row r="113" spans="33:33">
      <c r="AG113" s="7"/>
    </row>
    <row r="114" spans="33:33">
      <c r="AG114" s="7"/>
    </row>
    <row r="115" spans="33:33">
      <c r="AG115" s="7"/>
    </row>
    <row r="116" spans="33:33">
      <c r="AG116" s="7"/>
    </row>
    <row r="117" spans="33:33">
      <c r="AG117" s="7"/>
    </row>
    <row r="118" spans="33:33">
      <c r="AG118" s="7"/>
    </row>
    <row r="119" spans="33:33">
      <c r="AG119" s="7"/>
    </row>
    <row r="120" spans="33:33">
      <c r="AG120" s="9"/>
    </row>
    <row r="122" spans="33:33">
      <c r="AG122" s="10"/>
    </row>
    <row r="123" spans="33:33">
      <c r="AG123" s="10"/>
    </row>
    <row r="124" spans="33:33">
      <c r="AG124" s="10"/>
    </row>
    <row r="125" spans="33:33">
      <c r="AG125" s="10"/>
    </row>
    <row r="126" spans="33:33">
      <c r="AG126" s="10"/>
    </row>
    <row r="127" spans="33:33">
      <c r="AG127" s="10"/>
    </row>
    <row r="128" spans="33:33">
      <c r="AG128" s="10"/>
    </row>
    <row r="129" spans="33:33">
      <c r="AG129" s="10"/>
    </row>
    <row r="130" spans="33:33">
      <c r="AG130" s="10"/>
    </row>
    <row r="131" spans="33:33">
      <c r="AG131" s="10"/>
    </row>
    <row r="132" spans="33:33">
      <c r="AG132" s="10"/>
    </row>
    <row r="133" spans="33:33">
      <c r="AG133" s="10"/>
    </row>
    <row r="134" spans="33:33">
      <c r="AG134" s="10"/>
    </row>
    <row r="135" spans="33:33">
      <c r="AG135" s="10"/>
    </row>
    <row r="136" spans="33:33">
      <c r="AG136" s="10"/>
    </row>
    <row r="137" spans="33:33">
      <c r="AG137" s="10"/>
    </row>
    <row r="138" spans="33:33">
      <c r="AG138" s="10"/>
    </row>
    <row r="139" spans="33:33">
      <c r="AG139" s="10"/>
    </row>
    <row r="140" spans="33:33">
      <c r="AG140" s="10"/>
    </row>
    <row r="141" spans="33:33">
      <c r="AG141" s="10"/>
    </row>
    <row r="142" spans="33:33">
      <c r="AG142" s="11"/>
    </row>
    <row r="143" spans="33:33">
      <c r="AG143" s="10"/>
    </row>
    <row r="144" spans="33:33">
      <c r="AG144" s="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144"/>
  <sheetViews>
    <sheetView workbookViewId="0">
      <selection activeCell="R2" sqref="R2"/>
    </sheetView>
  </sheetViews>
  <sheetFormatPr baseColWidth="10" defaultColWidth="9.140625" defaultRowHeight="15"/>
  <cols>
    <col min="1" max="1" width="40.140625" customWidth="1"/>
    <col min="2" max="32" width="10.7109375" customWidth="1"/>
    <col min="33" max="35" width="9.4257812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"/>
      <c r="AI1" s="1"/>
    </row>
    <row r="2" spans="1:35">
      <c r="A2" t="s">
        <v>17</v>
      </c>
      <c r="B2" s="86">
        <f ca="1">'Natural Gas'!B31*'EPE Data'!B$84</f>
        <v>0</v>
      </c>
      <c r="C2" s="86">
        <f ca="1">'Natural Gas'!C31*'EPE Data'!C$84</f>
        <v>0</v>
      </c>
      <c r="D2" s="86">
        <f ca="1">'Natural Gas'!D31*'EPE Data'!D$84</f>
        <v>0</v>
      </c>
      <c r="E2" s="86">
        <f ca="1">'Natural Gas'!E31*'EPE Data'!E$84</f>
        <v>0</v>
      </c>
      <c r="F2" s="86">
        <f ca="1">'Natural Gas'!F31*'EPE Data'!F$84</f>
        <v>0</v>
      </c>
      <c r="G2" s="86">
        <f ca="1">'Natural Gas'!G31*'EPE Data'!G$84</f>
        <v>0</v>
      </c>
      <c r="H2" s="86">
        <f ca="1">'Natural Gas'!H31*'EPE Data'!H$84</f>
        <v>0</v>
      </c>
      <c r="I2" s="86">
        <f ca="1">'Natural Gas'!I31*'EPE Data'!I$84</f>
        <v>0</v>
      </c>
      <c r="J2" s="86">
        <f ca="1">'Natural Gas'!J31*'EPE Data'!J$84</f>
        <v>0</v>
      </c>
      <c r="K2" s="86">
        <f ca="1">'Natural Gas'!K31*'EPE Data'!K$84</f>
        <v>0</v>
      </c>
      <c r="L2" s="86">
        <f ca="1">'Natural Gas'!L31*'EPE Data'!L$84</f>
        <v>0</v>
      </c>
      <c r="M2" s="86">
        <f ca="1">'Natural Gas'!M31*'EPE Data'!M$84</f>
        <v>0</v>
      </c>
      <c r="N2" s="86">
        <f ca="1">'Natural Gas'!N31*'EPE Data'!N$84</f>
        <v>0</v>
      </c>
      <c r="O2" s="86">
        <f ca="1">'Natural Gas'!O31*'EPE Data'!O$84</f>
        <v>0</v>
      </c>
      <c r="P2" s="86">
        <f ca="1">'Natural Gas'!P31*'EPE Data'!P$84</f>
        <v>0</v>
      </c>
      <c r="Q2" s="86">
        <f ca="1">'Natural Gas'!Q31*'EPE Data'!Q$84</f>
        <v>0</v>
      </c>
      <c r="R2" s="86">
        <f ca="1">'Natural Gas'!R31*'EPE Data'!R$84</f>
        <v>0</v>
      </c>
      <c r="S2" s="86">
        <f ca="1">'Natural Gas'!S31*'EPE Data'!S$84</f>
        <v>0</v>
      </c>
      <c r="T2" s="86">
        <f ca="1">'Natural Gas'!T31*'EPE Data'!T$84</f>
        <v>0</v>
      </c>
      <c r="U2" s="86">
        <f ca="1">'Natural Gas'!U31*'EPE Data'!U$84</f>
        <v>0</v>
      </c>
      <c r="V2" s="86">
        <f ca="1">'Natural Gas'!V31*'EPE Data'!V$84</f>
        <v>0</v>
      </c>
      <c r="W2" s="86">
        <f ca="1">'Natural Gas'!W31*'EPE Data'!W$84</f>
        <v>0</v>
      </c>
      <c r="X2" s="86">
        <f ca="1">'Natural Gas'!X31*'EPE Data'!X$84</f>
        <v>0</v>
      </c>
      <c r="Y2" s="86">
        <f ca="1">'Natural Gas'!Y31*'EPE Data'!Y$84</f>
        <v>0</v>
      </c>
      <c r="Z2" s="86">
        <f ca="1">'Natural Gas'!Z31*'EPE Data'!Z$84</f>
        <v>0</v>
      </c>
      <c r="AA2" s="86">
        <f ca="1">'Natural Gas'!AA31*'EPE Data'!AA$84</f>
        <v>0</v>
      </c>
      <c r="AB2" s="86">
        <f ca="1">'Natural Gas'!AB31*'EPE Data'!AB$84</f>
        <v>0</v>
      </c>
      <c r="AC2" s="86">
        <f ca="1">'Natural Gas'!AC31*'EPE Data'!AC$84</f>
        <v>0</v>
      </c>
      <c r="AD2" s="86">
        <f ca="1">'Natural Gas'!AD31*'EPE Data'!AD$84</f>
        <v>0</v>
      </c>
      <c r="AE2" s="86">
        <f ca="1">'Natural Gas'!AE31*'EPE Data'!AE$84</f>
        <v>0</v>
      </c>
      <c r="AF2" s="86">
        <f ca="1">'Natural Gas'!AF31*'EPE Data'!AF$84</f>
        <v>0</v>
      </c>
      <c r="AG2" s="17"/>
    </row>
    <row r="3" spans="1:35">
      <c r="A3" t="s">
        <v>18</v>
      </c>
      <c r="B3" s="86">
        <f ca="1">'Natural Gas'!B32*'EPE Data'!B$84</f>
        <v>0</v>
      </c>
      <c r="C3" s="86">
        <f ca="1">'Natural Gas'!C32*'EPE Data'!C$84</f>
        <v>0</v>
      </c>
      <c r="D3" s="86">
        <f ca="1">'Natural Gas'!D32*'EPE Data'!D$84</f>
        <v>0</v>
      </c>
      <c r="E3" s="86">
        <f ca="1">'Natural Gas'!E32*'EPE Data'!E$84</f>
        <v>0</v>
      </c>
      <c r="F3" s="86">
        <f ca="1">'Natural Gas'!F32*'EPE Data'!F$84</f>
        <v>0</v>
      </c>
      <c r="G3" s="86">
        <f ca="1">'Natural Gas'!G32*'EPE Data'!G$84</f>
        <v>0</v>
      </c>
      <c r="H3" s="86">
        <f ca="1">'Natural Gas'!H32*'EPE Data'!H$84</f>
        <v>0</v>
      </c>
      <c r="I3" s="86">
        <f ca="1">'Natural Gas'!I32*'EPE Data'!I$84</f>
        <v>0</v>
      </c>
      <c r="J3" s="86">
        <f ca="1">'Natural Gas'!J32*'EPE Data'!J$84</f>
        <v>0</v>
      </c>
      <c r="K3" s="86">
        <f ca="1">'Natural Gas'!K32*'EPE Data'!K$84</f>
        <v>0</v>
      </c>
      <c r="L3" s="86">
        <f ca="1">'Natural Gas'!L32*'EPE Data'!L$84</f>
        <v>0</v>
      </c>
      <c r="M3" s="86">
        <f ca="1">'Natural Gas'!M32*'EPE Data'!M$84</f>
        <v>0</v>
      </c>
      <c r="N3" s="86">
        <f ca="1">'Natural Gas'!N32*'EPE Data'!N$84</f>
        <v>0</v>
      </c>
      <c r="O3" s="86">
        <f ca="1">'Natural Gas'!O32*'EPE Data'!O$84</f>
        <v>0</v>
      </c>
      <c r="P3" s="86">
        <f ca="1">'Natural Gas'!P32*'EPE Data'!P$84</f>
        <v>0</v>
      </c>
      <c r="Q3" s="86">
        <f ca="1">'Natural Gas'!Q32*'EPE Data'!Q$84</f>
        <v>0</v>
      </c>
      <c r="R3" s="86">
        <f ca="1">'Natural Gas'!R32*'EPE Data'!R$84</f>
        <v>0</v>
      </c>
      <c r="S3" s="86">
        <f ca="1">'Natural Gas'!S32*'EPE Data'!S$84</f>
        <v>0</v>
      </c>
      <c r="T3" s="86">
        <f ca="1">'Natural Gas'!T32*'EPE Data'!T$84</f>
        <v>0</v>
      </c>
      <c r="U3" s="86">
        <f ca="1">'Natural Gas'!U32*'EPE Data'!U$84</f>
        <v>0</v>
      </c>
      <c r="V3" s="86">
        <f ca="1">'Natural Gas'!V32*'EPE Data'!V$84</f>
        <v>0</v>
      </c>
      <c r="W3" s="86">
        <f ca="1">'Natural Gas'!W32*'EPE Data'!W$84</f>
        <v>0</v>
      </c>
      <c r="X3" s="86">
        <f ca="1">'Natural Gas'!X32*'EPE Data'!X$84</f>
        <v>0</v>
      </c>
      <c r="Y3" s="86">
        <f ca="1">'Natural Gas'!Y32*'EPE Data'!Y$84</f>
        <v>0</v>
      </c>
      <c r="Z3" s="86">
        <f ca="1">'Natural Gas'!Z32*'EPE Data'!Z$84</f>
        <v>0</v>
      </c>
      <c r="AA3" s="86">
        <f ca="1">'Natural Gas'!AA32*'EPE Data'!AA$84</f>
        <v>0</v>
      </c>
      <c r="AB3" s="86">
        <f ca="1">'Natural Gas'!AB32*'EPE Data'!AB$84</f>
        <v>0</v>
      </c>
      <c r="AC3" s="86">
        <f ca="1">'Natural Gas'!AC32*'EPE Data'!AC$84</f>
        <v>0</v>
      </c>
      <c r="AD3" s="86">
        <f ca="1">'Natural Gas'!AD32*'EPE Data'!AD$84</f>
        <v>0</v>
      </c>
      <c r="AE3" s="86">
        <f ca="1">'Natural Gas'!AE32*'EPE Data'!AE$84</f>
        <v>0</v>
      </c>
      <c r="AF3" s="86">
        <f ca="1">'Natural Gas'!AF32*'EPE Data'!AF$84</f>
        <v>0</v>
      </c>
      <c r="AG3" s="17"/>
    </row>
    <row r="4" spans="1:35">
      <c r="A4" t="s">
        <v>19</v>
      </c>
      <c r="B4" s="86">
        <f ca="1">'Natural Gas'!B33*'EPE Data'!B$84</f>
        <v>0</v>
      </c>
      <c r="C4" s="86">
        <f ca="1">'Natural Gas'!C33*'EPE Data'!C$84</f>
        <v>0</v>
      </c>
      <c r="D4" s="86">
        <f ca="1">'Natural Gas'!D33*'EPE Data'!D$84</f>
        <v>0</v>
      </c>
      <c r="E4" s="86">
        <f ca="1">'Natural Gas'!E33*'EPE Data'!E$84</f>
        <v>0</v>
      </c>
      <c r="F4" s="86">
        <f ca="1">'Natural Gas'!F33*'EPE Data'!F$84</f>
        <v>0</v>
      </c>
      <c r="G4" s="86">
        <f ca="1">'Natural Gas'!G33*'EPE Data'!G$84</f>
        <v>0</v>
      </c>
      <c r="H4" s="86">
        <f ca="1">'Natural Gas'!H33*'EPE Data'!H$84</f>
        <v>0</v>
      </c>
      <c r="I4" s="86">
        <f ca="1">'Natural Gas'!I33*'EPE Data'!I$84</f>
        <v>0</v>
      </c>
      <c r="J4" s="86">
        <f ca="1">'Natural Gas'!J33*'EPE Data'!J$84</f>
        <v>0</v>
      </c>
      <c r="K4" s="86">
        <f ca="1">'Natural Gas'!K33*'EPE Data'!K$84</f>
        <v>0</v>
      </c>
      <c r="L4" s="86">
        <f ca="1">'Natural Gas'!L33*'EPE Data'!L$84</f>
        <v>0</v>
      </c>
      <c r="M4" s="86">
        <f ca="1">'Natural Gas'!M33*'EPE Data'!M$84</f>
        <v>0</v>
      </c>
      <c r="N4" s="86">
        <f ca="1">'Natural Gas'!N33*'EPE Data'!N$84</f>
        <v>0</v>
      </c>
      <c r="O4" s="86">
        <f ca="1">'Natural Gas'!O33*'EPE Data'!O$84</f>
        <v>0</v>
      </c>
      <c r="P4" s="86">
        <f ca="1">'Natural Gas'!P33*'EPE Data'!P$84</f>
        <v>0</v>
      </c>
      <c r="Q4" s="86">
        <f ca="1">'Natural Gas'!Q33*'EPE Data'!Q$84</f>
        <v>0</v>
      </c>
      <c r="R4" s="86">
        <f ca="1">'Natural Gas'!R33*'EPE Data'!R$84</f>
        <v>0</v>
      </c>
      <c r="S4" s="86">
        <f ca="1">'Natural Gas'!S33*'EPE Data'!S$84</f>
        <v>0</v>
      </c>
      <c r="T4" s="86">
        <f ca="1">'Natural Gas'!T33*'EPE Data'!T$84</f>
        <v>0</v>
      </c>
      <c r="U4" s="86">
        <f ca="1">'Natural Gas'!U33*'EPE Data'!U$84</f>
        <v>0</v>
      </c>
      <c r="V4" s="86">
        <f ca="1">'Natural Gas'!V33*'EPE Data'!V$84</f>
        <v>0</v>
      </c>
      <c r="W4" s="86">
        <f ca="1">'Natural Gas'!W33*'EPE Data'!W$84</f>
        <v>0</v>
      </c>
      <c r="X4" s="86">
        <f ca="1">'Natural Gas'!X33*'EPE Data'!X$84</f>
        <v>0</v>
      </c>
      <c r="Y4" s="86">
        <f ca="1">'Natural Gas'!Y33*'EPE Data'!Y$84</f>
        <v>0</v>
      </c>
      <c r="Z4" s="86">
        <f ca="1">'Natural Gas'!Z33*'EPE Data'!Z$84</f>
        <v>0</v>
      </c>
      <c r="AA4" s="86">
        <f ca="1">'Natural Gas'!AA33*'EPE Data'!AA$84</f>
        <v>0</v>
      </c>
      <c r="AB4" s="86">
        <f ca="1">'Natural Gas'!AB33*'EPE Data'!AB$84</f>
        <v>0</v>
      </c>
      <c r="AC4" s="86">
        <f ca="1">'Natural Gas'!AC33*'EPE Data'!AC$84</f>
        <v>0</v>
      </c>
      <c r="AD4" s="86">
        <f ca="1">'Natural Gas'!AD33*'EPE Data'!AD$84</f>
        <v>0</v>
      </c>
      <c r="AE4" s="86">
        <f ca="1">'Natural Gas'!AE33*'EPE Data'!AE$84</f>
        <v>0</v>
      </c>
      <c r="AF4" s="86">
        <f ca="1">'Natural Gas'!AF33*'EPE Data'!AF$84</f>
        <v>0</v>
      </c>
      <c r="AG4" s="17"/>
    </row>
    <row r="5" spans="1:35">
      <c r="A5" t="s">
        <v>20</v>
      </c>
      <c r="B5" s="86">
        <f ca="1">'Natural Gas'!B34*'EPE Data'!B$84</f>
        <v>3444501981313.3232</v>
      </c>
      <c r="C5" s="86">
        <f ca="1">'Natural Gas'!C34*'EPE Data'!C$84</f>
        <v>4407128579805.2939</v>
      </c>
      <c r="D5" s="86">
        <f ca="1">'Natural Gas'!D34*'EPE Data'!D$84</f>
        <v>4659493680830.6348</v>
      </c>
      <c r="E5" s="86">
        <f ca="1">'Natural Gas'!E34*'EPE Data'!E$84</f>
        <v>4318203527278.5103</v>
      </c>
      <c r="F5" s="86">
        <f ca="1">'Natural Gas'!F34*'EPE Data'!F$84</f>
        <v>4287995281336.4956</v>
      </c>
      <c r="G5" s="86">
        <f ca="1">'Natural Gas'!G34*'EPE Data'!G$84</f>
        <v>4307122669997.0283</v>
      </c>
      <c r="H5" s="86">
        <f ca="1">'Natural Gas'!H34*'EPE Data'!H$84</f>
        <v>4290777566596.3086</v>
      </c>
      <c r="I5" s="86">
        <f ca="1">'Natural Gas'!I34*'EPE Data'!I$84</f>
        <v>4275982398231.9053</v>
      </c>
      <c r="J5" s="86">
        <f ca="1">'Natural Gas'!J34*'EPE Data'!J$84</f>
        <v>4262607874472.6147</v>
      </c>
      <c r="K5" s="86">
        <f ca="1">'Natural Gas'!K34*'EPE Data'!K$84</f>
        <v>4250537528489.6787</v>
      </c>
      <c r="L5" s="86">
        <f ca="1">'Natural Gas'!L34*'EPE Data'!L$84</f>
        <v>4239666165647.9878</v>
      </c>
      <c r="M5" s="86">
        <f ca="1">'Natural Gas'!M34*'EPE Data'!M$84</f>
        <v>4360988441578.2554</v>
      </c>
      <c r="N5" s="86">
        <f ca="1">'Natural Gas'!N34*'EPE Data'!N$84</f>
        <v>4483676640290.2607</v>
      </c>
      <c r="O5" s="86">
        <f ca="1">'Natural Gas'!O34*'EPE Data'!O$84</f>
        <v>4607732646465.3994</v>
      </c>
      <c r="P5" s="86">
        <f ca="1">'Natural Gas'!P34*'EPE Data'!P$84</f>
        <v>4733158230597.7139</v>
      </c>
      <c r="Q5" s="86">
        <f ca="1">'Natural Gas'!Q34*'EPE Data'!Q$84</f>
        <v>4859955057512.6787</v>
      </c>
      <c r="R5" s="86">
        <f ca="1">'Natural Gas'!R34*'EPE Data'!R$84</f>
        <v>5021250006276.6455</v>
      </c>
      <c r="S5" s="86">
        <f ca="1">'Natural Gas'!S34*'EPE Data'!S$84</f>
        <v>5184934091095.6514</v>
      </c>
      <c r="T5" s="86">
        <f ca="1">'Natural Gas'!T34*'EPE Data'!T$84</f>
        <v>5351003874949.125</v>
      </c>
      <c r="U5" s="86">
        <f ca="1">'Natural Gas'!U34*'EPE Data'!U$84</f>
        <v>5519456070737.8789</v>
      </c>
      <c r="V5" s="86">
        <f ca="1">'Natural Gas'!V34*'EPE Data'!V$84</f>
        <v>5690287533197.9121</v>
      </c>
      <c r="W5" s="86">
        <f ca="1">'Natural Gas'!W34*'EPE Data'!W$84</f>
        <v>5802939188695.8154</v>
      </c>
      <c r="X5" s="86">
        <f ca="1">'Natural Gas'!X34*'EPE Data'!X$84</f>
        <v>5915798915414.417</v>
      </c>
      <c r="Y5" s="86">
        <f ca="1">'Natural Gas'!Y34*'EPE Data'!Y$84</f>
        <v>6028860191471.4307</v>
      </c>
      <c r="Z5" s="86">
        <f ca="1">'Natural Gas'!Z34*'EPE Data'!Z$84</f>
        <v>6142116764732.8086</v>
      </c>
      <c r="AA5" s="86">
        <f ca="1">'Natural Gas'!AA34*'EPE Data'!AA$84</f>
        <v>6255562639009.3076</v>
      </c>
      <c r="AB5" s="86">
        <f ca="1">'Natural Gas'!AB34*'EPE Data'!AB$84</f>
        <v>6362579495233.4492</v>
      </c>
      <c r="AC5" s="86">
        <f ca="1">'Natural Gas'!AC34*'EPE Data'!AC$84</f>
        <v>6469640696710.875</v>
      </c>
      <c r="AD5" s="86">
        <f ca="1">'Natural Gas'!AD34*'EPE Data'!AD$84</f>
        <v>6576744671003.2275</v>
      </c>
      <c r="AE5" s="86">
        <f ca="1">'Natural Gas'!AE34*'EPE Data'!AE$84</f>
        <v>6683889919146.4922</v>
      </c>
      <c r="AF5" s="86">
        <f ca="1">'Natural Gas'!AF34*'EPE Data'!AF$84</f>
        <v>6791075011409.0859</v>
      </c>
      <c r="AG5" s="17"/>
    </row>
    <row r="6" spans="1:35">
      <c r="A6" t="s">
        <v>21</v>
      </c>
      <c r="B6" s="86">
        <f ca="1">'Natural Gas'!B35*'EPE Data'!B$84</f>
        <v>12450188124605.373</v>
      </c>
      <c r="C6" s="86">
        <f ca="1">'Natural Gas'!C35*'EPE Data'!C$84</f>
        <v>14901882120513.049</v>
      </c>
      <c r="D6" s="86">
        <f ca="1">'Natural Gas'!D35*'EPE Data'!D$84</f>
        <v>15149267626923.303</v>
      </c>
      <c r="E6" s="86">
        <f ca="1">'Natural Gas'!E35*'EPE Data'!E$84</f>
        <v>14061083092178.439</v>
      </c>
      <c r="F6" s="86">
        <f ca="1">'Natural Gas'!F35*'EPE Data'!F$84</f>
        <v>13983878285505.316</v>
      </c>
      <c r="G6" s="86">
        <f ca="1">'Natural Gas'!G35*'EPE Data'!G$84</f>
        <v>14067380020134.213</v>
      </c>
      <c r="H6" s="86">
        <f ca="1">'Natural Gas'!H35*'EPE Data'!H$84</f>
        <v>14448435299417.572</v>
      </c>
      <c r="I6" s="86">
        <f ca="1">'Natural Gas'!I35*'EPE Data'!I$84</f>
        <v>14823291620837.131</v>
      </c>
      <c r="J6" s="86">
        <f ca="1">'Natural Gas'!J35*'EPE Data'!J$84</f>
        <v>15192269497171.102</v>
      </c>
      <c r="K6" s="86">
        <f ca="1">'Natural Gas'!K35*'EPE Data'!K$84</f>
        <v>15555657651308.789</v>
      </c>
      <c r="L6" s="86">
        <f ca="1">'Natural Gas'!L35*'EPE Data'!L$84</f>
        <v>15913716862214.596</v>
      </c>
      <c r="M6" s="86">
        <f ca="1">'Natural Gas'!M35*'EPE Data'!M$84</f>
        <v>15972911396459.162</v>
      </c>
      <c r="N6" s="86">
        <f ca="1">'Natural Gas'!N35*'EPE Data'!N$84</f>
        <v>16026161624895.424</v>
      </c>
      <c r="O6" s="86">
        <f ca="1">'Natural Gas'!O35*'EPE Data'!O$84</f>
        <v>16073563215075.406</v>
      </c>
      <c r="P6" s="86">
        <f ca="1">'Natural Gas'!P35*'EPE Data'!P$84</f>
        <v>16115206038332.193</v>
      </c>
      <c r="Q6" s="86">
        <f ca="1">'Natural Gas'!Q35*'EPE Data'!Q$84</f>
        <v>16151174602200.217</v>
      </c>
      <c r="R6" s="86">
        <f ca="1">'Natural Gas'!R35*'EPE Data'!R$84</f>
        <v>15470871794014.631</v>
      </c>
      <c r="S6" s="86">
        <f ca="1">'Natural Gas'!S35*'EPE Data'!S$84</f>
        <v>14759142109951.166</v>
      </c>
      <c r="T6" s="86">
        <f ca="1">'Natural Gas'!T35*'EPE Data'!T$84</f>
        <v>14016142791695.621</v>
      </c>
      <c r="U6" s="86">
        <f ca="1">'Natural Gas'!U35*'EPE Data'!U$84</f>
        <v>13242024222117.627</v>
      </c>
      <c r="V6" s="86">
        <f ca="1">'Natural Gas'!V35*'EPE Data'!V$84</f>
        <v>12436930295209.891</v>
      </c>
      <c r="W6" s="86">
        <f ca="1">'Natural Gas'!W35*'EPE Data'!W$84</f>
        <v>12132372480752.908</v>
      </c>
      <c r="X6" s="86">
        <f ca="1">'Natural Gas'!X35*'EPE Data'!X$84</f>
        <v>11824717967957.867</v>
      </c>
      <c r="Y6" s="86">
        <f ca="1">'Natural Gas'!Y35*'EPE Data'!Y$84</f>
        <v>11514063821195.027</v>
      </c>
      <c r="Z6" s="86">
        <f ca="1">'Natural Gas'!Z35*'EPE Data'!Z$84</f>
        <v>11200503090205.066</v>
      </c>
      <c r="AA6" s="86">
        <f ca="1">'Natural Gas'!AA35*'EPE Data'!AA$84</f>
        <v>10884125015533.646</v>
      </c>
      <c r="AB6" s="86">
        <f ca="1">'Natural Gas'!AB35*'EPE Data'!AB$84</f>
        <v>10342205118708.016</v>
      </c>
      <c r="AC6" s="86">
        <f ca="1">'Natural Gas'!AC35*'EPE Data'!AC$84</f>
        <v>9799043299769.6641</v>
      </c>
      <c r="AD6" s="86">
        <f ca="1">'Natural Gas'!AD35*'EPE Data'!AD$84</f>
        <v>9254683596035.3047</v>
      </c>
      <c r="AE6" s="86">
        <f ca="1">'Natural Gas'!AE35*'EPE Data'!AE$84</f>
        <v>8709167987117.373</v>
      </c>
      <c r="AF6" s="86">
        <f ca="1">'Natural Gas'!AF35*'EPE Data'!AF$84</f>
        <v>8162536513722.6455</v>
      </c>
      <c r="AG6" s="17"/>
    </row>
    <row r="7" spans="1:35">
      <c r="A7" t="s">
        <v>22</v>
      </c>
      <c r="B7" s="86">
        <f ca="1">'Natural Gas'!B36*'EPE Data'!B$84</f>
        <v>2685527367896.1162</v>
      </c>
      <c r="C7" s="86">
        <f ca="1">'Natural Gas'!C36*'EPE Data'!C$84</f>
        <v>3022959193687.3154</v>
      </c>
      <c r="D7" s="86">
        <f ca="1">'Natural Gas'!D36*'EPE Data'!D$84</f>
        <v>2876571358891.0366</v>
      </c>
      <c r="E7" s="86">
        <f ca="1">'Natural Gas'!E36*'EPE Data'!E$84</f>
        <v>2774697816551.1172</v>
      </c>
      <c r="F7" s="86">
        <f ca="1">'Natural Gas'!F36*'EPE Data'!F$84</f>
        <v>2862684115343.4858</v>
      </c>
      <c r="G7" s="86">
        <f ca="1">'Natural Gas'!G36*'EPE Data'!G$84</f>
        <v>2982666563963.6582</v>
      </c>
      <c r="H7" s="86">
        <f ca="1">'Natural Gas'!H36*'EPE Data'!H$84</f>
        <v>3044149964020.1772</v>
      </c>
      <c r="I7" s="86">
        <f ca="1">'Natural Gas'!I36*'EPE Data'!I$84</f>
        <v>3104819570746.8052</v>
      </c>
      <c r="J7" s="86">
        <f ca="1">'Natural Gas'!J36*'EPE Data'!J$84</f>
        <v>3164710325065.3174</v>
      </c>
      <c r="K7" s="86">
        <f ca="1">'Natural Gas'!K36*'EPE Data'!K$84</f>
        <v>3223853702300.8057</v>
      </c>
      <c r="L7" s="86">
        <f ca="1">'Natural Gas'!L36*'EPE Data'!L$84</f>
        <v>3282278131452.0986</v>
      </c>
      <c r="M7" s="86">
        <f ca="1">'Natural Gas'!M36*'EPE Data'!M$84</f>
        <v>3414338147399.3521</v>
      </c>
      <c r="N7" s="86">
        <f ca="1">'Natural Gas'!N36*'EPE Data'!N$84</f>
        <v>3548521277597.0786</v>
      </c>
      <c r="O7" s="86">
        <f ca="1">'Natural Gas'!O36*'EPE Data'!O$84</f>
        <v>3684820453836.7612</v>
      </c>
      <c r="P7" s="86">
        <f ca="1">'Natural Gas'!P36*'EPE Data'!P$84</f>
        <v>3823229036152.1035</v>
      </c>
      <c r="Q7" s="86">
        <f ca="1">'Natural Gas'!Q36*'EPE Data'!Q$84</f>
        <v>3963740780870.4893</v>
      </c>
      <c r="R7" s="86">
        <f ca="1">'Natural Gas'!R36*'EPE Data'!R$84</f>
        <v>4107118084097.1748</v>
      </c>
      <c r="S7" s="86">
        <f ca="1">'Natural Gas'!S36*'EPE Data'!S$84</f>
        <v>4252826709731.2949</v>
      </c>
      <c r="T7" s="86">
        <f ca="1">'Natural Gas'!T36*'EPE Data'!T$84</f>
        <v>4400862214649.3398</v>
      </c>
      <c r="U7" s="86">
        <f ca="1">'Natural Gas'!U36*'EPE Data'!U$84</f>
        <v>4551220349534.9707</v>
      </c>
      <c r="V7" s="86">
        <f ca="1">'Natural Gas'!V36*'EPE Data'!V$84</f>
        <v>4703897048425.7842</v>
      </c>
      <c r="W7" s="86">
        <f ca="1">'Natural Gas'!W36*'EPE Data'!W$84</f>
        <v>4789399872651.0508</v>
      </c>
      <c r="X7" s="86">
        <f ca="1">'Natural Gas'!X36*'EPE Data'!X$84</f>
        <v>4875025557927.9209</v>
      </c>
      <c r="Y7" s="86">
        <f ca="1">'Natural Gas'!Y36*'EPE Data'!Y$84</f>
        <v>4960770253241.7549</v>
      </c>
      <c r="Z7" s="86">
        <f ca="1">'Natural Gas'!Z36*'EPE Data'!Z$84</f>
        <v>5046630266857.7656</v>
      </c>
      <c r="AA7" s="86">
        <f ca="1">'Natural Gas'!AA36*'EPE Data'!AA$84</f>
        <v>5132602058170.4189</v>
      </c>
      <c r="AB7" s="86">
        <f ca="1">'Natural Gas'!AB36*'EPE Data'!AB$84</f>
        <v>5194764088248.8184</v>
      </c>
      <c r="AC7" s="86">
        <f ca="1">'Natural Gas'!AC36*'EPE Data'!AC$84</f>
        <v>5256916046057.5234</v>
      </c>
      <c r="AD7" s="86">
        <f ca="1">'Natural Gas'!AD36*'EPE Data'!AD$84</f>
        <v>5319058288749.1504</v>
      </c>
      <c r="AE7" s="86">
        <f ca="1">'Natural Gas'!AE36*'EPE Data'!AE$84</f>
        <v>5381191156787.8584</v>
      </c>
      <c r="AF7" s="86">
        <f ca="1">'Natural Gas'!AF36*'EPE Data'!AF$84</f>
        <v>5443314974912.8613</v>
      </c>
      <c r="AG7" s="17"/>
    </row>
    <row r="8" spans="1:35">
      <c r="A8" t="s">
        <v>23</v>
      </c>
      <c r="B8" s="86">
        <f ca="1">'Natural Gas'!B37*'EPE Data'!B$84</f>
        <v>0</v>
      </c>
      <c r="C8" s="86">
        <f ca="1">'Natural Gas'!C37*'EPE Data'!C$84</f>
        <v>0</v>
      </c>
      <c r="D8" s="86">
        <f ca="1">'Natural Gas'!D37*'EPE Data'!D$84</f>
        <v>0</v>
      </c>
      <c r="E8" s="86">
        <f ca="1">'Natural Gas'!E37*'EPE Data'!E$84</f>
        <v>0</v>
      </c>
      <c r="F8" s="86">
        <f ca="1">'Natural Gas'!F37*'EPE Data'!F$84</f>
        <v>0</v>
      </c>
      <c r="G8" s="86">
        <f ca="1">'Natural Gas'!G37*'EPE Data'!G$84</f>
        <v>0</v>
      </c>
      <c r="H8" s="86">
        <f ca="1">'Natural Gas'!H37*'EPE Data'!H$84</f>
        <v>0</v>
      </c>
      <c r="I8" s="86">
        <f ca="1">'Natural Gas'!I37*'EPE Data'!I$84</f>
        <v>0</v>
      </c>
      <c r="J8" s="86">
        <f ca="1">'Natural Gas'!J37*'EPE Data'!J$84</f>
        <v>0</v>
      </c>
      <c r="K8" s="86">
        <f ca="1">'Natural Gas'!K37*'EPE Data'!K$84</f>
        <v>0</v>
      </c>
      <c r="L8" s="86">
        <f ca="1">'Natural Gas'!L37*'EPE Data'!L$84</f>
        <v>0</v>
      </c>
      <c r="M8" s="86">
        <f ca="1">'Natural Gas'!M37*'EPE Data'!M$84</f>
        <v>0</v>
      </c>
      <c r="N8" s="86">
        <f ca="1">'Natural Gas'!N37*'EPE Data'!N$84</f>
        <v>0</v>
      </c>
      <c r="O8" s="86">
        <f ca="1">'Natural Gas'!O37*'EPE Data'!O$84</f>
        <v>0</v>
      </c>
      <c r="P8" s="86">
        <f ca="1">'Natural Gas'!P37*'EPE Data'!P$84</f>
        <v>0</v>
      </c>
      <c r="Q8" s="86">
        <f ca="1">'Natural Gas'!Q37*'EPE Data'!Q$84</f>
        <v>0</v>
      </c>
      <c r="R8" s="86">
        <f ca="1">'Natural Gas'!R37*'EPE Data'!R$84</f>
        <v>0</v>
      </c>
      <c r="S8" s="86">
        <f ca="1">'Natural Gas'!S37*'EPE Data'!S$84</f>
        <v>0</v>
      </c>
      <c r="T8" s="86">
        <f ca="1">'Natural Gas'!T37*'EPE Data'!T$84</f>
        <v>0</v>
      </c>
      <c r="U8" s="86">
        <f ca="1">'Natural Gas'!U37*'EPE Data'!U$84</f>
        <v>0</v>
      </c>
      <c r="V8" s="86">
        <f ca="1">'Natural Gas'!V37*'EPE Data'!V$84</f>
        <v>0</v>
      </c>
      <c r="W8" s="86">
        <f ca="1">'Natural Gas'!W37*'EPE Data'!W$84</f>
        <v>0</v>
      </c>
      <c r="X8" s="86">
        <f ca="1">'Natural Gas'!X37*'EPE Data'!X$84</f>
        <v>0</v>
      </c>
      <c r="Y8" s="86">
        <f ca="1">'Natural Gas'!Y37*'EPE Data'!Y$84</f>
        <v>0</v>
      </c>
      <c r="Z8" s="86">
        <f ca="1">'Natural Gas'!Z37*'EPE Data'!Z$84</f>
        <v>0</v>
      </c>
      <c r="AA8" s="86">
        <f ca="1">'Natural Gas'!AA37*'EPE Data'!AA$84</f>
        <v>0</v>
      </c>
      <c r="AB8" s="86">
        <f ca="1">'Natural Gas'!AB37*'EPE Data'!AB$84</f>
        <v>0</v>
      </c>
      <c r="AC8" s="86">
        <f ca="1">'Natural Gas'!AC37*'EPE Data'!AC$84</f>
        <v>0</v>
      </c>
      <c r="AD8" s="86">
        <f ca="1">'Natural Gas'!AD37*'EPE Data'!AD$84</f>
        <v>0</v>
      </c>
      <c r="AE8" s="86">
        <f ca="1">'Natural Gas'!AE37*'EPE Data'!AE$84</f>
        <v>0</v>
      </c>
      <c r="AF8" s="86">
        <f ca="1">'Natural Gas'!AF37*'EPE Data'!AF$84</f>
        <v>0</v>
      </c>
      <c r="AG8" s="17"/>
    </row>
    <row r="9" spans="1:35">
      <c r="A9" t="s">
        <v>24</v>
      </c>
      <c r="B9" s="86">
        <f ca="1">'Natural Gas'!B38*'EPE Data'!B$84</f>
        <v>13841772803431.48</v>
      </c>
      <c r="C9" s="86">
        <f ca="1">'Natural Gas'!C38*'EPE Data'!C$84</f>
        <v>17537769880618.371</v>
      </c>
      <c r="D9" s="86">
        <f ca="1">'Natural Gas'!D38*'EPE Data'!D$84</f>
        <v>17792232613192.309</v>
      </c>
      <c r="E9" s="86">
        <f ca="1">'Natural Gas'!E38*'EPE Data'!E$84</f>
        <v>16732360277230.367</v>
      </c>
      <c r="F9" s="86">
        <f ca="1">'Natural Gas'!F38*'EPE Data'!F$84</f>
        <v>16855456976007.697</v>
      </c>
      <c r="G9" s="86">
        <f ca="1">'Natural Gas'!G38*'EPE Data'!G$84</f>
        <v>17170381433711.299</v>
      </c>
      <c r="H9" s="86">
        <f ca="1">'Natural Gas'!H38*'EPE Data'!H$84</f>
        <v>17245501051249.25</v>
      </c>
      <c r="I9" s="86">
        <f ca="1">'Natural Gas'!I38*'EPE Data'!I$84</f>
        <v>17323163296303.201</v>
      </c>
      <c r="J9" s="86">
        <f ca="1">'Natural Gas'!J38*'EPE Data'!J$84</f>
        <v>17403092594926.383</v>
      </c>
      <c r="K9" s="86">
        <f ca="1">'Natural Gas'!K38*'EPE Data'!K$84</f>
        <v>17485040705826.932</v>
      </c>
      <c r="L9" s="86">
        <f ca="1">'Natural Gas'!L38*'EPE Data'!L$84</f>
        <v>17568783413643.311</v>
      </c>
      <c r="M9" s="86">
        <f ca="1">'Natural Gas'!M38*'EPE Data'!M$84</f>
        <v>18105254488575.227</v>
      </c>
      <c r="N9" s="86">
        <f ca="1">'Natural Gas'!N38*'EPE Data'!N$84</f>
        <v>18648328183082.582</v>
      </c>
      <c r="O9" s="86">
        <f ca="1">'Natural Gas'!O38*'EPE Data'!O$84</f>
        <v>19198004766286.02</v>
      </c>
      <c r="P9" s="86">
        <f ca="1">'Natural Gas'!P38*'EPE Data'!P$84</f>
        <v>19754284491000.965</v>
      </c>
      <c r="Q9" s="86">
        <f ca="1">'Natural Gas'!Q38*'EPE Data'!Q$84</f>
        <v>20317167594954.004</v>
      </c>
      <c r="R9" s="86">
        <f ca="1">'Natural Gas'!R38*'EPE Data'!R$84</f>
        <v>20947395259116.27</v>
      </c>
      <c r="S9" s="86">
        <f ca="1">'Natural Gas'!S38*'EPE Data'!S$84</f>
        <v>21586184442269.203</v>
      </c>
      <c r="T9" s="86">
        <f ca="1">'Natural Gas'!T38*'EPE Data'!T$84</f>
        <v>22233526886852.66</v>
      </c>
      <c r="U9" s="86">
        <f ca="1">'Natural Gas'!U38*'EPE Data'!U$84</f>
        <v>22889414695497.75</v>
      </c>
      <c r="V9" s="86">
        <f ca="1">'Natural Gas'!V38*'EPE Data'!V$84</f>
        <v>23553840311599.523</v>
      </c>
      <c r="W9" s="86">
        <f ca="1">'Natural Gas'!W38*'EPE Data'!W$84</f>
        <v>23927666775113.648</v>
      </c>
      <c r="X9" s="86">
        <f ca="1">'Natural Gas'!X38*'EPE Data'!X$84</f>
        <v>24301758229009.73</v>
      </c>
      <c r="Y9" s="86">
        <f ca="1">'Natural Gas'!Y38*'EPE Data'!Y$84</f>
        <v>24676106367304.469</v>
      </c>
      <c r="Z9" s="86">
        <f ca="1">'Natural Gas'!Z38*'EPE Data'!Z$84</f>
        <v>25050703227554.137</v>
      </c>
      <c r="AA9" s="86">
        <f ca="1">'Natural Gas'!AA38*'EPE Data'!AA$84</f>
        <v>25425541173275.078</v>
      </c>
      <c r="AB9" s="86">
        <f ca="1">'Natural Gas'!AB38*'EPE Data'!AB$84</f>
        <v>25713648910443.703</v>
      </c>
      <c r="AC9" s="86">
        <f ca="1">'Natural Gas'!AC38*'EPE Data'!AC$84</f>
        <v>26001670834347.625</v>
      </c>
      <c r="AD9" s="86">
        <f ca="1">'Natural Gas'!AD38*'EPE Data'!AD$84</f>
        <v>26289609987839.43</v>
      </c>
      <c r="AE9" s="86">
        <f ca="1">'Natural Gas'!AE38*'EPE Data'!AE$84</f>
        <v>26577469271590.187</v>
      </c>
      <c r="AF9" s="86">
        <f ca="1">'Natural Gas'!AF38*'EPE Data'!AF$84</f>
        <v>26865251452298.234</v>
      </c>
      <c r="AG9" s="17"/>
    </row>
    <row r="10" spans="1:35">
      <c r="A10" s="88" t="s">
        <v>25</v>
      </c>
      <c r="B10" s="86">
        <f ca="1">'Natural Gas'!B39*'EPE Data'!B$84</f>
        <v>0</v>
      </c>
      <c r="C10" s="86">
        <f ca="1">'Natural Gas'!C39*'EPE Data'!C$84</f>
        <v>0</v>
      </c>
      <c r="D10" s="86">
        <f ca="1">'Natural Gas'!D39*'EPE Data'!D$84</f>
        <v>0</v>
      </c>
      <c r="E10" s="86">
        <f ca="1">'Natural Gas'!E39*'EPE Data'!E$84</f>
        <v>0</v>
      </c>
      <c r="F10" s="86">
        <f ca="1">'Natural Gas'!F39*'EPE Data'!F$84</f>
        <v>0</v>
      </c>
      <c r="G10" s="86">
        <f ca="1">'Natural Gas'!G39*'EPE Data'!G$84</f>
        <v>0</v>
      </c>
      <c r="H10" s="86">
        <f ca="1">'Natural Gas'!H39*'EPE Data'!H$84</f>
        <v>0</v>
      </c>
      <c r="I10" s="86">
        <f ca="1">'Natural Gas'!I39*'EPE Data'!I$84</f>
        <v>0</v>
      </c>
      <c r="J10" s="86">
        <f ca="1">'Natural Gas'!J39*'EPE Data'!J$84</f>
        <v>0</v>
      </c>
      <c r="K10" s="86">
        <f ca="1">'Natural Gas'!K39*'EPE Data'!K$84</f>
        <v>0</v>
      </c>
      <c r="L10" s="86">
        <f ca="1">'Natural Gas'!L39*'EPE Data'!L$84</f>
        <v>0</v>
      </c>
      <c r="M10" s="86">
        <f ca="1">'Natural Gas'!M39*'EPE Data'!M$84</f>
        <v>0</v>
      </c>
      <c r="N10" s="86">
        <f ca="1">'Natural Gas'!N39*'EPE Data'!N$84</f>
        <v>0</v>
      </c>
      <c r="O10" s="86">
        <f ca="1">'Natural Gas'!O39*'EPE Data'!O$84</f>
        <v>0</v>
      </c>
      <c r="P10" s="86">
        <f ca="1">'Natural Gas'!P39*'EPE Data'!P$84</f>
        <v>0</v>
      </c>
      <c r="Q10" s="86">
        <f ca="1">'Natural Gas'!Q39*'EPE Data'!Q$84</f>
        <v>0</v>
      </c>
      <c r="R10" s="86">
        <f ca="1">'Natural Gas'!R39*'EPE Data'!R$84</f>
        <v>0</v>
      </c>
      <c r="S10" s="86">
        <f ca="1">'Natural Gas'!S39*'EPE Data'!S$84</f>
        <v>0</v>
      </c>
      <c r="T10" s="86">
        <f ca="1">'Natural Gas'!T39*'EPE Data'!T$84</f>
        <v>0</v>
      </c>
      <c r="U10" s="86">
        <f ca="1">'Natural Gas'!U39*'EPE Data'!U$84</f>
        <v>0</v>
      </c>
      <c r="V10" s="86">
        <f ca="1">'Natural Gas'!V39*'EPE Data'!V$84</f>
        <v>0</v>
      </c>
      <c r="W10" s="86">
        <f ca="1">'Natural Gas'!W39*'EPE Data'!W$84</f>
        <v>0</v>
      </c>
      <c r="X10" s="86">
        <f ca="1">'Natural Gas'!X39*'EPE Data'!X$84</f>
        <v>0</v>
      </c>
      <c r="Y10" s="86">
        <f ca="1">'Natural Gas'!Y39*'EPE Data'!Y$84</f>
        <v>0</v>
      </c>
      <c r="Z10" s="86">
        <f ca="1">'Natural Gas'!Z39*'EPE Data'!Z$84</f>
        <v>0</v>
      </c>
      <c r="AA10" s="86">
        <f ca="1">'Natural Gas'!AA39*'EPE Data'!AA$84</f>
        <v>0</v>
      </c>
      <c r="AB10" s="86">
        <f ca="1">'Natural Gas'!AB39*'EPE Data'!AB$84</f>
        <v>0</v>
      </c>
      <c r="AC10" s="86">
        <f ca="1">'Natural Gas'!AC39*'EPE Data'!AC$84</f>
        <v>0</v>
      </c>
      <c r="AD10" s="86">
        <f ca="1">'Natural Gas'!AD39*'EPE Data'!AD$84</f>
        <v>0</v>
      </c>
      <c r="AE10" s="86">
        <f ca="1">'Natural Gas'!AE39*'EPE Data'!AE$84</f>
        <v>0</v>
      </c>
      <c r="AF10" s="86">
        <f ca="1">'Natural Gas'!AF39*'EPE Data'!AF$84</f>
        <v>0</v>
      </c>
      <c r="AG10" s="17"/>
    </row>
    <row r="11" spans="1:35">
      <c r="A11" t="s">
        <v>26</v>
      </c>
      <c r="B11" s="86">
        <f ca="1">'Natural Gas'!B40*'EPE Data'!B$84</f>
        <v>27994848266388.926</v>
      </c>
      <c r="C11" s="86">
        <f ca="1">'Natural Gas'!C40*'EPE Data'!C$84</f>
        <v>33623542225566.852</v>
      </c>
      <c r="D11" s="86">
        <f ca="1">'Natural Gas'!D40*'EPE Data'!D$84</f>
        <v>33935989092579.687</v>
      </c>
      <c r="E11" s="86">
        <f ca="1">'Natural Gas'!E40*'EPE Data'!E$84</f>
        <v>32425981818094.625</v>
      </c>
      <c r="F11" s="86">
        <f ca="1">'Natural Gas'!F40*'EPE Data'!F$84</f>
        <v>33162020290465.781</v>
      </c>
      <c r="G11" s="86">
        <f ca="1">'Natural Gas'!G40*'EPE Data'!G$84</f>
        <v>34271172770614.766</v>
      </c>
      <c r="H11" s="86">
        <f ca="1">'Natural Gas'!H40*'EPE Data'!H$84</f>
        <v>34861428444723.312</v>
      </c>
      <c r="I11" s="86">
        <f ca="1">'Natural Gas'!I40*'EPE Data'!I$84</f>
        <v>35445345459009.594</v>
      </c>
      <c r="J11" s="86">
        <f ca="1">'Natural Gas'!J40*'EPE Data'!J$84</f>
        <v>36023126622889.734</v>
      </c>
      <c r="K11" s="86">
        <f ca="1">'Natural Gas'!K40*'EPE Data'!K$84</f>
        <v>36594954630236.164</v>
      </c>
      <c r="L11" s="86">
        <f ca="1">'Natural Gas'!L40*'EPE Data'!L$84</f>
        <v>37160994492970.758</v>
      </c>
      <c r="M11" s="86">
        <f ca="1">'Natural Gas'!M40*'EPE Data'!M$84</f>
        <v>38478122797701.562</v>
      </c>
      <c r="N11" s="86">
        <f ca="1">'Natural Gas'!N40*'EPE Data'!N$84</f>
        <v>39814313822375.742</v>
      </c>
      <c r="O11" s="86">
        <f ca="1">'Natural Gas'!O40*'EPE Data'!O$84</f>
        <v>41169527349446.352</v>
      </c>
      <c r="P11" s="86">
        <f ca="1">'Natural Gas'!P40*'EPE Data'!P$84</f>
        <v>42543725598030.781</v>
      </c>
      <c r="Q11" s="86">
        <f ca="1">'Natural Gas'!Q40*'EPE Data'!Q$84</f>
        <v>43936873042126.109</v>
      </c>
      <c r="R11" s="86">
        <f ca="1">'Natural Gas'!R40*'EPE Data'!R$84</f>
        <v>45748113182503.359</v>
      </c>
      <c r="S11" s="86">
        <f ca="1">'Natural Gas'!S40*'EPE Data'!S$84</f>
        <v>47592378605694.391</v>
      </c>
      <c r="T11" s="86">
        <f ca="1">'Natural Gas'!T40*'EPE Data'!T$84</f>
        <v>49469589284773.617</v>
      </c>
      <c r="U11" s="86">
        <f ca="1">'Natural Gas'!U40*'EPE Data'!U$84</f>
        <v>51379668683556.203</v>
      </c>
      <c r="V11" s="86">
        <f ca="1">'Natural Gas'!V40*'EPE Data'!V$84</f>
        <v>53322543568320.477</v>
      </c>
      <c r="W11" s="86">
        <f ca="1">'Natural Gas'!W40*'EPE Data'!W$84</f>
        <v>54014398753296.305</v>
      </c>
      <c r="X11" s="86">
        <f ca="1">'Natural Gas'!X40*'EPE Data'!X$84</f>
        <v>54705858022005.07</v>
      </c>
      <c r="Y11" s="86">
        <f ca="1">'Natural Gas'!Y40*'EPE Data'!Y$84</f>
        <v>55396933784232.523</v>
      </c>
      <c r="Z11" s="86">
        <f ca="1">'Natural Gas'!Z40*'EPE Data'!Z$84</f>
        <v>56087637936489.742</v>
      </c>
      <c r="AA11" s="86">
        <f ca="1">'Natural Gas'!AA40*'EPE Data'!AA$84</f>
        <v>56777981888278.062</v>
      </c>
      <c r="AB11" s="86">
        <f ca="1">'Natural Gas'!AB40*'EPE Data'!AB$84</f>
        <v>57092012140646.477</v>
      </c>
      <c r="AC11" s="86">
        <f ca="1">'Natural Gas'!AC40*'EPE Data'!AC$84</f>
        <v>57405254112693.125</v>
      </c>
      <c r="AD11" s="86">
        <f ca="1">'Natural Gas'!AD40*'EPE Data'!AD$84</f>
        <v>57717735756050.242</v>
      </c>
      <c r="AE11" s="86">
        <f ca="1">'Natural Gas'!AE40*'EPE Data'!AE$84</f>
        <v>58029483716271.5</v>
      </c>
      <c r="AF11" s="86">
        <f ca="1">'Natural Gas'!AF40*'EPE Data'!AF$84</f>
        <v>58340523408236.828</v>
      </c>
      <c r="AG11" s="17"/>
    </row>
    <row r="12" spans="1:35">
      <c r="A12" t="s">
        <v>27</v>
      </c>
      <c r="B12" s="86">
        <f ca="1">'Natural Gas'!B41*'EPE Data'!B$84</f>
        <v>27994848266388.926</v>
      </c>
      <c r="C12" s="86">
        <f ca="1">'Natural Gas'!C41*'EPE Data'!C$84</f>
        <v>33623542225566.852</v>
      </c>
      <c r="D12" s="86">
        <f ca="1">'Natural Gas'!D41*'EPE Data'!D$84</f>
        <v>33935989092579.687</v>
      </c>
      <c r="E12" s="86">
        <f ca="1">'Natural Gas'!E41*'EPE Data'!E$84</f>
        <v>32425981818094.625</v>
      </c>
      <c r="F12" s="86">
        <f ca="1">'Natural Gas'!F41*'EPE Data'!F$84</f>
        <v>33162020290465.781</v>
      </c>
      <c r="G12" s="86">
        <f ca="1">'Natural Gas'!G41*'EPE Data'!G$84</f>
        <v>34271172770614.766</v>
      </c>
      <c r="H12" s="86">
        <f ca="1">'Natural Gas'!H41*'EPE Data'!H$84</f>
        <v>34861428444723.312</v>
      </c>
      <c r="I12" s="86">
        <f ca="1">'Natural Gas'!I41*'EPE Data'!I$84</f>
        <v>35445345459009.594</v>
      </c>
      <c r="J12" s="86">
        <f ca="1">'Natural Gas'!J41*'EPE Data'!J$84</f>
        <v>36023126622889.734</v>
      </c>
      <c r="K12" s="86">
        <f ca="1">'Natural Gas'!K41*'EPE Data'!K$84</f>
        <v>36594954630236.164</v>
      </c>
      <c r="L12" s="86">
        <f ca="1">'Natural Gas'!L41*'EPE Data'!L$84</f>
        <v>37160994492970.758</v>
      </c>
      <c r="M12" s="86">
        <f ca="1">'Natural Gas'!M41*'EPE Data'!M$84</f>
        <v>38478122797701.562</v>
      </c>
      <c r="N12" s="86">
        <f ca="1">'Natural Gas'!N41*'EPE Data'!N$84</f>
        <v>39814313822375.742</v>
      </c>
      <c r="O12" s="86">
        <f ca="1">'Natural Gas'!O41*'EPE Data'!O$84</f>
        <v>41169527349446.352</v>
      </c>
      <c r="P12" s="86">
        <f ca="1">'Natural Gas'!P41*'EPE Data'!P$84</f>
        <v>42543725598030.781</v>
      </c>
      <c r="Q12" s="86">
        <f ca="1">'Natural Gas'!Q41*'EPE Data'!Q$84</f>
        <v>43936873042126.109</v>
      </c>
      <c r="R12" s="86">
        <f ca="1">'Natural Gas'!R41*'EPE Data'!R$84</f>
        <v>45748113182503.359</v>
      </c>
      <c r="S12" s="86">
        <f ca="1">'Natural Gas'!S41*'EPE Data'!S$84</f>
        <v>47592378605694.391</v>
      </c>
      <c r="T12" s="86">
        <f ca="1">'Natural Gas'!T41*'EPE Data'!T$84</f>
        <v>49469589284773.617</v>
      </c>
      <c r="U12" s="86">
        <f ca="1">'Natural Gas'!U41*'EPE Data'!U$84</f>
        <v>51379668683556.203</v>
      </c>
      <c r="V12" s="86">
        <f ca="1">'Natural Gas'!V41*'EPE Data'!V$84</f>
        <v>53322543568320.477</v>
      </c>
      <c r="W12" s="86">
        <f ca="1">'Natural Gas'!W41*'EPE Data'!W$84</f>
        <v>54014398753296.305</v>
      </c>
      <c r="X12" s="86">
        <f ca="1">'Natural Gas'!X41*'EPE Data'!X$84</f>
        <v>54705858022005.07</v>
      </c>
      <c r="Y12" s="86">
        <f ca="1">'Natural Gas'!Y41*'EPE Data'!Y$84</f>
        <v>55396933784232.523</v>
      </c>
      <c r="Z12" s="86">
        <f ca="1">'Natural Gas'!Z41*'EPE Data'!Z$84</f>
        <v>56087637936489.742</v>
      </c>
      <c r="AA12" s="86">
        <f ca="1">'Natural Gas'!AA41*'EPE Data'!AA$84</f>
        <v>56777981888278.062</v>
      </c>
      <c r="AB12" s="86">
        <f ca="1">'Natural Gas'!AB41*'EPE Data'!AB$84</f>
        <v>57092012140646.477</v>
      </c>
      <c r="AC12" s="86">
        <f ca="1">'Natural Gas'!AC41*'EPE Data'!AC$84</f>
        <v>57405254112693.125</v>
      </c>
      <c r="AD12" s="86">
        <f ca="1">'Natural Gas'!AD41*'EPE Data'!AD$84</f>
        <v>57717735756050.242</v>
      </c>
      <c r="AE12" s="86">
        <f ca="1">'Natural Gas'!AE41*'EPE Data'!AE$84</f>
        <v>58029483716271.5</v>
      </c>
      <c r="AF12" s="86">
        <f ca="1">'Natural Gas'!AF41*'EPE Data'!AF$84</f>
        <v>58340523408236.828</v>
      </c>
      <c r="AG12" s="17"/>
    </row>
    <row r="13" spans="1:35">
      <c r="A13" t="s">
        <v>28</v>
      </c>
      <c r="B13" s="86">
        <f ca="1">'Natural Gas'!B42*'EPE Data'!B$84</f>
        <v>27994848266388.926</v>
      </c>
      <c r="C13" s="86">
        <f ca="1">'Natural Gas'!C42*'EPE Data'!C$84</f>
        <v>33623542225566.852</v>
      </c>
      <c r="D13" s="86">
        <f ca="1">'Natural Gas'!D42*'EPE Data'!D$84</f>
        <v>33935989092579.687</v>
      </c>
      <c r="E13" s="86">
        <f ca="1">'Natural Gas'!E42*'EPE Data'!E$84</f>
        <v>32425981818094.625</v>
      </c>
      <c r="F13" s="86">
        <f ca="1">'Natural Gas'!F42*'EPE Data'!F$84</f>
        <v>33162020290465.781</v>
      </c>
      <c r="G13" s="86">
        <f ca="1">'Natural Gas'!G42*'EPE Data'!G$84</f>
        <v>34271172770614.766</v>
      </c>
      <c r="H13" s="86">
        <f ca="1">'Natural Gas'!H42*'EPE Data'!H$84</f>
        <v>34861428444723.312</v>
      </c>
      <c r="I13" s="86">
        <f ca="1">'Natural Gas'!I42*'EPE Data'!I$84</f>
        <v>35445345459009.594</v>
      </c>
      <c r="J13" s="86">
        <f ca="1">'Natural Gas'!J42*'EPE Data'!J$84</f>
        <v>36023126622889.734</v>
      </c>
      <c r="K13" s="86">
        <f ca="1">'Natural Gas'!K42*'EPE Data'!K$84</f>
        <v>36594954630236.164</v>
      </c>
      <c r="L13" s="86">
        <f ca="1">'Natural Gas'!L42*'EPE Data'!L$84</f>
        <v>37160994492970.758</v>
      </c>
      <c r="M13" s="86">
        <f ca="1">'Natural Gas'!M42*'EPE Data'!M$84</f>
        <v>38478122797701.562</v>
      </c>
      <c r="N13" s="86">
        <f ca="1">'Natural Gas'!N42*'EPE Data'!N$84</f>
        <v>39814313822375.742</v>
      </c>
      <c r="O13" s="86">
        <f ca="1">'Natural Gas'!O42*'EPE Data'!O$84</f>
        <v>41169527349446.352</v>
      </c>
      <c r="P13" s="86">
        <f ca="1">'Natural Gas'!P42*'EPE Data'!P$84</f>
        <v>42543725598030.781</v>
      </c>
      <c r="Q13" s="86">
        <f ca="1">'Natural Gas'!Q42*'EPE Data'!Q$84</f>
        <v>43936873042126.109</v>
      </c>
      <c r="R13" s="86">
        <f ca="1">'Natural Gas'!R42*'EPE Data'!R$84</f>
        <v>45748113182503.359</v>
      </c>
      <c r="S13" s="86">
        <f ca="1">'Natural Gas'!S42*'EPE Data'!S$84</f>
        <v>47592378605694.391</v>
      </c>
      <c r="T13" s="86">
        <f ca="1">'Natural Gas'!T42*'EPE Data'!T$84</f>
        <v>49469589284773.617</v>
      </c>
      <c r="U13" s="86">
        <f ca="1">'Natural Gas'!U42*'EPE Data'!U$84</f>
        <v>51379668683556.203</v>
      </c>
      <c r="V13" s="86">
        <f ca="1">'Natural Gas'!V42*'EPE Data'!V$84</f>
        <v>53322543568320.477</v>
      </c>
      <c r="W13" s="86">
        <f ca="1">'Natural Gas'!W42*'EPE Data'!W$84</f>
        <v>54014398753296.305</v>
      </c>
      <c r="X13" s="86">
        <f ca="1">'Natural Gas'!X42*'EPE Data'!X$84</f>
        <v>54705858022005.07</v>
      </c>
      <c r="Y13" s="86">
        <f ca="1">'Natural Gas'!Y42*'EPE Data'!Y$84</f>
        <v>55396933784232.523</v>
      </c>
      <c r="Z13" s="86">
        <f ca="1">'Natural Gas'!Z42*'EPE Data'!Z$84</f>
        <v>56087637936489.742</v>
      </c>
      <c r="AA13" s="86">
        <f ca="1">'Natural Gas'!AA42*'EPE Data'!AA$84</f>
        <v>56777981888278.062</v>
      </c>
      <c r="AB13" s="86">
        <f ca="1">'Natural Gas'!AB42*'EPE Data'!AB$84</f>
        <v>57092012140646.477</v>
      </c>
      <c r="AC13" s="86">
        <f ca="1">'Natural Gas'!AC42*'EPE Data'!AC$84</f>
        <v>57405254112693.125</v>
      </c>
      <c r="AD13" s="86">
        <f ca="1">'Natural Gas'!AD42*'EPE Data'!AD$84</f>
        <v>57717735756050.242</v>
      </c>
      <c r="AE13" s="86">
        <f ca="1">'Natural Gas'!AE42*'EPE Data'!AE$84</f>
        <v>58029483716271.5</v>
      </c>
      <c r="AF13" s="86">
        <f ca="1">'Natural Gas'!AF42*'EPE Data'!AF$84</f>
        <v>58340523408236.828</v>
      </c>
      <c r="AG13" s="17"/>
    </row>
    <row r="14" spans="1:35">
      <c r="A14" s="88" t="s">
        <v>29</v>
      </c>
      <c r="B14" s="86">
        <f ca="1">'Natural Gas'!B43*'EPE Data'!B$84</f>
        <v>22045225028226.586</v>
      </c>
      <c r="C14" s="86">
        <f ca="1">'Natural Gas'!C43*'EPE Data'!C$84</f>
        <v>33074751285387.031</v>
      </c>
      <c r="D14" s="86">
        <f ca="1">'Natural Gas'!D43*'EPE Data'!D$84</f>
        <v>31014442046943.617</v>
      </c>
      <c r="E14" s="86">
        <f ca="1">'Natural Gas'!E43*'EPE Data'!E$84</f>
        <v>26036933231277.039</v>
      </c>
      <c r="F14" s="86">
        <f ca="1">'Natural Gas'!F43*'EPE Data'!F$84</f>
        <v>23184464356137.348</v>
      </c>
      <c r="G14" s="86">
        <f ca="1">'Natural Gas'!G43*'EPE Data'!G$84</f>
        <v>20622130389157.504</v>
      </c>
      <c r="H14" s="86">
        <f ca="1">'Natural Gas'!H43*'EPE Data'!H$84</f>
        <v>21272145268223.133</v>
      </c>
      <c r="I14" s="86">
        <f ca="1">'Natural Gas'!I43*'EPE Data'!I$84</f>
        <v>21910703430456.387</v>
      </c>
      <c r="J14" s="86">
        <f ca="1">'Natural Gas'!J43*'EPE Data'!J$84</f>
        <v>22538431013583.668</v>
      </c>
      <c r="K14" s="86">
        <f ca="1">'Natural Gas'!K43*'EPE Data'!K$84</f>
        <v>23155892052195.051</v>
      </c>
      <c r="L14" s="86">
        <f ca="1">'Natural Gas'!L43*'EPE Data'!L$84</f>
        <v>23763595991027.102</v>
      </c>
      <c r="M14" s="86">
        <f ca="1">'Natural Gas'!M43*'EPE Data'!M$84</f>
        <v>24846685896180.652</v>
      </c>
      <c r="N14" s="86">
        <f ca="1">'Natural Gas'!N43*'EPE Data'!N$84</f>
        <v>25948695440276.785</v>
      </c>
      <c r="O14" s="86">
        <f ca="1">'Natural Gas'!O43*'EPE Data'!O$84</f>
        <v>27069545055603.02</v>
      </c>
      <c r="P14" s="86">
        <f ca="1">'Natural Gas'!P43*'EPE Data'!P$84</f>
        <v>28209159995223.367</v>
      </c>
      <c r="Q14" s="86">
        <f ca="1">'Natural Gas'!Q43*'EPE Data'!Q$84</f>
        <v>29367469973329.738</v>
      </c>
      <c r="R14" s="86">
        <f ca="1">'Natural Gas'!R43*'EPE Data'!R$84</f>
        <v>30772291510992.285</v>
      </c>
      <c r="S14" s="86">
        <f ca="1">'Natural Gas'!S43*'EPE Data'!S$84</f>
        <v>32205472022398.305</v>
      </c>
      <c r="T14" s="86">
        <f ca="1">'Natural Gas'!T43*'EPE Data'!T$84</f>
        <v>33666931090537.602</v>
      </c>
      <c r="U14" s="86">
        <f ca="1">'Natural Gas'!U43*'EPE Data'!U$84</f>
        <v>35156591806156.066</v>
      </c>
      <c r="V14" s="86">
        <f ca="1">'Natural Gas'!V43*'EPE Data'!V$84</f>
        <v>36674380578560.352</v>
      </c>
      <c r="W14" s="86">
        <f ca="1">'Natural Gas'!W43*'EPE Data'!W$84</f>
        <v>37819120710302.5</v>
      </c>
      <c r="X14" s="86">
        <f ca="1">'Natural Gas'!X43*'EPE Data'!X$84</f>
        <v>38967901654971.461</v>
      </c>
      <c r="Y14" s="86">
        <f ca="1">'Natural Gas'!Y43*'EPE Data'!Y$84</f>
        <v>40120596755424.867</v>
      </c>
      <c r="Z14" s="86">
        <f ca="1">'Natural Gas'!Z43*'EPE Data'!Z$84</f>
        <v>41277084593121.469</v>
      </c>
      <c r="AA14" s="86">
        <f ca="1">'Natural Gas'!AA43*'EPE Data'!AA$84</f>
        <v>42437248720054.062</v>
      </c>
      <c r="AB14" s="86">
        <f ca="1">'Natural Gas'!AB43*'EPE Data'!AB$84</f>
        <v>46059215194058.555</v>
      </c>
      <c r="AC14" s="86">
        <f ca="1">'Natural Gas'!AC43*'EPE Data'!AC$84</f>
        <v>49686728914896.305</v>
      </c>
      <c r="AD14" s="86">
        <f ca="1">'Natural Gas'!AD43*'EPE Data'!AD$84</f>
        <v>53319593182739.578</v>
      </c>
      <c r="AE14" s="86">
        <f ca="1">'Natural Gas'!AE43*'EPE Data'!AE$84</f>
        <v>56957620488830.812</v>
      </c>
      <c r="AF14" s="86">
        <f ca="1">'Natural Gas'!AF43*'EPE Data'!AF$84</f>
        <v>60600631984849.859</v>
      </c>
      <c r="AG14" s="17"/>
    </row>
    <row r="15" spans="1:35">
      <c r="A15" s="88" t="s">
        <v>30</v>
      </c>
      <c r="B15" s="86">
        <f ca="1">'Natural Gas'!B44*'EPE Data'!B$84</f>
        <v>17581422154264.307</v>
      </c>
      <c r="C15" s="86">
        <f ca="1">'Natural Gas'!C44*'EPE Data'!C$84</f>
        <v>21787845070963.055</v>
      </c>
      <c r="D15" s="86">
        <f ca="1">'Natural Gas'!D44*'EPE Data'!D$84</f>
        <v>23592782105334.152</v>
      </c>
      <c r="E15" s="86">
        <f ca="1">'Natural Gas'!E44*'EPE Data'!E$84</f>
        <v>22352959019783.281</v>
      </c>
      <c r="F15" s="86">
        <f ca="1">'Natural Gas'!F44*'EPE Data'!F$84</f>
        <v>22678441218352.047</v>
      </c>
      <c r="G15" s="86">
        <f ca="1">'Natural Gas'!G44*'EPE Data'!G$84</f>
        <v>23260630924688.375</v>
      </c>
      <c r="H15" s="86">
        <f ca="1">'Natural Gas'!H44*'EPE Data'!H$84</f>
        <v>23493338859526.41</v>
      </c>
      <c r="I15" s="86">
        <f ca="1">'Natural Gas'!I44*'EPE Data'!I$84</f>
        <v>23726097070651.953</v>
      </c>
      <c r="J15" s="86">
        <f ca="1">'Natural Gas'!J44*'EPE Data'!J$84</f>
        <v>23958756121025.105</v>
      </c>
      <c r="K15" s="86">
        <f ca="1">'Natural Gas'!K44*'EPE Data'!K$84</f>
        <v>24191181395439.043</v>
      </c>
      <c r="L15" s="86">
        <f ca="1">'Natural Gas'!L44*'EPE Data'!L$84</f>
        <v>24423251307363.867</v>
      </c>
      <c r="M15" s="86">
        <f ca="1">'Natural Gas'!M44*'EPE Data'!M$84</f>
        <v>25294744359840.695</v>
      </c>
      <c r="N15" s="86">
        <f ca="1">'Natural Gas'!N44*'EPE Data'!N$84</f>
        <v>26178929142809.898</v>
      </c>
      <c r="O15" s="86">
        <f ca="1">'Natural Gas'!O44*'EPE Data'!O$84</f>
        <v>27075777918438.219</v>
      </c>
      <c r="P15" s="86">
        <f ca="1">'Natural Gas'!P44*'EPE Data'!P$84</f>
        <v>27985264629447.145</v>
      </c>
      <c r="Q15" s="86">
        <f ca="1">'Natural Gas'!Q44*'EPE Data'!Q$84</f>
        <v>28907364773736.98</v>
      </c>
      <c r="R15" s="86">
        <f ca="1">'Natural Gas'!R44*'EPE Data'!R$84</f>
        <v>29944814335845.531</v>
      </c>
      <c r="S15" s="86">
        <f ca="1">'Natural Gas'!S44*'EPE Data'!S$84</f>
        <v>30999000918071.301</v>
      </c>
      <c r="T15" s="86">
        <f ca="1">'Natural Gas'!T44*'EPE Data'!T$84</f>
        <v>32069893253159.266</v>
      </c>
      <c r="U15" s="86">
        <f ca="1">'Natural Gas'!U44*'EPE Data'!U$84</f>
        <v>33157461437718.879</v>
      </c>
      <c r="V15" s="86">
        <f ca="1">'Natural Gas'!V44*'EPE Data'!V$84</f>
        <v>34261676858662.293</v>
      </c>
      <c r="W15" s="86">
        <f ca="1">'Natural Gas'!W44*'EPE Data'!W$84</f>
        <v>34979131238267.539</v>
      </c>
      <c r="X15" s="86">
        <f ca="1">'Natural Gas'!X44*'EPE Data'!X$84</f>
        <v>35698091003314.437</v>
      </c>
      <c r="Y15" s="86">
        <f ca="1">'Natural Gas'!Y44*'EPE Data'!Y$84</f>
        <v>36418508968293.086</v>
      </c>
      <c r="Z15" s="86">
        <f ca="1">'Natural Gas'!Z44*'EPE Data'!Z$84</f>
        <v>37140339899309.312</v>
      </c>
      <c r="AA15" s="86">
        <f ca="1">'Natural Gas'!AA44*'EPE Data'!AA$84</f>
        <v>37863540414217.539</v>
      </c>
      <c r="AB15" s="86">
        <f ca="1">'Natural Gas'!AB44*'EPE Data'!AB$84</f>
        <v>38551535678542.586</v>
      </c>
      <c r="AC15" s="86">
        <f ca="1">'Natural Gas'!AC44*'EPE Data'!AC$84</f>
        <v>39239872265226.023</v>
      </c>
      <c r="AD15" s="86">
        <f ca="1">'Natural Gas'!AD44*'EPE Data'!AD$84</f>
        <v>39928538071318.18</v>
      </c>
      <c r="AE15" s="86">
        <f ca="1">'Natural Gas'!AE44*'EPE Data'!AE$84</f>
        <v>40617521559396.359</v>
      </c>
      <c r="AF15" s="86">
        <f ca="1">'Natural Gas'!AF44*'EPE Data'!AF$84</f>
        <v>41306811724915.086</v>
      </c>
      <c r="AG15" s="17"/>
    </row>
    <row r="16" spans="1:35">
      <c r="A16" t="s">
        <v>31</v>
      </c>
      <c r="B16" s="86">
        <f ca="1">'Natural Gas'!B45*'EPE Data'!B$84</f>
        <v>17581422154264.307</v>
      </c>
      <c r="C16" s="86">
        <f ca="1">'Natural Gas'!C45*'EPE Data'!C$84</f>
        <v>21787845070963.055</v>
      </c>
      <c r="D16" s="86">
        <f ca="1">'Natural Gas'!D45*'EPE Data'!D$84</f>
        <v>23592782105334.152</v>
      </c>
      <c r="E16" s="86">
        <f ca="1">'Natural Gas'!E45*'EPE Data'!E$84</f>
        <v>22352959019783.281</v>
      </c>
      <c r="F16" s="86">
        <f ca="1">'Natural Gas'!F45*'EPE Data'!F$84</f>
        <v>22678441218352.047</v>
      </c>
      <c r="G16" s="86">
        <f ca="1">'Natural Gas'!G45*'EPE Data'!G$84</f>
        <v>23260630924688.375</v>
      </c>
      <c r="H16" s="86">
        <f ca="1">'Natural Gas'!H45*'EPE Data'!H$84</f>
        <v>23493338859526.41</v>
      </c>
      <c r="I16" s="86">
        <f ca="1">'Natural Gas'!I45*'EPE Data'!I$84</f>
        <v>23726097070651.953</v>
      </c>
      <c r="J16" s="86">
        <f ca="1">'Natural Gas'!J45*'EPE Data'!J$84</f>
        <v>23958756121025.105</v>
      </c>
      <c r="K16" s="86">
        <f ca="1">'Natural Gas'!K45*'EPE Data'!K$84</f>
        <v>24191181395439.043</v>
      </c>
      <c r="L16" s="86">
        <f ca="1">'Natural Gas'!L45*'EPE Data'!L$84</f>
        <v>24423251307363.867</v>
      </c>
      <c r="M16" s="86">
        <f ca="1">'Natural Gas'!M45*'EPE Data'!M$84</f>
        <v>25294744359840.695</v>
      </c>
      <c r="N16" s="86">
        <f ca="1">'Natural Gas'!N45*'EPE Data'!N$84</f>
        <v>26178929142809.898</v>
      </c>
      <c r="O16" s="86">
        <f ca="1">'Natural Gas'!O45*'EPE Data'!O$84</f>
        <v>27075777918438.219</v>
      </c>
      <c r="P16" s="86">
        <f ca="1">'Natural Gas'!P45*'EPE Data'!P$84</f>
        <v>27985264629447.145</v>
      </c>
      <c r="Q16" s="86">
        <f ca="1">'Natural Gas'!Q45*'EPE Data'!Q$84</f>
        <v>28907364773736.98</v>
      </c>
      <c r="R16" s="86">
        <f ca="1">'Natural Gas'!R45*'EPE Data'!R$84</f>
        <v>29944814335845.531</v>
      </c>
      <c r="S16" s="86">
        <f ca="1">'Natural Gas'!S45*'EPE Data'!S$84</f>
        <v>30999000918071.301</v>
      </c>
      <c r="T16" s="86">
        <f ca="1">'Natural Gas'!T45*'EPE Data'!T$84</f>
        <v>32069893253159.266</v>
      </c>
      <c r="U16" s="86">
        <f ca="1">'Natural Gas'!U45*'EPE Data'!U$84</f>
        <v>33157461437718.879</v>
      </c>
      <c r="V16" s="86">
        <f ca="1">'Natural Gas'!V45*'EPE Data'!V$84</f>
        <v>34261676858662.293</v>
      </c>
      <c r="W16" s="86">
        <f ca="1">'Natural Gas'!W45*'EPE Data'!W$84</f>
        <v>34979131238267.539</v>
      </c>
      <c r="X16" s="86">
        <f ca="1">'Natural Gas'!X45*'EPE Data'!X$84</f>
        <v>35698091003314.437</v>
      </c>
      <c r="Y16" s="86">
        <f ca="1">'Natural Gas'!Y45*'EPE Data'!Y$84</f>
        <v>36418508968293.086</v>
      </c>
      <c r="Z16" s="86">
        <f ca="1">'Natural Gas'!Z45*'EPE Data'!Z$84</f>
        <v>37140339899309.312</v>
      </c>
      <c r="AA16" s="86">
        <f ca="1">'Natural Gas'!AA45*'EPE Data'!AA$84</f>
        <v>37863540414217.539</v>
      </c>
      <c r="AB16" s="86">
        <f ca="1">'Natural Gas'!AB45*'EPE Data'!AB$84</f>
        <v>38551535678542.586</v>
      </c>
      <c r="AC16" s="86">
        <f ca="1">'Natural Gas'!AC45*'EPE Data'!AC$84</f>
        <v>39239872265226.023</v>
      </c>
      <c r="AD16" s="86">
        <f ca="1">'Natural Gas'!AD45*'EPE Data'!AD$84</f>
        <v>39928538071318.18</v>
      </c>
      <c r="AE16" s="86">
        <f ca="1">'Natural Gas'!AE45*'EPE Data'!AE$84</f>
        <v>40617521559396.359</v>
      </c>
      <c r="AF16" s="86">
        <f ca="1">'Natural Gas'!AF45*'EPE Data'!AF$84</f>
        <v>41306811724915.086</v>
      </c>
      <c r="AG16" s="17"/>
    </row>
    <row r="17" spans="1:33">
      <c r="A17" t="s">
        <v>32</v>
      </c>
      <c r="B17" s="86">
        <f ca="1">'Natural Gas'!B46*'EPE Data'!B$84</f>
        <v>17581422154264.307</v>
      </c>
      <c r="C17" s="86">
        <f ca="1">'Natural Gas'!C46*'EPE Data'!C$84</f>
        <v>21787845070963.055</v>
      </c>
      <c r="D17" s="86">
        <f ca="1">'Natural Gas'!D46*'EPE Data'!D$84</f>
        <v>23592782105334.152</v>
      </c>
      <c r="E17" s="86">
        <f ca="1">'Natural Gas'!E46*'EPE Data'!E$84</f>
        <v>22352959019783.281</v>
      </c>
      <c r="F17" s="86">
        <f ca="1">'Natural Gas'!F46*'EPE Data'!F$84</f>
        <v>22678441218352.047</v>
      </c>
      <c r="G17" s="86">
        <f ca="1">'Natural Gas'!G46*'EPE Data'!G$84</f>
        <v>23260630924688.375</v>
      </c>
      <c r="H17" s="86">
        <f ca="1">'Natural Gas'!H46*'EPE Data'!H$84</f>
        <v>23493338859526.41</v>
      </c>
      <c r="I17" s="86">
        <f ca="1">'Natural Gas'!I46*'EPE Data'!I$84</f>
        <v>23726097070651.953</v>
      </c>
      <c r="J17" s="86">
        <f ca="1">'Natural Gas'!J46*'EPE Data'!J$84</f>
        <v>23958756121025.105</v>
      </c>
      <c r="K17" s="86">
        <f ca="1">'Natural Gas'!K46*'EPE Data'!K$84</f>
        <v>24191181395439.043</v>
      </c>
      <c r="L17" s="86">
        <f ca="1">'Natural Gas'!L46*'EPE Data'!L$84</f>
        <v>24423251307363.867</v>
      </c>
      <c r="M17" s="86">
        <f ca="1">'Natural Gas'!M46*'EPE Data'!M$84</f>
        <v>25294744359840.695</v>
      </c>
      <c r="N17" s="86">
        <f ca="1">'Natural Gas'!N46*'EPE Data'!N$84</f>
        <v>26178929142809.898</v>
      </c>
      <c r="O17" s="86">
        <f ca="1">'Natural Gas'!O46*'EPE Data'!O$84</f>
        <v>27075777918438.219</v>
      </c>
      <c r="P17" s="86">
        <f ca="1">'Natural Gas'!P46*'EPE Data'!P$84</f>
        <v>27985264629447.145</v>
      </c>
      <c r="Q17" s="86">
        <f ca="1">'Natural Gas'!Q46*'EPE Data'!Q$84</f>
        <v>28907364773736.98</v>
      </c>
      <c r="R17" s="86">
        <f ca="1">'Natural Gas'!R46*'EPE Data'!R$84</f>
        <v>29944814335845.531</v>
      </c>
      <c r="S17" s="86">
        <f ca="1">'Natural Gas'!S46*'EPE Data'!S$84</f>
        <v>30999000918071.301</v>
      </c>
      <c r="T17" s="86">
        <f ca="1">'Natural Gas'!T46*'EPE Data'!T$84</f>
        <v>32069893253159.266</v>
      </c>
      <c r="U17" s="86">
        <f ca="1">'Natural Gas'!U46*'EPE Data'!U$84</f>
        <v>33157461437718.879</v>
      </c>
      <c r="V17" s="86">
        <f ca="1">'Natural Gas'!V46*'EPE Data'!V$84</f>
        <v>34261676858662.293</v>
      </c>
      <c r="W17" s="86">
        <f ca="1">'Natural Gas'!W46*'EPE Data'!W$84</f>
        <v>34979131238267.539</v>
      </c>
      <c r="X17" s="86">
        <f ca="1">'Natural Gas'!X46*'EPE Data'!X$84</f>
        <v>35698091003314.437</v>
      </c>
      <c r="Y17" s="86">
        <f ca="1">'Natural Gas'!Y46*'EPE Data'!Y$84</f>
        <v>36418508968293.086</v>
      </c>
      <c r="Z17" s="86">
        <f ca="1">'Natural Gas'!Z46*'EPE Data'!Z$84</f>
        <v>37140339899309.312</v>
      </c>
      <c r="AA17" s="86">
        <f ca="1">'Natural Gas'!AA46*'EPE Data'!AA$84</f>
        <v>37863540414217.539</v>
      </c>
      <c r="AB17" s="86">
        <f ca="1">'Natural Gas'!AB46*'EPE Data'!AB$84</f>
        <v>38551535678542.586</v>
      </c>
      <c r="AC17" s="86">
        <f ca="1">'Natural Gas'!AC46*'EPE Data'!AC$84</f>
        <v>39239872265226.023</v>
      </c>
      <c r="AD17" s="86">
        <f ca="1">'Natural Gas'!AD46*'EPE Data'!AD$84</f>
        <v>39928538071318.18</v>
      </c>
      <c r="AE17" s="86">
        <f ca="1">'Natural Gas'!AE46*'EPE Data'!AE$84</f>
        <v>40617521559396.359</v>
      </c>
      <c r="AF17" s="86">
        <f ca="1">'Natural Gas'!AF46*'EPE Data'!AF$84</f>
        <v>41306811724915.086</v>
      </c>
      <c r="AG17" s="17"/>
    </row>
    <row r="18" spans="1:33">
      <c r="A18" t="s">
        <v>33</v>
      </c>
      <c r="B18" s="86">
        <f ca="1">'Natural Gas'!B47*'EPE Data'!B$84</f>
        <v>13841772803431.48</v>
      </c>
      <c r="C18" s="86">
        <f ca="1">'Natural Gas'!C47*'EPE Data'!C$84</f>
        <v>17537769880618.371</v>
      </c>
      <c r="D18" s="86">
        <f ca="1">'Natural Gas'!D47*'EPE Data'!D$84</f>
        <v>17792232613192.309</v>
      </c>
      <c r="E18" s="86">
        <f ca="1">'Natural Gas'!E47*'EPE Data'!E$84</f>
        <v>16732360277230.367</v>
      </c>
      <c r="F18" s="86">
        <f ca="1">'Natural Gas'!F47*'EPE Data'!F$84</f>
        <v>16855456976007.697</v>
      </c>
      <c r="G18" s="86">
        <f ca="1">'Natural Gas'!G47*'EPE Data'!G$84</f>
        <v>17170381433711.299</v>
      </c>
      <c r="H18" s="86">
        <f ca="1">'Natural Gas'!H47*'EPE Data'!H$84</f>
        <v>17245501051249.25</v>
      </c>
      <c r="I18" s="86">
        <f ca="1">'Natural Gas'!I47*'EPE Data'!I$84</f>
        <v>17323163296303.201</v>
      </c>
      <c r="J18" s="86">
        <f ca="1">'Natural Gas'!J47*'EPE Data'!J$84</f>
        <v>17403092594926.383</v>
      </c>
      <c r="K18" s="86">
        <f ca="1">'Natural Gas'!K47*'EPE Data'!K$84</f>
        <v>17485040705826.932</v>
      </c>
      <c r="L18" s="86">
        <f ca="1">'Natural Gas'!L47*'EPE Data'!L$84</f>
        <v>17568783413643.311</v>
      </c>
      <c r="M18" s="86">
        <f ca="1">'Natural Gas'!M47*'EPE Data'!M$84</f>
        <v>18105254488575.227</v>
      </c>
      <c r="N18" s="86">
        <f ca="1">'Natural Gas'!N47*'EPE Data'!N$84</f>
        <v>18648328183082.582</v>
      </c>
      <c r="O18" s="86">
        <f ca="1">'Natural Gas'!O47*'EPE Data'!O$84</f>
        <v>19198004766286.02</v>
      </c>
      <c r="P18" s="86">
        <f ca="1">'Natural Gas'!P47*'EPE Data'!P$84</f>
        <v>19754284491000.965</v>
      </c>
      <c r="Q18" s="86">
        <f ca="1">'Natural Gas'!Q47*'EPE Data'!Q$84</f>
        <v>20317167594954.004</v>
      </c>
      <c r="R18" s="86">
        <f ca="1">'Natural Gas'!R47*'EPE Data'!R$84</f>
        <v>20947395259116.27</v>
      </c>
      <c r="S18" s="86">
        <f ca="1">'Natural Gas'!S47*'EPE Data'!S$84</f>
        <v>21586184442269.203</v>
      </c>
      <c r="T18" s="86">
        <f ca="1">'Natural Gas'!T47*'EPE Data'!T$84</f>
        <v>22233526886852.66</v>
      </c>
      <c r="U18" s="86">
        <f ca="1">'Natural Gas'!U47*'EPE Data'!U$84</f>
        <v>22889414695497.75</v>
      </c>
      <c r="V18" s="86">
        <f ca="1">'Natural Gas'!V47*'EPE Data'!V$84</f>
        <v>23553840311599.523</v>
      </c>
      <c r="W18" s="86">
        <f ca="1">'Natural Gas'!W47*'EPE Data'!W$84</f>
        <v>23927666775113.648</v>
      </c>
      <c r="X18" s="86">
        <f ca="1">'Natural Gas'!X47*'EPE Data'!X$84</f>
        <v>24301758229009.73</v>
      </c>
      <c r="Y18" s="86">
        <f ca="1">'Natural Gas'!Y47*'EPE Data'!Y$84</f>
        <v>24676106367304.469</v>
      </c>
      <c r="Z18" s="86">
        <f ca="1">'Natural Gas'!Z47*'EPE Data'!Z$84</f>
        <v>25050703227554.137</v>
      </c>
      <c r="AA18" s="86">
        <f ca="1">'Natural Gas'!AA47*'EPE Data'!AA$84</f>
        <v>25425541173275.078</v>
      </c>
      <c r="AB18" s="86">
        <f ca="1">'Natural Gas'!AB47*'EPE Data'!AB$84</f>
        <v>25713648910443.703</v>
      </c>
      <c r="AC18" s="86">
        <f ca="1">'Natural Gas'!AC47*'EPE Data'!AC$84</f>
        <v>26001670834347.625</v>
      </c>
      <c r="AD18" s="86">
        <f ca="1">'Natural Gas'!AD47*'EPE Data'!AD$84</f>
        <v>26289609987839.43</v>
      </c>
      <c r="AE18" s="86">
        <f ca="1">'Natural Gas'!AE47*'EPE Data'!AE$84</f>
        <v>26577469271590.187</v>
      </c>
      <c r="AF18" s="86">
        <f ca="1">'Natural Gas'!AF47*'EPE Data'!AF$84</f>
        <v>26865251452298.234</v>
      </c>
      <c r="AG18" s="17"/>
    </row>
    <row r="19" spans="1:33">
      <c r="A19" t="s">
        <v>34</v>
      </c>
      <c r="B19" s="86">
        <f ca="1">'Natural Gas'!B48*'EPE Data'!B$84</f>
        <v>13841772803431.48</v>
      </c>
      <c r="C19" s="86">
        <f ca="1">'Natural Gas'!C48*'EPE Data'!C$84</f>
        <v>17537769880618.371</v>
      </c>
      <c r="D19" s="86">
        <f ca="1">'Natural Gas'!D48*'EPE Data'!D$84</f>
        <v>17792232613192.309</v>
      </c>
      <c r="E19" s="86">
        <f ca="1">'Natural Gas'!E48*'EPE Data'!E$84</f>
        <v>16732360277230.367</v>
      </c>
      <c r="F19" s="86">
        <f ca="1">'Natural Gas'!F48*'EPE Data'!F$84</f>
        <v>16855456976007.697</v>
      </c>
      <c r="G19" s="86">
        <f ca="1">'Natural Gas'!G48*'EPE Data'!G$84</f>
        <v>17170381433711.299</v>
      </c>
      <c r="H19" s="86">
        <f ca="1">'Natural Gas'!H48*'EPE Data'!H$84</f>
        <v>17245501051249.25</v>
      </c>
      <c r="I19" s="86">
        <f ca="1">'Natural Gas'!I48*'EPE Data'!I$84</f>
        <v>17323163296303.201</v>
      </c>
      <c r="J19" s="86">
        <f ca="1">'Natural Gas'!J48*'EPE Data'!J$84</f>
        <v>17403092594926.383</v>
      </c>
      <c r="K19" s="86">
        <f ca="1">'Natural Gas'!K48*'EPE Data'!K$84</f>
        <v>17485040705826.932</v>
      </c>
      <c r="L19" s="86">
        <f ca="1">'Natural Gas'!L48*'EPE Data'!L$84</f>
        <v>17568783413643.311</v>
      </c>
      <c r="M19" s="86">
        <f ca="1">'Natural Gas'!M48*'EPE Data'!M$84</f>
        <v>18105254488575.227</v>
      </c>
      <c r="N19" s="86">
        <f ca="1">'Natural Gas'!N48*'EPE Data'!N$84</f>
        <v>18648328183082.582</v>
      </c>
      <c r="O19" s="86">
        <f ca="1">'Natural Gas'!O48*'EPE Data'!O$84</f>
        <v>19198004766286.02</v>
      </c>
      <c r="P19" s="86">
        <f ca="1">'Natural Gas'!P48*'EPE Data'!P$84</f>
        <v>19754284491000.965</v>
      </c>
      <c r="Q19" s="86">
        <f ca="1">'Natural Gas'!Q48*'EPE Data'!Q$84</f>
        <v>20317167594954.004</v>
      </c>
      <c r="R19" s="86">
        <f ca="1">'Natural Gas'!R48*'EPE Data'!R$84</f>
        <v>20947395259116.27</v>
      </c>
      <c r="S19" s="86">
        <f ca="1">'Natural Gas'!S48*'EPE Data'!S$84</f>
        <v>21586184442269.203</v>
      </c>
      <c r="T19" s="86">
        <f ca="1">'Natural Gas'!T48*'EPE Data'!T$84</f>
        <v>22233526886852.66</v>
      </c>
      <c r="U19" s="86">
        <f ca="1">'Natural Gas'!U48*'EPE Data'!U$84</f>
        <v>22889414695497.75</v>
      </c>
      <c r="V19" s="86">
        <f ca="1">'Natural Gas'!V48*'EPE Data'!V$84</f>
        <v>23553840311599.523</v>
      </c>
      <c r="W19" s="86">
        <f ca="1">'Natural Gas'!W48*'EPE Data'!W$84</f>
        <v>23927666775113.648</v>
      </c>
      <c r="X19" s="86">
        <f ca="1">'Natural Gas'!X48*'EPE Data'!X$84</f>
        <v>24301758229009.73</v>
      </c>
      <c r="Y19" s="86">
        <f ca="1">'Natural Gas'!Y48*'EPE Data'!Y$84</f>
        <v>24676106367304.469</v>
      </c>
      <c r="Z19" s="86">
        <f ca="1">'Natural Gas'!Z48*'EPE Data'!Z$84</f>
        <v>25050703227554.137</v>
      </c>
      <c r="AA19" s="86">
        <f ca="1">'Natural Gas'!AA48*'EPE Data'!AA$84</f>
        <v>25425541173275.078</v>
      </c>
      <c r="AB19" s="86">
        <f ca="1">'Natural Gas'!AB48*'EPE Data'!AB$84</f>
        <v>25713648910443.703</v>
      </c>
      <c r="AC19" s="86">
        <f ca="1">'Natural Gas'!AC48*'EPE Data'!AC$84</f>
        <v>26001670834347.625</v>
      </c>
      <c r="AD19" s="86">
        <f ca="1">'Natural Gas'!AD48*'EPE Data'!AD$84</f>
        <v>26289609987839.43</v>
      </c>
      <c r="AE19" s="86">
        <f ca="1">'Natural Gas'!AE48*'EPE Data'!AE$84</f>
        <v>26577469271590.187</v>
      </c>
      <c r="AF19" s="86">
        <f ca="1">'Natural Gas'!AF48*'EPE Data'!AF$84</f>
        <v>26865251452298.234</v>
      </c>
      <c r="AG19" s="17"/>
    </row>
    <row r="20" spans="1:33">
      <c r="A20" t="s">
        <v>35</v>
      </c>
      <c r="B20" s="86">
        <f ca="1">'Natural Gas'!B49*'EPE Data'!B$84</f>
        <v>13841772803431.48</v>
      </c>
      <c r="C20" s="86">
        <f ca="1">'Natural Gas'!C49*'EPE Data'!C$84</f>
        <v>17537769880618.371</v>
      </c>
      <c r="D20" s="86">
        <f ca="1">'Natural Gas'!D49*'EPE Data'!D$84</f>
        <v>17792232613192.309</v>
      </c>
      <c r="E20" s="86">
        <f ca="1">'Natural Gas'!E49*'EPE Data'!E$84</f>
        <v>16732360277230.367</v>
      </c>
      <c r="F20" s="86">
        <f ca="1">'Natural Gas'!F49*'EPE Data'!F$84</f>
        <v>16855456976007.697</v>
      </c>
      <c r="G20" s="86">
        <f ca="1">'Natural Gas'!G49*'EPE Data'!G$84</f>
        <v>17170381433711.299</v>
      </c>
      <c r="H20" s="86">
        <f ca="1">'Natural Gas'!H49*'EPE Data'!H$84</f>
        <v>17245501051249.25</v>
      </c>
      <c r="I20" s="86">
        <f ca="1">'Natural Gas'!I49*'EPE Data'!I$84</f>
        <v>17323163296303.201</v>
      </c>
      <c r="J20" s="86">
        <f ca="1">'Natural Gas'!J49*'EPE Data'!J$84</f>
        <v>17403092594926.383</v>
      </c>
      <c r="K20" s="86">
        <f ca="1">'Natural Gas'!K49*'EPE Data'!K$84</f>
        <v>17485040705826.932</v>
      </c>
      <c r="L20" s="86">
        <f ca="1">'Natural Gas'!L49*'EPE Data'!L$84</f>
        <v>17568783413643.311</v>
      </c>
      <c r="M20" s="86">
        <f ca="1">'Natural Gas'!M49*'EPE Data'!M$84</f>
        <v>18105254488575.227</v>
      </c>
      <c r="N20" s="86">
        <f ca="1">'Natural Gas'!N49*'EPE Data'!N$84</f>
        <v>18648328183082.582</v>
      </c>
      <c r="O20" s="86">
        <f ca="1">'Natural Gas'!O49*'EPE Data'!O$84</f>
        <v>19198004766286.02</v>
      </c>
      <c r="P20" s="86">
        <f ca="1">'Natural Gas'!P49*'EPE Data'!P$84</f>
        <v>19754284491000.965</v>
      </c>
      <c r="Q20" s="86">
        <f ca="1">'Natural Gas'!Q49*'EPE Data'!Q$84</f>
        <v>20317167594954.004</v>
      </c>
      <c r="R20" s="86">
        <f ca="1">'Natural Gas'!R49*'EPE Data'!R$84</f>
        <v>20947395259116.27</v>
      </c>
      <c r="S20" s="86">
        <f ca="1">'Natural Gas'!S49*'EPE Data'!S$84</f>
        <v>21586184442269.203</v>
      </c>
      <c r="T20" s="86">
        <f ca="1">'Natural Gas'!T49*'EPE Data'!T$84</f>
        <v>22233526886852.66</v>
      </c>
      <c r="U20" s="86">
        <f ca="1">'Natural Gas'!U49*'EPE Data'!U$84</f>
        <v>22889414695497.75</v>
      </c>
      <c r="V20" s="86">
        <f ca="1">'Natural Gas'!V49*'EPE Data'!V$84</f>
        <v>23553840311599.523</v>
      </c>
      <c r="W20" s="86">
        <f ca="1">'Natural Gas'!W49*'EPE Data'!W$84</f>
        <v>23927666775113.648</v>
      </c>
      <c r="X20" s="86">
        <f ca="1">'Natural Gas'!X49*'EPE Data'!X$84</f>
        <v>24301758229009.73</v>
      </c>
      <c r="Y20" s="86">
        <f ca="1">'Natural Gas'!Y49*'EPE Data'!Y$84</f>
        <v>24676106367304.469</v>
      </c>
      <c r="Z20" s="86">
        <f ca="1">'Natural Gas'!Z49*'EPE Data'!Z$84</f>
        <v>25050703227554.137</v>
      </c>
      <c r="AA20" s="86">
        <f ca="1">'Natural Gas'!AA49*'EPE Data'!AA$84</f>
        <v>25425541173275.078</v>
      </c>
      <c r="AB20" s="86">
        <f ca="1">'Natural Gas'!AB49*'EPE Data'!AB$84</f>
        <v>25713648910443.703</v>
      </c>
      <c r="AC20" s="86">
        <f ca="1">'Natural Gas'!AC49*'EPE Data'!AC$84</f>
        <v>26001670834347.625</v>
      </c>
      <c r="AD20" s="86">
        <f ca="1">'Natural Gas'!AD49*'EPE Data'!AD$84</f>
        <v>26289609987839.43</v>
      </c>
      <c r="AE20" s="86">
        <f ca="1">'Natural Gas'!AE49*'EPE Data'!AE$84</f>
        <v>26577469271590.187</v>
      </c>
      <c r="AF20" s="86">
        <f ca="1">'Natural Gas'!AF49*'EPE Data'!AF$84</f>
        <v>26865251452298.234</v>
      </c>
      <c r="AG20" s="17"/>
    </row>
    <row r="21" spans="1:33">
      <c r="A21" t="s">
        <v>36</v>
      </c>
      <c r="B21" s="86">
        <f ca="1">'Natural Gas'!B50*'EPE Data'!B$84</f>
        <v>13841772803431.48</v>
      </c>
      <c r="C21" s="86">
        <f ca="1">'Natural Gas'!C50*'EPE Data'!C$84</f>
        <v>17537769880618.371</v>
      </c>
      <c r="D21" s="86">
        <f ca="1">'Natural Gas'!D50*'EPE Data'!D$84</f>
        <v>17792232613192.309</v>
      </c>
      <c r="E21" s="86">
        <f ca="1">'Natural Gas'!E50*'EPE Data'!E$84</f>
        <v>16732360277230.367</v>
      </c>
      <c r="F21" s="86">
        <f ca="1">'Natural Gas'!F50*'EPE Data'!F$84</f>
        <v>16855456976007.697</v>
      </c>
      <c r="G21" s="86">
        <f ca="1">'Natural Gas'!G50*'EPE Data'!G$84</f>
        <v>17170381433711.299</v>
      </c>
      <c r="H21" s="86">
        <f ca="1">'Natural Gas'!H50*'EPE Data'!H$84</f>
        <v>17245501051249.25</v>
      </c>
      <c r="I21" s="86">
        <f ca="1">'Natural Gas'!I50*'EPE Data'!I$84</f>
        <v>17323163296303.201</v>
      </c>
      <c r="J21" s="86">
        <f ca="1">'Natural Gas'!J50*'EPE Data'!J$84</f>
        <v>17403092594926.383</v>
      </c>
      <c r="K21" s="86">
        <f ca="1">'Natural Gas'!K50*'EPE Data'!K$84</f>
        <v>17485040705826.932</v>
      </c>
      <c r="L21" s="86">
        <f ca="1">'Natural Gas'!L50*'EPE Data'!L$84</f>
        <v>17568783413643.311</v>
      </c>
      <c r="M21" s="86">
        <f ca="1">'Natural Gas'!M50*'EPE Data'!M$84</f>
        <v>18105254488575.227</v>
      </c>
      <c r="N21" s="86">
        <f ca="1">'Natural Gas'!N50*'EPE Data'!N$84</f>
        <v>18648328183082.582</v>
      </c>
      <c r="O21" s="86">
        <f ca="1">'Natural Gas'!O50*'EPE Data'!O$84</f>
        <v>19198004766286.02</v>
      </c>
      <c r="P21" s="86">
        <f ca="1">'Natural Gas'!P50*'EPE Data'!P$84</f>
        <v>19754284491000.965</v>
      </c>
      <c r="Q21" s="86">
        <f ca="1">'Natural Gas'!Q50*'EPE Data'!Q$84</f>
        <v>20317167594954.004</v>
      </c>
      <c r="R21" s="86">
        <f ca="1">'Natural Gas'!R50*'EPE Data'!R$84</f>
        <v>20947395259116.27</v>
      </c>
      <c r="S21" s="86">
        <f ca="1">'Natural Gas'!S50*'EPE Data'!S$84</f>
        <v>21586184442269.203</v>
      </c>
      <c r="T21" s="86">
        <f ca="1">'Natural Gas'!T50*'EPE Data'!T$84</f>
        <v>22233526886852.66</v>
      </c>
      <c r="U21" s="86">
        <f ca="1">'Natural Gas'!U50*'EPE Data'!U$84</f>
        <v>22889414695497.75</v>
      </c>
      <c r="V21" s="86">
        <f ca="1">'Natural Gas'!V50*'EPE Data'!V$84</f>
        <v>23553840311599.523</v>
      </c>
      <c r="W21" s="86">
        <f ca="1">'Natural Gas'!W50*'EPE Data'!W$84</f>
        <v>23927666775113.648</v>
      </c>
      <c r="X21" s="86">
        <f ca="1">'Natural Gas'!X50*'EPE Data'!X$84</f>
        <v>24301758229009.73</v>
      </c>
      <c r="Y21" s="86">
        <f ca="1">'Natural Gas'!Y50*'EPE Data'!Y$84</f>
        <v>24676106367304.469</v>
      </c>
      <c r="Z21" s="86">
        <f ca="1">'Natural Gas'!Z50*'EPE Data'!Z$84</f>
        <v>25050703227554.137</v>
      </c>
      <c r="AA21" s="86">
        <f ca="1">'Natural Gas'!AA50*'EPE Data'!AA$84</f>
        <v>25425541173275.078</v>
      </c>
      <c r="AB21" s="86">
        <f ca="1">'Natural Gas'!AB50*'EPE Data'!AB$84</f>
        <v>25713648910443.703</v>
      </c>
      <c r="AC21" s="86">
        <f ca="1">'Natural Gas'!AC50*'EPE Data'!AC$84</f>
        <v>26001670834347.625</v>
      </c>
      <c r="AD21" s="86">
        <f ca="1">'Natural Gas'!AD50*'EPE Data'!AD$84</f>
        <v>26289609987839.43</v>
      </c>
      <c r="AE21" s="86">
        <f ca="1">'Natural Gas'!AE50*'EPE Data'!AE$84</f>
        <v>26577469271590.187</v>
      </c>
      <c r="AF21" s="86">
        <f ca="1">'Natural Gas'!AF50*'EPE Data'!AF$84</f>
        <v>26865251452298.234</v>
      </c>
      <c r="AG21" s="17"/>
    </row>
    <row r="22" spans="1:33">
      <c r="A22" t="s">
        <v>37</v>
      </c>
      <c r="B22" s="86">
        <f ca="1">'Natural Gas'!B51*'EPE Data'!B$84</f>
        <v>13841772803431.48</v>
      </c>
      <c r="C22" s="86">
        <f ca="1">'Natural Gas'!C51*'EPE Data'!C$84</f>
        <v>17537769880618.371</v>
      </c>
      <c r="D22" s="86">
        <f ca="1">'Natural Gas'!D51*'EPE Data'!D$84</f>
        <v>17792232613192.309</v>
      </c>
      <c r="E22" s="86">
        <f ca="1">'Natural Gas'!E51*'EPE Data'!E$84</f>
        <v>16732360277230.367</v>
      </c>
      <c r="F22" s="86">
        <f ca="1">'Natural Gas'!F51*'EPE Data'!F$84</f>
        <v>16855456976007.697</v>
      </c>
      <c r="G22" s="86">
        <f ca="1">'Natural Gas'!G51*'EPE Data'!G$84</f>
        <v>17170381433711.299</v>
      </c>
      <c r="H22" s="86">
        <f ca="1">'Natural Gas'!H51*'EPE Data'!H$84</f>
        <v>17245501051249.25</v>
      </c>
      <c r="I22" s="86">
        <f ca="1">'Natural Gas'!I51*'EPE Data'!I$84</f>
        <v>17323163296303.201</v>
      </c>
      <c r="J22" s="86">
        <f ca="1">'Natural Gas'!J51*'EPE Data'!J$84</f>
        <v>17403092594926.383</v>
      </c>
      <c r="K22" s="86">
        <f ca="1">'Natural Gas'!K51*'EPE Data'!K$84</f>
        <v>17485040705826.932</v>
      </c>
      <c r="L22" s="86">
        <f ca="1">'Natural Gas'!L51*'EPE Data'!L$84</f>
        <v>17568783413643.311</v>
      </c>
      <c r="M22" s="86">
        <f ca="1">'Natural Gas'!M51*'EPE Data'!M$84</f>
        <v>18105254488575.227</v>
      </c>
      <c r="N22" s="86">
        <f ca="1">'Natural Gas'!N51*'EPE Data'!N$84</f>
        <v>18648328183082.582</v>
      </c>
      <c r="O22" s="86">
        <f ca="1">'Natural Gas'!O51*'EPE Data'!O$84</f>
        <v>19198004766286.02</v>
      </c>
      <c r="P22" s="86">
        <f ca="1">'Natural Gas'!P51*'EPE Data'!P$84</f>
        <v>19754284491000.965</v>
      </c>
      <c r="Q22" s="86">
        <f ca="1">'Natural Gas'!Q51*'EPE Data'!Q$84</f>
        <v>20317167594954.004</v>
      </c>
      <c r="R22" s="86">
        <f ca="1">'Natural Gas'!R51*'EPE Data'!R$84</f>
        <v>20947395259116.27</v>
      </c>
      <c r="S22" s="86">
        <f ca="1">'Natural Gas'!S51*'EPE Data'!S$84</f>
        <v>21586184442269.203</v>
      </c>
      <c r="T22" s="86">
        <f ca="1">'Natural Gas'!T51*'EPE Data'!T$84</f>
        <v>22233526886852.66</v>
      </c>
      <c r="U22" s="86">
        <f ca="1">'Natural Gas'!U51*'EPE Data'!U$84</f>
        <v>22889414695497.75</v>
      </c>
      <c r="V22" s="86">
        <f ca="1">'Natural Gas'!V51*'EPE Data'!V$84</f>
        <v>23553840311599.523</v>
      </c>
      <c r="W22" s="86">
        <f ca="1">'Natural Gas'!W51*'EPE Data'!W$84</f>
        <v>23927666775113.648</v>
      </c>
      <c r="X22" s="86">
        <f ca="1">'Natural Gas'!X51*'EPE Data'!X$84</f>
        <v>24301758229009.73</v>
      </c>
      <c r="Y22" s="86">
        <f ca="1">'Natural Gas'!Y51*'EPE Data'!Y$84</f>
        <v>24676106367304.469</v>
      </c>
      <c r="Z22" s="86">
        <f ca="1">'Natural Gas'!Z51*'EPE Data'!Z$84</f>
        <v>25050703227554.137</v>
      </c>
      <c r="AA22" s="86">
        <f ca="1">'Natural Gas'!AA51*'EPE Data'!AA$84</f>
        <v>25425541173275.078</v>
      </c>
      <c r="AB22" s="86">
        <f ca="1">'Natural Gas'!AB51*'EPE Data'!AB$84</f>
        <v>25713648910443.703</v>
      </c>
      <c r="AC22" s="86">
        <f ca="1">'Natural Gas'!AC51*'EPE Data'!AC$84</f>
        <v>26001670834347.625</v>
      </c>
      <c r="AD22" s="86">
        <f ca="1">'Natural Gas'!AD51*'EPE Data'!AD$84</f>
        <v>26289609987839.43</v>
      </c>
      <c r="AE22" s="86">
        <f ca="1">'Natural Gas'!AE51*'EPE Data'!AE$84</f>
        <v>26577469271590.187</v>
      </c>
      <c r="AF22" s="86">
        <f ca="1">'Natural Gas'!AF51*'EPE Data'!AF$84</f>
        <v>26865251452298.234</v>
      </c>
      <c r="AG22" s="17"/>
    </row>
    <row r="23" spans="1:33">
      <c r="A23" t="s">
        <v>38</v>
      </c>
      <c r="B23" s="86">
        <f ca="1">'Natural Gas'!B52*'EPE Data'!B$84</f>
        <v>12450188124605.373</v>
      </c>
      <c r="C23" s="86">
        <f ca="1">'Natural Gas'!C52*'EPE Data'!C$84</f>
        <v>14901882120513.049</v>
      </c>
      <c r="D23" s="86">
        <f ca="1">'Natural Gas'!D52*'EPE Data'!D$84</f>
        <v>15149267626923.303</v>
      </c>
      <c r="E23" s="86">
        <f ca="1">'Natural Gas'!E52*'EPE Data'!E$84</f>
        <v>14061083092178.439</v>
      </c>
      <c r="F23" s="86">
        <f ca="1">'Natural Gas'!F52*'EPE Data'!F$84</f>
        <v>13983878285505.316</v>
      </c>
      <c r="G23" s="86">
        <f ca="1">'Natural Gas'!G52*'EPE Data'!G$84</f>
        <v>14067380020134.213</v>
      </c>
      <c r="H23" s="86">
        <f ca="1">'Natural Gas'!H52*'EPE Data'!H$84</f>
        <v>14448435299417.572</v>
      </c>
      <c r="I23" s="86">
        <f ca="1">'Natural Gas'!I52*'EPE Data'!I$84</f>
        <v>14823291620837.131</v>
      </c>
      <c r="J23" s="86">
        <f ca="1">'Natural Gas'!J52*'EPE Data'!J$84</f>
        <v>15192269497171.102</v>
      </c>
      <c r="K23" s="86">
        <f ca="1">'Natural Gas'!K52*'EPE Data'!K$84</f>
        <v>15555657651308.789</v>
      </c>
      <c r="L23" s="86">
        <f ca="1">'Natural Gas'!L52*'EPE Data'!L$84</f>
        <v>15913716862214.596</v>
      </c>
      <c r="M23" s="86">
        <f ca="1">'Natural Gas'!M52*'EPE Data'!M$84</f>
        <v>15972911396459.162</v>
      </c>
      <c r="N23" s="86">
        <f ca="1">'Natural Gas'!N52*'EPE Data'!N$84</f>
        <v>16026161624895.424</v>
      </c>
      <c r="O23" s="86">
        <f ca="1">'Natural Gas'!O52*'EPE Data'!O$84</f>
        <v>16073563215075.406</v>
      </c>
      <c r="P23" s="86">
        <f ca="1">'Natural Gas'!P52*'EPE Data'!P$84</f>
        <v>16115206038332.193</v>
      </c>
      <c r="Q23" s="86">
        <f ca="1">'Natural Gas'!Q52*'EPE Data'!Q$84</f>
        <v>16151174602200.217</v>
      </c>
      <c r="R23" s="86">
        <f ca="1">'Natural Gas'!R52*'EPE Data'!R$84</f>
        <v>15470871794014.631</v>
      </c>
      <c r="S23" s="86">
        <f ca="1">'Natural Gas'!S52*'EPE Data'!S$84</f>
        <v>14759142109951.166</v>
      </c>
      <c r="T23" s="86">
        <f ca="1">'Natural Gas'!T52*'EPE Data'!T$84</f>
        <v>14016142791695.621</v>
      </c>
      <c r="U23" s="86">
        <f ca="1">'Natural Gas'!U52*'EPE Data'!U$84</f>
        <v>13242024222117.627</v>
      </c>
      <c r="V23" s="86">
        <f ca="1">'Natural Gas'!V52*'EPE Data'!V$84</f>
        <v>12436930295209.891</v>
      </c>
      <c r="W23" s="86">
        <f ca="1">'Natural Gas'!W52*'EPE Data'!W$84</f>
        <v>12132372480752.908</v>
      </c>
      <c r="X23" s="86">
        <f ca="1">'Natural Gas'!X52*'EPE Data'!X$84</f>
        <v>11824717967957.867</v>
      </c>
      <c r="Y23" s="86">
        <f ca="1">'Natural Gas'!Y52*'EPE Data'!Y$84</f>
        <v>11514063821195.027</v>
      </c>
      <c r="Z23" s="86">
        <f ca="1">'Natural Gas'!Z52*'EPE Data'!Z$84</f>
        <v>11200503090205.066</v>
      </c>
      <c r="AA23" s="86">
        <f ca="1">'Natural Gas'!AA52*'EPE Data'!AA$84</f>
        <v>10884125015533.646</v>
      </c>
      <c r="AB23" s="86">
        <f ca="1">'Natural Gas'!AB52*'EPE Data'!AB$84</f>
        <v>10342205118708.016</v>
      </c>
      <c r="AC23" s="86">
        <f ca="1">'Natural Gas'!AC52*'EPE Data'!AC$84</f>
        <v>9799043299769.6641</v>
      </c>
      <c r="AD23" s="86">
        <f ca="1">'Natural Gas'!AD52*'EPE Data'!AD$84</f>
        <v>9254683596035.3047</v>
      </c>
      <c r="AE23" s="86">
        <f ca="1">'Natural Gas'!AE52*'EPE Data'!AE$84</f>
        <v>8709167987117.373</v>
      </c>
      <c r="AF23" s="86">
        <f ca="1">'Natural Gas'!AF52*'EPE Data'!AF$84</f>
        <v>8162536513722.6455</v>
      </c>
      <c r="AG23" s="17"/>
    </row>
    <row r="24" spans="1:33">
      <c r="A24" t="s">
        <v>39</v>
      </c>
      <c r="B24" s="86">
        <f ca="1">'Natural Gas'!B53*'EPE Data'!B$84</f>
        <v>0</v>
      </c>
      <c r="C24" s="86">
        <f ca="1">'Natural Gas'!C53*'EPE Data'!C$84</f>
        <v>0</v>
      </c>
      <c r="D24" s="86">
        <f ca="1">'Natural Gas'!D53*'EPE Data'!D$84</f>
        <v>0</v>
      </c>
      <c r="E24" s="86">
        <f ca="1">'Natural Gas'!E53*'EPE Data'!E$84</f>
        <v>0</v>
      </c>
      <c r="F24" s="86">
        <f ca="1">'Natural Gas'!F53*'EPE Data'!F$84</f>
        <v>0</v>
      </c>
      <c r="G24" s="86">
        <f ca="1">'Natural Gas'!G53*'EPE Data'!G$84</f>
        <v>0</v>
      </c>
      <c r="H24" s="86">
        <f ca="1">'Natural Gas'!H53*'EPE Data'!H$84</f>
        <v>0</v>
      </c>
      <c r="I24" s="86">
        <f ca="1">'Natural Gas'!I53*'EPE Data'!I$84</f>
        <v>0</v>
      </c>
      <c r="J24" s="86">
        <f ca="1">'Natural Gas'!J53*'EPE Data'!J$84</f>
        <v>0</v>
      </c>
      <c r="K24" s="86">
        <f ca="1">'Natural Gas'!K53*'EPE Data'!K$84</f>
        <v>0</v>
      </c>
      <c r="L24" s="86">
        <f ca="1">'Natural Gas'!L53*'EPE Data'!L$84</f>
        <v>0</v>
      </c>
      <c r="M24" s="86">
        <f ca="1">'Natural Gas'!M53*'EPE Data'!M$84</f>
        <v>0</v>
      </c>
      <c r="N24" s="86">
        <f ca="1">'Natural Gas'!N53*'EPE Data'!N$84</f>
        <v>0</v>
      </c>
      <c r="O24" s="86">
        <f ca="1">'Natural Gas'!O53*'EPE Data'!O$84</f>
        <v>0</v>
      </c>
      <c r="P24" s="86">
        <f ca="1">'Natural Gas'!P53*'EPE Data'!P$84</f>
        <v>0</v>
      </c>
      <c r="Q24" s="86">
        <f ca="1">'Natural Gas'!Q53*'EPE Data'!Q$84</f>
        <v>0</v>
      </c>
      <c r="R24" s="86">
        <f ca="1">'Natural Gas'!R53*'EPE Data'!R$84</f>
        <v>0</v>
      </c>
      <c r="S24" s="86">
        <f ca="1">'Natural Gas'!S53*'EPE Data'!S$84</f>
        <v>0</v>
      </c>
      <c r="T24" s="86">
        <f ca="1">'Natural Gas'!T53*'EPE Data'!T$84</f>
        <v>0</v>
      </c>
      <c r="U24" s="86">
        <f ca="1">'Natural Gas'!U53*'EPE Data'!U$84</f>
        <v>0</v>
      </c>
      <c r="V24" s="86">
        <f ca="1">'Natural Gas'!V53*'EPE Data'!V$84</f>
        <v>0</v>
      </c>
      <c r="W24" s="86">
        <f ca="1">'Natural Gas'!W53*'EPE Data'!W$84</f>
        <v>0</v>
      </c>
      <c r="X24" s="86">
        <f ca="1">'Natural Gas'!X53*'EPE Data'!X$84</f>
        <v>0</v>
      </c>
      <c r="Y24" s="86">
        <f ca="1">'Natural Gas'!Y53*'EPE Data'!Y$84</f>
        <v>0</v>
      </c>
      <c r="Z24" s="86">
        <f ca="1">'Natural Gas'!Z53*'EPE Data'!Z$84</f>
        <v>0</v>
      </c>
      <c r="AA24" s="86">
        <f ca="1">'Natural Gas'!AA53*'EPE Data'!AA$84</f>
        <v>0</v>
      </c>
      <c r="AB24" s="86">
        <f ca="1">'Natural Gas'!AB53*'EPE Data'!AB$84</f>
        <v>0</v>
      </c>
      <c r="AC24" s="86">
        <f ca="1">'Natural Gas'!AC53*'EPE Data'!AC$84</f>
        <v>0</v>
      </c>
      <c r="AD24" s="86">
        <f ca="1">'Natural Gas'!AD53*'EPE Data'!AD$84</f>
        <v>0</v>
      </c>
      <c r="AE24" s="86">
        <f ca="1">'Natural Gas'!AE53*'EPE Data'!AE$84</f>
        <v>0</v>
      </c>
      <c r="AF24" s="86">
        <f ca="1">'Natural Gas'!AF53*'EPE Data'!AF$84</f>
        <v>0</v>
      </c>
      <c r="AG24" s="17"/>
    </row>
    <row r="25" spans="1:33">
      <c r="A25" t="s">
        <v>40</v>
      </c>
      <c r="B25" s="86">
        <f ca="1">'Natural Gas'!B54*'EPE Data'!B$84</f>
        <v>0</v>
      </c>
      <c r="C25" s="86">
        <f ca="1">'Natural Gas'!C54*'EPE Data'!C$84</f>
        <v>0</v>
      </c>
      <c r="D25" s="86">
        <f ca="1">'Natural Gas'!D54*'EPE Data'!D$84</f>
        <v>0</v>
      </c>
      <c r="E25" s="86">
        <f ca="1">'Natural Gas'!E54*'EPE Data'!E$84</f>
        <v>0</v>
      </c>
      <c r="F25" s="86">
        <f ca="1">'Natural Gas'!F54*'EPE Data'!F$84</f>
        <v>0</v>
      </c>
      <c r="G25" s="86">
        <f ca="1">'Natural Gas'!G54*'EPE Data'!G$84</f>
        <v>0</v>
      </c>
      <c r="H25" s="86">
        <f ca="1">'Natural Gas'!H54*'EPE Data'!H$84</f>
        <v>0</v>
      </c>
      <c r="I25" s="86">
        <f ca="1">'Natural Gas'!I54*'EPE Data'!I$84</f>
        <v>0</v>
      </c>
      <c r="J25" s="86">
        <f ca="1">'Natural Gas'!J54*'EPE Data'!J$84</f>
        <v>0</v>
      </c>
      <c r="K25" s="86">
        <f ca="1">'Natural Gas'!K54*'EPE Data'!K$84</f>
        <v>0</v>
      </c>
      <c r="L25" s="86">
        <f ca="1">'Natural Gas'!L54*'EPE Data'!L$84</f>
        <v>0</v>
      </c>
      <c r="M25" s="86">
        <f ca="1">'Natural Gas'!M54*'EPE Data'!M$84</f>
        <v>0</v>
      </c>
      <c r="N25" s="86">
        <f ca="1">'Natural Gas'!N54*'EPE Data'!N$84</f>
        <v>0</v>
      </c>
      <c r="O25" s="86">
        <f ca="1">'Natural Gas'!O54*'EPE Data'!O$84</f>
        <v>0</v>
      </c>
      <c r="P25" s="86">
        <f ca="1">'Natural Gas'!P54*'EPE Data'!P$84</f>
        <v>0</v>
      </c>
      <c r="Q25" s="86">
        <f ca="1">'Natural Gas'!Q54*'EPE Data'!Q$84</f>
        <v>0</v>
      </c>
      <c r="R25" s="86">
        <f ca="1">'Natural Gas'!R54*'EPE Data'!R$84</f>
        <v>0</v>
      </c>
      <c r="S25" s="86">
        <f ca="1">'Natural Gas'!S54*'EPE Data'!S$84</f>
        <v>0</v>
      </c>
      <c r="T25" s="86">
        <f ca="1">'Natural Gas'!T54*'EPE Data'!T$84</f>
        <v>0</v>
      </c>
      <c r="U25" s="86">
        <f ca="1">'Natural Gas'!U54*'EPE Data'!U$84</f>
        <v>0</v>
      </c>
      <c r="V25" s="86">
        <f ca="1">'Natural Gas'!V54*'EPE Data'!V$84</f>
        <v>0</v>
      </c>
      <c r="W25" s="86">
        <f ca="1">'Natural Gas'!W54*'EPE Data'!W$84</f>
        <v>0</v>
      </c>
      <c r="X25" s="86">
        <f ca="1">'Natural Gas'!X54*'EPE Data'!X$84</f>
        <v>0</v>
      </c>
      <c r="Y25" s="86">
        <f ca="1">'Natural Gas'!Y54*'EPE Data'!Y$84</f>
        <v>0</v>
      </c>
      <c r="Z25" s="86">
        <f ca="1">'Natural Gas'!Z54*'EPE Data'!Z$84</f>
        <v>0</v>
      </c>
      <c r="AA25" s="86">
        <f ca="1">'Natural Gas'!AA54*'EPE Data'!AA$84</f>
        <v>0</v>
      </c>
      <c r="AB25" s="86">
        <f ca="1">'Natural Gas'!AB54*'EPE Data'!AB$84</f>
        <v>0</v>
      </c>
      <c r="AC25" s="86">
        <f ca="1">'Natural Gas'!AC54*'EPE Data'!AC$84</f>
        <v>0</v>
      </c>
      <c r="AD25" s="86">
        <f ca="1">'Natural Gas'!AD54*'EPE Data'!AD$84</f>
        <v>0</v>
      </c>
      <c r="AE25" s="86">
        <f ca="1">'Natural Gas'!AE54*'EPE Data'!AE$84</f>
        <v>0</v>
      </c>
      <c r="AF25" s="86">
        <f ca="1">'Natural Gas'!AF54*'EPE Data'!AF$84</f>
        <v>0</v>
      </c>
      <c r="AG25" s="17"/>
    </row>
    <row r="26" spans="1:33">
      <c r="A26" t="s">
        <v>41</v>
      </c>
      <c r="B26" s="86">
        <f ca="1">'Natural Gas'!B55*'EPE Data'!B$84</f>
        <v>12450188124605.373</v>
      </c>
      <c r="C26" s="86">
        <f ca="1">'Natural Gas'!C55*'EPE Data'!C$84</f>
        <v>14901882120513.049</v>
      </c>
      <c r="D26" s="86">
        <f ca="1">'Natural Gas'!D55*'EPE Data'!D$84</f>
        <v>15149267626923.303</v>
      </c>
      <c r="E26" s="86">
        <f ca="1">'Natural Gas'!E55*'EPE Data'!E$84</f>
        <v>14061083092178.439</v>
      </c>
      <c r="F26" s="86">
        <f ca="1">'Natural Gas'!F55*'EPE Data'!F$84</f>
        <v>13983878285505.316</v>
      </c>
      <c r="G26" s="86">
        <f ca="1">'Natural Gas'!G55*'EPE Data'!G$84</f>
        <v>14067380020134.213</v>
      </c>
      <c r="H26" s="86">
        <f ca="1">'Natural Gas'!H55*'EPE Data'!H$84</f>
        <v>14448435299417.572</v>
      </c>
      <c r="I26" s="86">
        <f ca="1">'Natural Gas'!I55*'EPE Data'!I$84</f>
        <v>14823291620837.131</v>
      </c>
      <c r="J26" s="86">
        <f ca="1">'Natural Gas'!J55*'EPE Data'!J$84</f>
        <v>15192269497171.102</v>
      </c>
      <c r="K26" s="86">
        <f ca="1">'Natural Gas'!K55*'EPE Data'!K$84</f>
        <v>15555657651308.789</v>
      </c>
      <c r="L26" s="86">
        <f ca="1">'Natural Gas'!L55*'EPE Data'!L$84</f>
        <v>15913716862214.596</v>
      </c>
      <c r="M26" s="86">
        <f ca="1">'Natural Gas'!M55*'EPE Data'!M$84</f>
        <v>15972911396459.162</v>
      </c>
      <c r="N26" s="86">
        <f ca="1">'Natural Gas'!N55*'EPE Data'!N$84</f>
        <v>16026161624895.424</v>
      </c>
      <c r="O26" s="86">
        <f ca="1">'Natural Gas'!O55*'EPE Data'!O$84</f>
        <v>16073563215075.406</v>
      </c>
      <c r="P26" s="86">
        <f ca="1">'Natural Gas'!P55*'EPE Data'!P$84</f>
        <v>16115206038332.193</v>
      </c>
      <c r="Q26" s="86">
        <f ca="1">'Natural Gas'!Q55*'EPE Data'!Q$84</f>
        <v>16151174602200.217</v>
      </c>
      <c r="R26" s="86">
        <f ca="1">'Natural Gas'!R55*'EPE Data'!R$84</f>
        <v>15470871794014.631</v>
      </c>
      <c r="S26" s="86">
        <f ca="1">'Natural Gas'!S55*'EPE Data'!S$84</f>
        <v>14759142109951.166</v>
      </c>
      <c r="T26" s="86">
        <f ca="1">'Natural Gas'!T55*'EPE Data'!T$84</f>
        <v>14016142791695.621</v>
      </c>
      <c r="U26" s="86">
        <f ca="1">'Natural Gas'!U55*'EPE Data'!U$84</f>
        <v>13242024222117.627</v>
      </c>
      <c r="V26" s="86">
        <f ca="1">'Natural Gas'!V55*'EPE Data'!V$84</f>
        <v>12436930295209.891</v>
      </c>
      <c r="W26" s="86">
        <f ca="1">'Natural Gas'!W55*'EPE Data'!W$84</f>
        <v>12132372480752.908</v>
      </c>
      <c r="X26" s="86">
        <f ca="1">'Natural Gas'!X55*'EPE Data'!X$84</f>
        <v>11824717967957.867</v>
      </c>
      <c r="Y26" s="86">
        <f ca="1">'Natural Gas'!Y55*'EPE Data'!Y$84</f>
        <v>11514063821195.027</v>
      </c>
      <c r="Z26" s="86">
        <f ca="1">'Natural Gas'!Z55*'EPE Data'!Z$84</f>
        <v>11200503090205.066</v>
      </c>
      <c r="AA26" s="86">
        <f ca="1">'Natural Gas'!AA55*'EPE Data'!AA$84</f>
        <v>10884125015533.646</v>
      </c>
      <c r="AB26" s="86">
        <f ca="1">'Natural Gas'!AB55*'EPE Data'!AB$84</f>
        <v>10342205118708.016</v>
      </c>
      <c r="AC26" s="86">
        <f ca="1">'Natural Gas'!AC55*'EPE Data'!AC$84</f>
        <v>9799043299769.6641</v>
      </c>
      <c r="AD26" s="86">
        <f ca="1">'Natural Gas'!AD55*'EPE Data'!AD$84</f>
        <v>9254683596035.3047</v>
      </c>
      <c r="AE26" s="86">
        <f ca="1">'Natural Gas'!AE55*'EPE Data'!AE$84</f>
        <v>8709167987117.373</v>
      </c>
      <c r="AF26" s="86">
        <f ca="1">'Natural Gas'!AF55*'EPE Data'!AF$84</f>
        <v>8162536513722.6455</v>
      </c>
      <c r="AG26" s="17"/>
    </row>
    <row r="27" spans="1:33">
      <c r="AG27" s="19"/>
    </row>
    <row r="28" spans="1:33">
      <c r="AG28" s="19"/>
    </row>
    <row r="29" spans="1:33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7"/>
    </row>
    <row r="31" spans="1:33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7"/>
    </row>
    <row r="32" spans="1:33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7"/>
    </row>
    <row r="33" spans="2:33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7"/>
    </row>
    <row r="34" spans="2:33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7"/>
    </row>
    <row r="35" spans="2:33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7"/>
    </row>
    <row r="36" spans="2:33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7"/>
    </row>
    <row r="37" spans="2:3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7"/>
    </row>
    <row r="38" spans="2:33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7"/>
    </row>
    <row r="39" spans="2:33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7"/>
    </row>
    <row r="40" spans="2:3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7"/>
    </row>
    <row r="41" spans="2:33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7"/>
    </row>
    <row r="42" spans="2:33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9"/>
    </row>
    <row r="43" spans="2:33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</row>
    <row r="44" spans="2:33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7"/>
    </row>
    <row r="45" spans="2:33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7"/>
    </row>
    <row r="46" spans="2:33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7"/>
    </row>
    <row r="47" spans="2:3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7"/>
    </row>
    <row r="48" spans="2:33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7"/>
    </row>
    <row r="49" spans="2:33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7"/>
    </row>
    <row r="50" spans="2:33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7"/>
    </row>
    <row r="51" spans="2:33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7"/>
    </row>
    <row r="52" spans="2:33">
      <c r="AG52" s="7"/>
    </row>
    <row r="53" spans="2:33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7"/>
    </row>
    <row r="54" spans="2:33">
      <c r="AG54" s="7"/>
    </row>
    <row r="55" spans="2:33">
      <c r="B55" s="24"/>
      <c r="AG55" s="7"/>
    </row>
    <row r="56" spans="2:33">
      <c r="B56" s="24"/>
      <c r="AG56" s="7"/>
    </row>
    <row r="57" spans="2:33">
      <c r="B57" s="24"/>
      <c r="AG57" s="7"/>
    </row>
    <row r="58" spans="2:33">
      <c r="B58" s="24"/>
      <c r="AG58" s="9"/>
    </row>
    <row r="59" spans="2:33">
      <c r="B59" s="24"/>
    </row>
    <row r="60" spans="2:33">
      <c r="B60" s="24"/>
      <c r="AG60" s="7"/>
    </row>
    <row r="61" spans="2:33">
      <c r="B61" s="24"/>
      <c r="AG61" s="7"/>
    </row>
    <row r="62" spans="2:33">
      <c r="B62" s="24"/>
      <c r="AG62" s="7"/>
    </row>
    <row r="63" spans="2:33">
      <c r="B63" s="24"/>
      <c r="AG63" s="7"/>
    </row>
    <row r="64" spans="2:33">
      <c r="B64" s="24"/>
      <c r="AG64" s="7"/>
    </row>
    <row r="65" spans="2:33">
      <c r="B65" s="24"/>
      <c r="AG65" s="7"/>
    </row>
    <row r="66" spans="2:33">
      <c r="B66" s="24"/>
      <c r="AG66" s="7"/>
    </row>
    <row r="67" spans="2:33">
      <c r="B67" s="24"/>
      <c r="AG67" s="7"/>
    </row>
    <row r="68" spans="2:33">
      <c r="B68" s="24"/>
      <c r="AG68" s="7"/>
    </row>
    <row r="69" spans="2:33">
      <c r="B69" s="24"/>
      <c r="AG69" s="7"/>
    </row>
    <row r="70" spans="2:33">
      <c r="B70" s="24"/>
      <c r="AG70" s="7"/>
    </row>
    <row r="71" spans="2:33">
      <c r="B71" s="24"/>
      <c r="AG71" s="7"/>
    </row>
    <row r="72" spans="2:33">
      <c r="B72" s="24"/>
      <c r="AG72" s="9"/>
    </row>
    <row r="73" spans="2:33">
      <c r="B73" s="24"/>
    </row>
    <row r="74" spans="2:33">
      <c r="B74" s="24"/>
    </row>
    <row r="75" spans="2:33">
      <c r="B75" s="24"/>
      <c r="AG75" s="7"/>
    </row>
    <row r="76" spans="2:33">
      <c r="B76" s="24"/>
      <c r="AG76" s="7"/>
    </row>
    <row r="77" spans="2:33">
      <c r="B77" s="24"/>
      <c r="AG77" s="7"/>
    </row>
    <row r="78" spans="2:33">
      <c r="B78" s="24"/>
      <c r="AG78" s="7"/>
    </row>
    <row r="79" spans="2:33">
      <c r="B79" s="24"/>
      <c r="AG79" s="7"/>
    </row>
    <row r="80" spans="2:33">
      <c r="B80" s="24"/>
      <c r="AG80" s="7"/>
    </row>
    <row r="81" spans="2:33">
      <c r="B81" s="24"/>
      <c r="AG81" s="7"/>
    </row>
    <row r="82" spans="2:33">
      <c r="B82" s="24"/>
      <c r="AG82" s="7"/>
    </row>
    <row r="83" spans="2:33">
      <c r="AG83" s="7"/>
    </row>
    <row r="84" spans="2:33">
      <c r="AG84" s="7"/>
    </row>
    <row r="85" spans="2:33">
      <c r="AG85" s="7"/>
    </row>
    <row r="86" spans="2:33">
      <c r="AG86" s="7"/>
    </row>
    <row r="87" spans="2:33">
      <c r="AG87" s="7"/>
    </row>
    <row r="88" spans="2:33">
      <c r="AG88" s="7"/>
    </row>
    <row r="89" spans="2:33">
      <c r="AG89" s="7"/>
    </row>
    <row r="90" spans="2:33">
      <c r="AG90" s="7"/>
    </row>
    <row r="92" spans="2:33">
      <c r="AG92" s="7"/>
    </row>
    <row r="93" spans="2:33">
      <c r="AG93" s="7"/>
    </row>
    <row r="94" spans="2:33">
      <c r="AG94" s="7"/>
    </row>
    <row r="95" spans="2:33">
      <c r="AG95" s="7"/>
    </row>
    <row r="96" spans="2:33">
      <c r="AG96" s="7"/>
    </row>
    <row r="97" spans="33:33">
      <c r="AG97" s="7"/>
    </row>
    <row r="98" spans="33:33">
      <c r="AG98" s="7"/>
    </row>
    <row r="99" spans="33:33">
      <c r="AG99" s="7"/>
    </row>
    <row r="100" spans="33:33">
      <c r="AG100" s="7"/>
    </row>
    <row r="101" spans="33:33">
      <c r="AG101" s="7"/>
    </row>
    <row r="102" spans="33:33">
      <c r="AG102" s="7"/>
    </row>
    <row r="103" spans="33:33">
      <c r="AG103" s="9"/>
    </row>
    <row r="105" spans="33:33">
      <c r="AG105" s="20"/>
    </row>
    <row r="108" spans="33:33">
      <c r="AG108" s="22"/>
    </row>
    <row r="110" spans="33:33">
      <c r="AG110" s="7"/>
    </row>
    <row r="111" spans="33:33">
      <c r="AG111" s="7"/>
    </row>
    <row r="112" spans="33:33">
      <c r="AG112" s="7"/>
    </row>
    <row r="113" spans="33:33">
      <c r="AG113" s="7"/>
    </row>
    <row r="114" spans="33:33">
      <c r="AG114" s="7"/>
    </row>
    <row r="115" spans="33:33">
      <c r="AG115" s="7"/>
    </row>
    <row r="116" spans="33:33">
      <c r="AG116" s="7"/>
    </row>
    <row r="117" spans="33:33">
      <c r="AG117" s="7"/>
    </row>
    <row r="118" spans="33:33">
      <c r="AG118" s="7"/>
    </row>
    <row r="119" spans="33:33">
      <c r="AG119" s="7"/>
    </row>
    <row r="120" spans="33:33">
      <c r="AG120" s="9"/>
    </row>
    <row r="122" spans="33:33">
      <c r="AG122" s="10"/>
    </row>
    <row r="123" spans="33:33">
      <c r="AG123" s="10"/>
    </row>
    <row r="124" spans="33:33">
      <c r="AG124" s="10"/>
    </row>
    <row r="125" spans="33:33">
      <c r="AG125" s="10"/>
    </row>
    <row r="126" spans="33:33">
      <c r="AG126" s="10"/>
    </row>
    <row r="127" spans="33:33">
      <c r="AG127" s="10"/>
    </row>
    <row r="128" spans="33:33">
      <c r="AG128" s="10"/>
    </row>
    <row r="129" spans="33:33">
      <c r="AG129" s="10"/>
    </row>
    <row r="130" spans="33:33">
      <c r="AG130" s="10"/>
    </row>
    <row r="131" spans="33:33">
      <c r="AG131" s="10"/>
    </row>
    <row r="132" spans="33:33">
      <c r="AG132" s="10"/>
    </row>
    <row r="133" spans="33:33">
      <c r="AG133" s="10"/>
    </row>
    <row r="134" spans="33:33">
      <c r="AG134" s="10"/>
    </row>
    <row r="135" spans="33:33">
      <c r="AG135" s="10"/>
    </row>
    <row r="136" spans="33:33">
      <c r="AG136" s="10"/>
    </row>
    <row r="137" spans="33:33">
      <c r="AG137" s="10"/>
    </row>
    <row r="138" spans="33:33">
      <c r="AG138" s="10"/>
    </row>
    <row r="139" spans="33:33">
      <c r="AG139" s="10"/>
    </row>
    <row r="140" spans="33:33">
      <c r="AG140" s="10"/>
    </row>
    <row r="141" spans="33:33">
      <c r="AG141" s="10"/>
    </row>
    <row r="142" spans="33:33">
      <c r="AG142" s="11"/>
    </row>
    <row r="143" spans="33:33">
      <c r="AG143" s="10"/>
    </row>
    <row r="144" spans="33:33">
      <c r="AG144" s="1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144"/>
  <sheetViews>
    <sheetView topLeftCell="R5" workbookViewId="0">
      <selection activeCell="B2" sqref="B2:AF26"/>
    </sheetView>
  </sheetViews>
  <sheetFormatPr baseColWidth="10" defaultColWidth="9.140625" defaultRowHeight="15"/>
  <cols>
    <col min="1" max="1" width="39.85546875" customWidth="1"/>
    <col min="2" max="32" width="11.42578125" customWidth="1"/>
    <col min="33" max="35" width="9.4257812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H1" s="12"/>
      <c r="AI1" s="12"/>
    </row>
    <row r="2" spans="1:35">
      <c r="A2" t="s">
        <v>17</v>
      </c>
      <c r="B2" s="19">
        <f ca="1">Biomass!B31*'EPE Data'!B$85</f>
        <v>172349530233538.34</v>
      </c>
      <c r="C2" s="19">
        <f ca="1">Biomass!C31*'EPE Data'!C$85</f>
        <v>179448616311822.94</v>
      </c>
      <c r="D2" s="19">
        <f ca="1">Biomass!D31*'EPE Data'!D$85</f>
        <v>175980384744357.56</v>
      </c>
      <c r="E2" s="19">
        <f ca="1">Biomass!E31*'EPE Data'!E$85</f>
        <v>198558588631457.97</v>
      </c>
      <c r="F2" s="19">
        <f ca="1">Biomass!F31*'EPE Data'!F$85</f>
        <v>200652553205724.25</v>
      </c>
      <c r="G2" s="19">
        <f ca="1">Biomass!G31*'EPE Data'!G$85</f>
        <v>207409505546339.31</v>
      </c>
      <c r="H2" s="19">
        <f ca="1">Biomass!H31*'EPE Data'!H$85</f>
        <v>214254043794720.75</v>
      </c>
      <c r="I2" s="19">
        <f ca="1">Biomass!I31*'EPE Data'!I$85</f>
        <v>221180172044356.22</v>
      </c>
      <c r="J2" s="19">
        <f ca="1">Biomass!J31*'EPE Data'!J$85</f>
        <v>228186967901918.22</v>
      </c>
      <c r="K2" s="19">
        <f ca="1">Biomass!K31*'EPE Data'!K$85</f>
        <v>235273529556612.44</v>
      </c>
      <c r="L2" s="19">
        <f ca="1">Biomass!L31*'EPE Data'!L$85</f>
        <v>242438975209256.97</v>
      </c>
      <c r="M2" s="19">
        <f ca="1">Biomass!M31*'EPE Data'!M$85</f>
        <v>250030370924177.47</v>
      </c>
      <c r="N2" s="19">
        <f ca="1">Biomass!N31*'EPE Data'!N$85</f>
        <v>257661965914192.09</v>
      </c>
      <c r="O2" s="19">
        <f ca="1">Biomass!O31*'EPE Data'!O$85</f>
        <v>265331179359515</v>
      </c>
      <c r="P2" s="19">
        <f ca="1">Biomass!P31*'EPE Data'!P$85</f>
        <v>273035492313110.75</v>
      </c>
      <c r="Q2" s="19">
        <f ca="1">Biomass!Q31*'EPE Data'!Q$85</f>
        <v>280772445857564.66</v>
      </c>
      <c r="R2" s="19">
        <f ca="1">Biomass!R31*'EPE Data'!R$85</f>
        <v>288569356054497.5</v>
      </c>
      <c r="S2" s="19">
        <f ca="1">Biomass!S31*'EPE Data'!S$85</f>
        <v>296395414482091.06</v>
      </c>
      <c r="T2" s="19">
        <f ca="1">Biomass!T31*'EPE Data'!T$85</f>
        <v>304248318098821.87</v>
      </c>
      <c r="U2" s="19">
        <f ca="1">Biomass!U31*'EPE Data'!U$85</f>
        <v>312125816559200.19</v>
      </c>
      <c r="V2" s="19">
        <f ca="1">Biomass!V31*'EPE Data'!V$85</f>
        <v>320025710715165.06</v>
      </c>
      <c r="W2" s="19">
        <f ca="1">Biomass!W31*'EPE Data'!W$85</f>
        <v>327324573170411</v>
      </c>
      <c r="X2" s="19">
        <f ca="1">Biomass!X31*'EPE Data'!X$85</f>
        <v>334660741265569.87</v>
      </c>
      <c r="Y2" s="19">
        <f ca="1">Biomass!Y31*'EPE Data'!Y$85</f>
        <v>342033424211091.75</v>
      </c>
      <c r="Z2" s="19">
        <f ca="1">Biomass!Z31*'EPE Data'!Z$85</f>
        <v>349441853411049.25</v>
      </c>
      <c r="AA2" s="19">
        <f ca="1">Biomass!AA31*'EPE Data'!AA$85</f>
        <v>356885281689979.69</v>
      </c>
      <c r="AB2" s="19">
        <f ca="1">Biomass!AB31*'EPE Data'!AB$85</f>
        <v>363762557002487.56</v>
      </c>
      <c r="AC2" s="19">
        <f ca="1">Biomass!AC31*'EPE Data'!AC$85</f>
        <v>370659040004045.06</v>
      </c>
      <c r="AD2" s="19">
        <f ca="1">Biomass!AD31*'EPE Data'!AD$85</f>
        <v>377574245984871.12</v>
      </c>
      <c r="AE2" s="19">
        <f ca="1">Biomass!AE31*'EPE Data'!AE$85</f>
        <v>384507706408137.12</v>
      </c>
      <c r="AF2" s="19">
        <f ca="1">Biomass!AF31*'EPE Data'!AF$85</f>
        <v>391458968241007.75</v>
      </c>
      <c r="AG2" s="17"/>
    </row>
    <row r="3" spans="1:35">
      <c r="A3" t="s">
        <v>18</v>
      </c>
      <c r="B3" s="19">
        <f ca="1">Biomass!B32*'EPE Data'!B$85</f>
        <v>0</v>
      </c>
      <c r="C3" s="19">
        <f ca="1">Biomass!C32*'EPE Data'!C$85</f>
        <v>0</v>
      </c>
      <c r="D3" s="19">
        <f ca="1">Biomass!D32*'EPE Data'!D$85</f>
        <v>0</v>
      </c>
      <c r="E3" s="19">
        <f ca="1">Biomass!E32*'EPE Data'!E$85</f>
        <v>0</v>
      </c>
      <c r="F3" s="19">
        <f ca="1">Biomass!F32*'EPE Data'!F$85</f>
        <v>0</v>
      </c>
      <c r="G3" s="19">
        <f ca="1">Biomass!G32*'EPE Data'!G$85</f>
        <v>0</v>
      </c>
      <c r="H3" s="19">
        <f ca="1">Biomass!H32*'EPE Data'!H$85</f>
        <v>0</v>
      </c>
      <c r="I3" s="19">
        <f ca="1">Biomass!I32*'EPE Data'!I$85</f>
        <v>0</v>
      </c>
      <c r="J3" s="19">
        <f ca="1">Biomass!J32*'EPE Data'!J$85</f>
        <v>0</v>
      </c>
      <c r="K3" s="19">
        <f ca="1">Biomass!K32*'EPE Data'!K$85</f>
        <v>0</v>
      </c>
      <c r="L3" s="19">
        <f ca="1">Biomass!L32*'EPE Data'!L$85</f>
        <v>0</v>
      </c>
      <c r="M3" s="19">
        <f ca="1">Biomass!M32*'EPE Data'!M$85</f>
        <v>0</v>
      </c>
      <c r="N3" s="19">
        <f ca="1">Biomass!N32*'EPE Data'!N$85</f>
        <v>0</v>
      </c>
      <c r="O3" s="19">
        <f ca="1">Biomass!O32*'EPE Data'!O$85</f>
        <v>0</v>
      </c>
      <c r="P3" s="19">
        <f ca="1">Biomass!P32*'EPE Data'!P$85</f>
        <v>0</v>
      </c>
      <c r="Q3" s="19">
        <f ca="1">Biomass!Q32*'EPE Data'!Q$85</f>
        <v>0</v>
      </c>
      <c r="R3" s="19">
        <f ca="1">Biomass!R32*'EPE Data'!R$85</f>
        <v>0</v>
      </c>
      <c r="S3" s="19">
        <f ca="1">Biomass!S32*'EPE Data'!S$85</f>
        <v>0</v>
      </c>
      <c r="T3" s="19">
        <f ca="1">Biomass!T32*'EPE Data'!T$85</f>
        <v>0</v>
      </c>
      <c r="U3" s="19">
        <f ca="1">Biomass!U32*'EPE Data'!U$85</f>
        <v>0</v>
      </c>
      <c r="V3" s="19">
        <f ca="1">Biomass!V32*'EPE Data'!V$85</f>
        <v>0</v>
      </c>
      <c r="W3" s="19">
        <f ca="1">Biomass!W32*'EPE Data'!W$85</f>
        <v>0</v>
      </c>
      <c r="X3" s="19">
        <f ca="1">Biomass!X32*'EPE Data'!X$85</f>
        <v>0</v>
      </c>
      <c r="Y3" s="19">
        <f ca="1">Biomass!Y32*'EPE Data'!Y$85</f>
        <v>0</v>
      </c>
      <c r="Z3" s="19">
        <f ca="1">Biomass!Z32*'EPE Data'!Z$85</f>
        <v>0</v>
      </c>
      <c r="AA3" s="19">
        <f ca="1">Biomass!AA32*'EPE Data'!AA$85</f>
        <v>0</v>
      </c>
      <c r="AB3" s="19">
        <f ca="1">Biomass!AB32*'EPE Data'!AB$85</f>
        <v>0</v>
      </c>
      <c r="AC3" s="19">
        <f ca="1">Biomass!AC32*'EPE Data'!AC$85</f>
        <v>0</v>
      </c>
      <c r="AD3" s="19">
        <f ca="1">Biomass!AD32*'EPE Data'!AD$85</f>
        <v>0</v>
      </c>
      <c r="AE3" s="19">
        <f ca="1">Biomass!AE32*'EPE Data'!AE$85</f>
        <v>0</v>
      </c>
      <c r="AF3" s="19">
        <f ca="1">Biomass!AF32*'EPE Data'!AF$85</f>
        <v>0</v>
      </c>
      <c r="AG3" s="17"/>
    </row>
    <row r="4" spans="1:35">
      <c r="A4" t="s">
        <v>19</v>
      </c>
      <c r="B4" s="19">
        <f ca="1">Biomass!B33*'EPE Data'!B$85</f>
        <v>0</v>
      </c>
      <c r="C4" s="19">
        <f ca="1">Biomass!C33*'EPE Data'!C$85</f>
        <v>0</v>
      </c>
      <c r="D4" s="19">
        <f ca="1">Biomass!D33*'EPE Data'!D$85</f>
        <v>0</v>
      </c>
      <c r="E4" s="19">
        <f ca="1">Biomass!E33*'EPE Data'!E$85</f>
        <v>0</v>
      </c>
      <c r="F4" s="19">
        <f ca="1">Biomass!F33*'EPE Data'!F$85</f>
        <v>0</v>
      </c>
      <c r="G4" s="19">
        <f ca="1">Biomass!G33*'EPE Data'!G$85</f>
        <v>0</v>
      </c>
      <c r="H4" s="19">
        <f ca="1">Biomass!H33*'EPE Data'!H$85</f>
        <v>0</v>
      </c>
      <c r="I4" s="19">
        <f ca="1">Biomass!I33*'EPE Data'!I$85</f>
        <v>0</v>
      </c>
      <c r="J4" s="19">
        <f ca="1">Biomass!J33*'EPE Data'!J$85</f>
        <v>0</v>
      </c>
      <c r="K4" s="19">
        <f ca="1">Biomass!K33*'EPE Data'!K$85</f>
        <v>0</v>
      </c>
      <c r="L4" s="19">
        <f ca="1">Biomass!L33*'EPE Data'!L$85</f>
        <v>0</v>
      </c>
      <c r="M4" s="19">
        <f ca="1">Biomass!M33*'EPE Data'!M$85</f>
        <v>0</v>
      </c>
      <c r="N4" s="19">
        <f ca="1">Biomass!N33*'EPE Data'!N$85</f>
        <v>0</v>
      </c>
      <c r="O4" s="19">
        <f ca="1">Biomass!O33*'EPE Data'!O$85</f>
        <v>0</v>
      </c>
      <c r="P4" s="19">
        <f ca="1">Biomass!P33*'EPE Data'!P$85</f>
        <v>0</v>
      </c>
      <c r="Q4" s="19">
        <f ca="1">Biomass!Q33*'EPE Data'!Q$85</f>
        <v>0</v>
      </c>
      <c r="R4" s="19">
        <f ca="1">Biomass!R33*'EPE Data'!R$85</f>
        <v>0</v>
      </c>
      <c r="S4" s="19">
        <f ca="1">Biomass!S33*'EPE Data'!S$85</f>
        <v>0</v>
      </c>
      <c r="T4" s="19">
        <f ca="1">Biomass!T33*'EPE Data'!T$85</f>
        <v>0</v>
      </c>
      <c r="U4" s="19">
        <f ca="1">Biomass!U33*'EPE Data'!U$85</f>
        <v>0</v>
      </c>
      <c r="V4" s="19">
        <f ca="1">Biomass!V33*'EPE Data'!V$85</f>
        <v>0</v>
      </c>
      <c r="W4" s="19">
        <f ca="1">Biomass!W33*'EPE Data'!W$85</f>
        <v>0</v>
      </c>
      <c r="X4" s="19">
        <f ca="1">Biomass!X33*'EPE Data'!X$85</f>
        <v>0</v>
      </c>
      <c r="Y4" s="19">
        <f ca="1">Biomass!Y33*'EPE Data'!Y$85</f>
        <v>0</v>
      </c>
      <c r="Z4" s="19">
        <f ca="1">Biomass!Z33*'EPE Data'!Z$85</f>
        <v>0</v>
      </c>
      <c r="AA4" s="19">
        <f ca="1">Biomass!AA33*'EPE Data'!AA$85</f>
        <v>0</v>
      </c>
      <c r="AB4" s="19">
        <f ca="1">Biomass!AB33*'EPE Data'!AB$85</f>
        <v>0</v>
      </c>
      <c r="AC4" s="19">
        <f ca="1">Biomass!AC33*'EPE Data'!AC$85</f>
        <v>0</v>
      </c>
      <c r="AD4" s="19">
        <f ca="1">Biomass!AD33*'EPE Data'!AD$85</f>
        <v>0</v>
      </c>
      <c r="AE4" s="19">
        <f ca="1">Biomass!AE33*'EPE Data'!AE$85</f>
        <v>0</v>
      </c>
      <c r="AF4" s="19">
        <f ca="1">Biomass!AF33*'EPE Data'!AF$85</f>
        <v>0</v>
      </c>
      <c r="AG4" s="17"/>
    </row>
    <row r="5" spans="1:35">
      <c r="A5" t="s">
        <v>20</v>
      </c>
      <c r="B5" s="19">
        <f ca="1">Biomass!B34*'EPE Data'!B$85</f>
        <v>1744201555308.0271</v>
      </c>
      <c r="C5" s="19">
        <f ca="1">Biomass!C34*'EPE Data'!C$85</f>
        <v>2091633515916.1648</v>
      </c>
      <c r="D5" s="19">
        <f ca="1">Biomass!D34*'EPE Data'!D$85</f>
        <v>2033287095393.6309</v>
      </c>
      <c r="E5" s="19">
        <f ca="1">Biomass!E34*'EPE Data'!E$85</f>
        <v>2251980831774.0176</v>
      </c>
      <c r="F5" s="19">
        <f ca="1">Biomass!F34*'EPE Data'!F$85</f>
        <v>2234917644844.3149</v>
      </c>
      <c r="G5" s="19">
        <f ca="1">Biomass!G34*'EPE Data'!G$85</f>
        <v>2269744759434.1572</v>
      </c>
      <c r="H5" s="19">
        <f ca="1">Biomass!H34*'EPE Data'!H$85</f>
        <v>2296922716084.8716</v>
      </c>
      <c r="I5" s="19">
        <f ca="1">Biomass!I34*'EPE Data'!I$85</f>
        <v>2323873602548.8628</v>
      </c>
      <c r="J5" s="19">
        <f ca="1">Biomass!J34*'EPE Data'!J$85</f>
        <v>2350601240323.5513</v>
      </c>
      <c r="K5" s="19">
        <f ca="1">Biomass!K34*'EPE Data'!K$85</f>
        <v>2377109365632.4375</v>
      </c>
      <c r="L5" s="19">
        <f ca="1">Biomass!L34*'EPE Data'!L$85</f>
        <v>2403401631790.4351</v>
      </c>
      <c r="M5" s="19">
        <f ca="1">Biomass!M34*'EPE Data'!M$85</f>
        <v>2497743509204.0503</v>
      </c>
      <c r="N5" s="19">
        <f ca="1">Biomass!N34*'EPE Data'!N$85</f>
        <v>2592935448447.5229</v>
      </c>
      <c r="O5" s="19">
        <f ca="1">Biomass!O34*'EPE Data'!O$85</f>
        <v>2688936037821.5015</v>
      </c>
      <c r="P5" s="19">
        <f ca="1">Biomass!P34*'EPE Data'!P$85</f>
        <v>2785704858433.5591</v>
      </c>
      <c r="Q5" s="19">
        <f ca="1">Biomass!Q34*'EPE Data'!Q$85</f>
        <v>2883202454623.4175</v>
      </c>
      <c r="R5" s="19">
        <f ca="1">Biomass!R34*'EPE Data'!R$85</f>
        <v>2960277119483.5371</v>
      </c>
      <c r="S5" s="19">
        <f ca="1">Biomass!S34*'EPE Data'!S$85</f>
        <v>3037591064390.647</v>
      </c>
      <c r="T5" s="19">
        <f ca="1">Biomass!T34*'EPE Data'!T$85</f>
        <v>3115122778976.9243</v>
      </c>
      <c r="U5" s="19">
        <f ca="1">Biomass!U34*'EPE Data'!U$85</f>
        <v>3192851245054.5854</v>
      </c>
      <c r="V5" s="19">
        <f ca="1">Biomass!V34*'EPE Data'!V$85</f>
        <v>3270755922618.9458</v>
      </c>
      <c r="W5" s="19">
        <f ca="1">Biomass!W34*'EPE Data'!W$85</f>
        <v>3346953086671.6875</v>
      </c>
      <c r="X5" s="19">
        <f ca="1">Biomass!X34*'EPE Data'!X$85</f>
        <v>3423553020073.5278</v>
      </c>
      <c r="Y5" s="19">
        <f ca="1">Biomass!Y34*'EPE Data'!Y$85</f>
        <v>3500547185086.1187</v>
      </c>
      <c r="Z5" s="19">
        <f ca="1">Biomass!Z34*'EPE Data'!Z$85</f>
        <v>3577927283583.979</v>
      </c>
      <c r="AA5" s="19">
        <f ca="1">Biomass!AA34*'EPE Data'!AA$85</f>
        <v>3655685248707.0928</v>
      </c>
      <c r="AB5" s="19">
        <f ca="1">Biomass!AB34*'EPE Data'!AB$85</f>
        <v>3732279527986.7954</v>
      </c>
      <c r="AC5" s="19">
        <f ca="1">Biomass!AC34*'EPE Data'!AC$85</f>
        <v>3809125019335.981</v>
      </c>
      <c r="AD5" s="19">
        <f ca="1">Biomass!AD34*'EPE Data'!AD$85</f>
        <v>3886215383369.0596</v>
      </c>
      <c r="AE5" s="19">
        <f ca="1">Biomass!AE34*'EPE Data'!AE$85</f>
        <v>3963544492222.0239</v>
      </c>
      <c r="AF5" s="19">
        <f ca="1">Biomass!AF34*'EPE Data'!AF$85</f>
        <v>4041106420803.3252</v>
      </c>
      <c r="AG5" s="17"/>
    </row>
    <row r="6" spans="1:35">
      <c r="A6" t="s">
        <v>21</v>
      </c>
      <c r="B6" s="19">
        <f ca="1">Biomass!B35*'EPE Data'!B$85</f>
        <v>891018782430532.5</v>
      </c>
      <c r="C6" s="19">
        <f ca="1">Biomass!C35*'EPE Data'!C$85</f>
        <v>821391533277489.62</v>
      </c>
      <c r="D6" s="19">
        <f ca="1">Biomass!D35*'EPE Data'!D$85</f>
        <v>853243160373314.87</v>
      </c>
      <c r="E6" s="19">
        <f ca="1">Biomass!E35*'EPE Data'!E$85</f>
        <v>938487100012308.25</v>
      </c>
      <c r="F6" s="19">
        <f ca="1">Biomass!F35*'EPE Data'!F$85</f>
        <v>924940896794486.87</v>
      </c>
      <c r="G6" s="19">
        <f ca="1">Biomass!G35*'EPE Data'!G$85</f>
        <v>932862385004107.25</v>
      </c>
      <c r="H6" s="19">
        <f ca="1">Biomass!H35*'EPE Data'!H$85</f>
        <v>940667596464595.37</v>
      </c>
      <c r="I6" s="19">
        <f ca="1">Biomass!I35*'EPE Data'!I$85</f>
        <v>948300518493770.12</v>
      </c>
      <c r="J6" s="19">
        <f ca="1">Biomass!J35*'EPE Data'!J$85</f>
        <v>955763702872644.75</v>
      </c>
      <c r="K6" s="19">
        <f ca="1">Biomass!K35*'EPE Data'!K$85</f>
        <v>963059644441104.5</v>
      </c>
      <c r="L6" s="19">
        <f ca="1">Biomass!L35*'EPE Data'!L$85</f>
        <v>970190782677344.25</v>
      </c>
      <c r="M6" s="19">
        <f ca="1">Biomass!M35*'EPE Data'!M$85</f>
        <v>979162198451331.75</v>
      </c>
      <c r="N6" s="19">
        <f ca="1">Biomass!N35*'EPE Data'!N$85</f>
        <v>987787980430766.75</v>
      </c>
      <c r="O6" s="19">
        <f ca="1">Biomass!O35*'EPE Data'!O$85</f>
        <v>996075553779712.62</v>
      </c>
      <c r="P6" s="19">
        <f ca="1">Biomass!P35*'EPE Data'!P$85</f>
        <v>1004032165650841.5</v>
      </c>
      <c r="Q6" s="19">
        <f ca="1">Biomass!Q35*'EPE Data'!Q$85</f>
        <v>1011664890488222.7</v>
      </c>
      <c r="R6" s="19">
        <f ca="1">Biomass!R35*'EPE Data'!R$85</f>
        <v>1019972011598026.2</v>
      </c>
      <c r="S6" s="19">
        <f ca="1">Biomass!S35*'EPE Data'!S$85</f>
        <v>1027986913498843.1</v>
      </c>
      <c r="T6" s="19">
        <f ca="1">Biomass!T35*'EPE Data'!T$85</f>
        <v>1035715451844964.2</v>
      </c>
      <c r="U6" s="19">
        <f ca="1">Biomass!U35*'EPE Data'!U$85</f>
        <v>1043163348307099.1</v>
      </c>
      <c r="V6" s="19">
        <f ca="1">Biomass!V35*'EPE Data'!V$85</f>
        <v>1050336194382686</v>
      </c>
      <c r="W6" s="19">
        <f ca="1">Biomass!W35*'EPE Data'!W$85</f>
        <v>1057409612843870.2</v>
      </c>
      <c r="X6" s="19">
        <f ca="1">Biomass!X35*'EPE Data'!X$85</f>
        <v>1064378770287676</v>
      </c>
      <c r="Y6" s="19">
        <f ca="1">Biomass!Y35*'EPE Data'!Y$85</f>
        <v>1071245876796098.1</v>
      </c>
      <c r="Z6" s="19">
        <f ca="1">Biomass!Z35*'EPE Data'!Z$85</f>
        <v>1078013080424858.5</v>
      </c>
      <c r="AA6" s="19">
        <f ca="1">Biomass!AA35*'EPE Data'!AA$85</f>
        <v>1084682469364218.2</v>
      </c>
      <c r="AB6" s="19">
        <f ca="1">Biomass!AB35*'EPE Data'!AB$85</f>
        <v>1092813280291936.1</v>
      </c>
      <c r="AC6" s="19">
        <f ca="1">Biomass!AC35*'EPE Data'!AC$85</f>
        <v>1100889339467801.6</v>
      </c>
      <c r="AD6" s="19">
        <f ca="1">Biomass!AD35*'EPE Data'!AD$85</f>
        <v>1108912028562954.9</v>
      </c>
      <c r="AE6" s="19">
        <f ca="1">Biomass!AE35*'EPE Data'!AE$85</f>
        <v>1116882683147340.6</v>
      </c>
      <c r="AF6" s="19">
        <f ca="1">Biomass!AF35*'EPE Data'!AF$85</f>
        <v>1124802594596580</v>
      </c>
      <c r="AG6" s="17"/>
    </row>
    <row r="7" spans="1:35">
      <c r="A7" t="s">
        <v>22</v>
      </c>
      <c r="B7" s="19">
        <f ca="1">Biomass!B36*'EPE Data'!B$85</f>
        <v>2321160116772.6592</v>
      </c>
      <c r="C7" s="19">
        <f ca="1">Biomass!C36*'EPE Data'!C$85</f>
        <v>2875155534683.8457</v>
      </c>
      <c r="D7" s="19">
        <f ca="1">Biomass!D36*'EPE Data'!D$85</f>
        <v>2713833857901.7017</v>
      </c>
      <c r="E7" s="19">
        <f ca="1">Biomass!E36*'EPE Data'!E$85</f>
        <v>2975050079793.1196</v>
      </c>
      <c r="F7" s="19">
        <f ca="1">Biomass!F36*'EPE Data'!F$85</f>
        <v>2922269364361.5371</v>
      </c>
      <c r="G7" s="19">
        <f ca="1">Biomass!G36*'EPE Data'!G$85</f>
        <v>2937302262183.4077</v>
      </c>
      <c r="H7" s="19">
        <f ca="1">Biomass!H36*'EPE Data'!H$85</f>
        <v>2951614098455.3462</v>
      </c>
      <c r="I7" s="19">
        <f ca="1">Biomass!I36*'EPE Data'!I$85</f>
        <v>2965142572629.7388</v>
      </c>
      <c r="J7" s="19">
        <f ca="1">Biomass!J36*'EPE Data'!J$85</f>
        <v>2977898712436.6851</v>
      </c>
      <c r="K7" s="19">
        <f ca="1">Biomass!K36*'EPE Data'!K$85</f>
        <v>2989893299530.5493</v>
      </c>
      <c r="L7" s="19">
        <f ca="1">Biomass!L36*'EPE Data'!L$85</f>
        <v>3001136876315.6274</v>
      </c>
      <c r="M7" s="19">
        <f ca="1">Biomass!M36*'EPE Data'!M$85</f>
        <v>3026883443197.4595</v>
      </c>
      <c r="N7" s="19">
        <f ca="1">Biomass!N36*'EPE Data'!N$85</f>
        <v>3051513403729.5845</v>
      </c>
      <c r="O7" s="19">
        <f ca="1">Biomass!O36*'EPE Data'!O$85</f>
        <v>3075051389343.834</v>
      </c>
      <c r="P7" s="19">
        <f ca="1">Biomass!P36*'EPE Data'!P$85</f>
        <v>3097521440956.4067</v>
      </c>
      <c r="Q7" s="19">
        <f ca="1">Biomass!Q36*'EPE Data'!Q$85</f>
        <v>3118947026558.7617</v>
      </c>
      <c r="R7" s="19">
        <f ca="1">Biomass!R36*'EPE Data'!R$85</f>
        <v>3139674380270.9033</v>
      </c>
      <c r="S7" s="19">
        <f ca="1">Biomass!S36*'EPE Data'!S$85</f>
        <v>3159402784547.6392</v>
      </c>
      <c r="T7" s="19">
        <f ca="1">Biomass!T36*'EPE Data'!T$85</f>
        <v>3178153785529.9595</v>
      </c>
      <c r="U7" s="19">
        <f ca="1">Biomass!U36*'EPE Data'!U$85</f>
        <v>3195948436360.2949</v>
      </c>
      <c r="V7" s="19">
        <f ca="1">Biomass!V36*'EPE Data'!V$85</f>
        <v>3212807311202.7231</v>
      </c>
      <c r="W7" s="19">
        <f ca="1">Biomass!W36*'EPE Data'!W$85</f>
        <v>3222633802716.9067</v>
      </c>
      <c r="X7" s="19">
        <f ca="1">Biomass!X36*'EPE Data'!X$85</f>
        <v>3231982784589.7295</v>
      </c>
      <c r="Y7" s="19">
        <f ca="1">Biomass!Y36*'EPE Data'!Y$85</f>
        <v>3240864378873.3945</v>
      </c>
      <c r="Z7" s="19">
        <f ca="1">Biomass!Z36*'EPE Data'!Z$85</f>
        <v>3249288423543.2397</v>
      </c>
      <c r="AA7" s="19">
        <f ca="1">Biomass!AA36*'EPE Data'!AA$85</f>
        <v>3257264482394.127</v>
      </c>
      <c r="AB7" s="19">
        <f ca="1">Biomass!AB36*'EPE Data'!AB$85</f>
        <v>3272006501500.8921</v>
      </c>
      <c r="AC7" s="19">
        <f ca="1">Biomass!AC36*'EPE Data'!AC$85</f>
        <v>3286498404882.2549</v>
      </c>
      <c r="AD7" s="19">
        <f ca="1">Biomass!AD36*'EPE Data'!AD$85</f>
        <v>3300746504257.3472</v>
      </c>
      <c r="AE7" s="19">
        <f ca="1">Biomass!AE36*'EPE Data'!AE$85</f>
        <v>3314756900746.8467</v>
      </c>
      <c r="AF7" s="19">
        <f ca="1">Biomass!AF36*'EPE Data'!AF$85</f>
        <v>3328535493583.9189</v>
      </c>
      <c r="AG7" s="17"/>
    </row>
    <row r="8" spans="1:35">
      <c r="A8" t="s">
        <v>23</v>
      </c>
      <c r="B8" s="19">
        <f ca="1">Biomass!B37*'EPE Data'!B$85</f>
        <v>0</v>
      </c>
      <c r="C8" s="19">
        <f ca="1">Biomass!C37*'EPE Data'!C$85</f>
        <v>0</v>
      </c>
      <c r="D8" s="19">
        <f ca="1">Biomass!D37*'EPE Data'!D$85</f>
        <v>0</v>
      </c>
      <c r="E8" s="19">
        <f ca="1">Biomass!E37*'EPE Data'!E$85</f>
        <v>0</v>
      </c>
      <c r="F8" s="19">
        <f ca="1">Biomass!F37*'EPE Data'!F$85</f>
        <v>0</v>
      </c>
      <c r="G8" s="19">
        <f ca="1">Biomass!G37*'EPE Data'!G$85</f>
        <v>0</v>
      </c>
      <c r="H8" s="19">
        <f ca="1">Biomass!H37*'EPE Data'!H$85</f>
        <v>0</v>
      </c>
      <c r="I8" s="19">
        <f ca="1">Biomass!I37*'EPE Data'!I$85</f>
        <v>0</v>
      </c>
      <c r="J8" s="19">
        <f ca="1">Biomass!J37*'EPE Data'!J$85</f>
        <v>0</v>
      </c>
      <c r="K8" s="19">
        <f ca="1">Biomass!K37*'EPE Data'!K$85</f>
        <v>0</v>
      </c>
      <c r="L8" s="19">
        <f ca="1">Biomass!L37*'EPE Data'!L$85</f>
        <v>0</v>
      </c>
      <c r="M8" s="19">
        <f ca="1">Biomass!M37*'EPE Data'!M$85</f>
        <v>0</v>
      </c>
      <c r="N8" s="19">
        <f ca="1">Biomass!N37*'EPE Data'!N$85</f>
        <v>0</v>
      </c>
      <c r="O8" s="19">
        <f ca="1">Biomass!O37*'EPE Data'!O$85</f>
        <v>0</v>
      </c>
      <c r="P8" s="19">
        <f ca="1">Biomass!P37*'EPE Data'!P$85</f>
        <v>0</v>
      </c>
      <c r="Q8" s="19">
        <f ca="1">Biomass!Q37*'EPE Data'!Q$85</f>
        <v>0</v>
      </c>
      <c r="R8" s="19">
        <f ca="1">Biomass!R37*'EPE Data'!R$85</f>
        <v>0</v>
      </c>
      <c r="S8" s="19">
        <f ca="1">Biomass!S37*'EPE Data'!S$85</f>
        <v>0</v>
      </c>
      <c r="T8" s="19">
        <f ca="1">Biomass!T37*'EPE Data'!T$85</f>
        <v>0</v>
      </c>
      <c r="U8" s="19">
        <f ca="1">Biomass!U37*'EPE Data'!U$85</f>
        <v>0</v>
      </c>
      <c r="V8" s="19">
        <f ca="1">Biomass!V37*'EPE Data'!V$85</f>
        <v>0</v>
      </c>
      <c r="W8" s="19">
        <f ca="1">Biomass!W37*'EPE Data'!W$85</f>
        <v>0</v>
      </c>
      <c r="X8" s="19">
        <f ca="1">Biomass!X37*'EPE Data'!X$85</f>
        <v>0</v>
      </c>
      <c r="Y8" s="19">
        <f ca="1">Biomass!Y37*'EPE Data'!Y$85</f>
        <v>0</v>
      </c>
      <c r="Z8" s="19">
        <f ca="1">Biomass!Z37*'EPE Data'!Z$85</f>
        <v>0</v>
      </c>
      <c r="AA8" s="19">
        <f ca="1">Biomass!AA37*'EPE Data'!AA$85</f>
        <v>0</v>
      </c>
      <c r="AB8" s="19">
        <f ca="1">Biomass!AB37*'EPE Data'!AB$85</f>
        <v>0</v>
      </c>
      <c r="AC8" s="19">
        <f ca="1">Biomass!AC37*'EPE Data'!AC$85</f>
        <v>0</v>
      </c>
      <c r="AD8" s="19">
        <f ca="1">Biomass!AD37*'EPE Data'!AD$85</f>
        <v>0</v>
      </c>
      <c r="AE8" s="19">
        <f ca="1">Biomass!AE37*'EPE Data'!AE$85</f>
        <v>0</v>
      </c>
      <c r="AF8" s="19">
        <f ca="1">Biomass!AF37*'EPE Data'!AF$85</f>
        <v>0</v>
      </c>
      <c r="AG8" s="17"/>
    </row>
    <row r="9" spans="1:35">
      <c r="A9" t="s">
        <v>24</v>
      </c>
      <c r="B9" s="19">
        <f ca="1">Biomass!B38*'EPE Data'!B$85</f>
        <v>88639992357913.719</v>
      </c>
      <c r="C9" s="19">
        <f ca="1">Biomass!C38*'EPE Data'!C$85</f>
        <v>96365661157241.047</v>
      </c>
      <c r="D9" s="19">
        <f ca="1">Biomass!D38*'EPE Data'!D$85</f>
        <v>101771154431060.25</v>
      </c>
      <c r="E9" s="19">
        <f ca="1">Biomass!E38*'EPE Data'!E$85</f>
        <v>114184047140027.53</v>
      </c>
      <c r="F9" s="19">
        <f ca="1">Biomass!F38*'EPE Data'!F$85</f>
        <v>114764747349049.28</v>
      </c>
      <c r="G9" s="19">
        <f ca="1">Biomass!G38*'EPE Data'!G$85</f>
        <v>118011757573042.02</v>
      </c>
      <c r="H9" s="19">
        <f ca="1">Biomass!H38*'EPE Data'!H$85</f>
        <v>121356230970252.94</v>
      </c>
      <c r="I9" s="19">
        <f ca="1">Biomass!I38*'EPE Data'!I$85</f>
        <v>124734222258840.59</v>
      </c>
      <c r="J9" s="19">
        <f ca="1">Biomass!J38*'EPE Data'!J$85</f>
        <v>128145366966319.16</v>
      </c>
      <c r="K9" s="19">
        <f ca="1">Biomass!K38*'EPE Data'!K$85</f>
        <v>131589308753140.02</v>
      </c>
      <c r="L9" s="19">
        <f ca="1">Biomass!L38*'EPE Data'!L$85</f>
        <v>135065699187099.44</v>
      </c>
      <c r="M9" s="19">
        <f ca="1">Biomass!M38*'EPE Data'!M$85</f>
        <v>138708513647768.28</v>
      </c>
      <c r="N9" s="19">
        <f ca="1">Biomass!N38*'EPE Data'!N$85</f>
        <v>142359848481709.69</v>
      </c>
      <c r="O9" s="19">
        <f ca="1">Biomass!O38*'EPE Data'!O$85</f>
        <v>146018752210113.5</v>
      </c>
      <c r="P9" s="19">
        <f ca="1">Biomass!P38*'EPE Data'!P$85</f>
        <v>149684296164987.91</v>
      </c>
      <c r="Q9" s="19">
        <f ca="1">Biomass!Q38*'EPE Data'!Q$85</f>
        <v>153355573809646.91</v>
      </c>
      <c r="R9" s="19">
        <f ca="1">Biomass!R38*'EPE Data'!R$85</f>
        <v>156916202506207.94</v>
      </c>
      <c r="S9" s="19">
        <f ca="1">Biomass!S38*'EPE Data'!S$85</f>
        <v>160478738581990.72</v>
      </c>
      <c r="T9" s="19">
        <f ca="1">Biomass!T38*'EPE Data'!T$85</f>
        <v>164042423424168.12</v>
      </c>
      <c r="U9" s="19">
        <f ca="1">Biomass!U38*'EPE Data'!U$85</f>
        <v>167606515777779.62</v>
      </c>
      <c r="V9" s="19">
        <f ca="1">Biomass!V38*'EPE Data'!V$85</f>
        <v>171170291252096.47</v>
      </c>
      <c r="W9" s="19">
        <f ca="1">Biomass!W38*'EPE Data'!W$85</f>
        <v>174212343578736.06</v>
      </c>
      <c r="X9" s="19">
        <f ca="1">Biomass!X38*'EPE Data'!X$85</f>
        <v>177262775861349.91</v>
      </c>
      <c r="Y9" s="19">
        <f ca="1">Biomass!Y38*'EPE Data'!Y$85</f>
        <v>180321410465091.59</v>
      </c>
      <c r="Z9" s="19">
        <f ca="1">Biomass!Z38*'EPE Data'!Z$85</f>
        <v>183388074740462.41</v>
      </c>
      <c r="AA9" s="19">
        <f ca="1">Biomass!AA38*'EPE Data'!AA$85</f>
        <v>186462600849636.72</v>
      </c>
      <c r="AB9" s="19">
        <f ca="1">Biomass!AB38*'EPE Data'!AB$85</f>
        <v>188983361964004.91</v>
      </c>
      <c r="AC9" s="19">
        <f ca="1">Biomass!AC38*'EPE Data'!AC$85</f>
        <v>191504658911772.97</v>
      </c>
      <c r="AD9" s="19">
        <f ca="1">Biomass!AD38*'EPE Data'!AD$85</f>
        <v>194026478171080.5</v>
      </c>
      <c r="AE9" s="19">
        <f ca="1">Biomass!AE38*'EPE Data'!AE$85</f>
        <v>196548806671240.97</v>
      </c>
      <c r="AF9" s="19">
        <f ca="1">Biomass!AF38*'EPE Data'!AF$85</f>
        <v>199071631774080.16</v>
      </c>
      <c r="AG9" s="17"/>
    </row>
    <row r="10" spans="1:35">
      <c r="A10" s="88" t="s">
        <v>25</v>
      </c>
      <c r="B10" s="19">
        <f ca="1">Biomass!B39*'EPE Data'!B$85</f>
        <v>0</v>
      </c>
      <c r="C10" s="19">
        <f ca="1">Biomass!C39*'EPE Data'!C$85</f>
        <v>0</v>
      </c>
      <c r="D10" s="19">
        <f ca="1">Biomass!D39*'EPE Data'!D$85</f>
        <v>0</v>
      </c>
      <c r="E10" s="19">
        <f ca="1">Biomass!E39*'EPE Data'!E$85</f>
        <v>0</v>
      </c>
      <c r="F10" s="19">
        <f ca="1">Biomass!F39*'EPE Data'!F$85</f>
        <v>0</v>
      </c>
      <c r="G10" s="19">
        <f ca="1">Biomass!G39*'EPE Data'!G$85</f>
        <v>0</v>
      </c>
      <c r="H10" s="19">
        <f ca="1">Biomass!H39*'EPE Data'!H$85</f>
        <v>0</v>
      </c>
      <c r="I10" s="19">
        <f ca="1">Biomass!I39*'EPE Data'!I$85</f>
        <v>0</v>
      </c>
      <c r="J10" s="19">
        <f ca="1">Biomass!J39*'EPE Data'!J$85</f>
        <v>0</v>
      </c>
      <c r="K10" s="19">
        <f ca="1">Biomass!K39*'EPE Data'!K$85</f>
        <v>0</v>
      </c>
      <c r="L10" s="19">
        <f ca="1">Biomass!L39*'EPE Data'!L$85</f>
        <v>0</v>
      </c>
      <c r="M10" s="19">
        <f ca="1">Biomass!M39*'EPE Data'!M$85</f>
        <v>0</v>
      </c>
      <c r="N10" s="19">
        <f ca="1">Biomass!N39*'EPE Data'!N$85</f>
        <v>0</v>
      </c>
      <c r="O10" s="19">
        <f ca="1">Biomass!O39*'EPE Data'!O$85</f>
        <v>0</v>
      </c>
      <c r="P10" s="19">
        <f ca="1">Biomass!P39*'EPE Data'!P$85</f>
        <v>0</v>
      </c>
      <c r="Q10" s="19">
        <f ca="1">Biomass!Q39*'EPE Data'!Q$85</f>
        <v>0</v>
      </c>
      <c r="R10" s="19">
        <f ca="1">Biomass!R39*'EPE Data'!R$85</f>
        <v>0</v>
      </c>
      <c r="S10" s="19">
        <f ca="1">Biomass!S39*'EPE Data'!S$85</f>
        <v>0</v>
      </c>
      <c r="T10" s="19">
        <f ca="1">Biomass!T39*'EPE Data'!T$85</f>
        <v>0</v>
      </c>
      <c r="U10" s="19">
        <f ca="1">Biomass!U39*'EPE Data'!U$85</f>
        <v>0</v>
      </c>
      <c r="V10" s="19">
        <f ca="1">Biomass!V39*'EPE Data'!V$85</f>
        <v>0</v>
      </c>
      <c r="W10" s="19">
        <f ca="1">Biomass!W39*'EPE Data'!W$85</f>
        <v>0</v>
      </c>
      <c r="X10" s="19">
        <f ca="1">Biomass!X39*'EPE Data'!X$85</f>
        <v>0</v>
      </c>
      <c r="Y10" s="19">
        <f ca="1">Biomass!Y39*'EPE Data'!Y$85</f>
        <v>0</v>
      </c>
      <c r="Z10" s="19">
        <f ca="1">Biomass!Z39*'EPE Data'!Z$85</f>
        <v>0</v>
      </c>
      <c r="AA10" s="19">
        <f ca="1">Biomass!AA39*'EPE Data'!AA$85</f>
        <v>0</v>
      </c>
      <c r="AB10" s="19">
        <f ca="1">Biomass!AB39*'EPE Data'!AB$85</f>
        <v>0</v>
      </c>
      <c r="AC10" s="19">
        <f ca="1">Biomass!AC39*'EPE Data'!AC$85</f>
        <v>0</v>
      </c>
      <c r="AD10" s="19">
        <f ca="1">Biomass!AD39*'EPE Data'!AD$85</f>
        <v>0</v>
      </c>
      <c r="AE10" s="19">
        <f ca="1">Biomass!AE39*'EPE Data'!AE$85</f>
        <v>0</v>
      </c>
      <c r="AF10" s="19">
        <f ca="1">Biomass!AF39*'EPE Data'!AF$85</f>
        <v>0</v>
      </c>
      <c r="AG10" s="17"/>
    </row>
    <row r="11" spans="1:35">
      <c r="A11" t="s">
        <v>26</v>
      </c>
      <c r="B11" s="19">
        <f ca="1">Biomass!B40*'EPE Data'!B$85</f>
        <v>2840916657864.2163</v>
      </c>
      <c r="C11" s="19">
        <f ca="1">Biomass!C40*'EPE Data'!C$85</f>
        <v>3165082765510.6348</v>
      </c>
      <c r="D11" s="19">
        <f ca="1">Biomass!D40*'EPE Data'!D$85</f>
        <v>3197075348611.8413</v>
      </c>
      <c r="E11" s="19">
        <f ca="1">Biomass!E40*'EPE Data'!E$85</f>
        <v>3736651766257.0776</v>
      </c>
      <c r="F11" s="19">
        <f ca="1">Biomass!F40*'EPE Data'!F$85</f>
        <v>3901266624884.8198</v>
      </c>
      <c r="G11" s="19">
        <f ca="1">Biomass!G40*'EPE Data'!G$85</f>
        <v>4156688294143.6147</v>
      </c>
      <c r="H11" s="19">
        <f ca="1">Biomass!H40*'EPE Data'!H$85</f>
        <v>4206460540031.2671</v>
      </c>
      <c r="I11" s="19">
        <f ca="1">Biomass!I40*'EPE Data'!I$85</f>
        <v>4255816941809.937</v>
      </c>
      <c r="J11" s="19">
        <f ca="1">Biomass!J40*'EPE Data'!J$85</f>
        <v>4304764497964.1616</v>
      </c>
      <c r="K11" s="19">
        <f ca="1">Biomass!K40*'EPE Data'!K$85</f>
        <v>4353310050812.4067</v>
      </c>
      <c r="L11" s="19">
        <f ca="1">Biomass!L40*'EPE Data'!L$85</f>
        <v>4401460290838.8232</v>
      </c>
      <c r="M11" s="19">
        <f ca="1">Biomass!M40*'EPE Data'!M$85</f>
        <v>4678192762641.7793</v>
      </c>
      <c r="N11" s="19">
        <f ca="1">Biomass!N40*'EPE Data'!N$85</f>
        <v>4958941656557.7686</v>
      </c>
      <c r="O11" s="19">
        <f ca="1">Biomass!O40*'EPE Data'!O$85</f>
        <v>5243544921493.3867</v>
      </c>
      <c r="P11" s="19">
        <f ca="1">Biomass!P40*'EPE Data'!P$85</f>
        <v>5531844391379.2578</v>
      </c>
      <c r="Q11" s="19">
        <f ca="1">Biomass!Q40*'EPE Data'!Q$85</f>
        <v>5823685669438.877</v>
      </c>
      <c r="R11" s="19">
        <f ca="1">Biomass!R40*'EPE Data'!R$85</f>
        <v>5884180965927.0371</v>
      </c>
      <c r="S11" s="19">
        <f ca="1">Biomass!S40*'EPE Data'!S$85</f>
        <v>5943248565719.0537</v>
      </c>
      <c r="T11" s="19">
        <f ca="1">Biomass!T40*'EPE Data'!T$85</f>
        <v>6000913110181.3115</v>
      </c>
      <c r="U11" s="19">
        <f ca="1">Biomass!U40*'EPE Data'!U$85</f>
        <v>6057198676859.6006</v>
      </c>
      <c r="V11" s="19">
        <f ca="1">Biomass!V40*'EPE Data'!V$85</f>
        <v>6112128795513.3945</v>
      </c>
      <c r="W11" s="19">
        <f ca="1">Biomass!W40*'EPE Data'!W$85</f>
        <v>6154045784678.7314</v>
      </c>
      <c r="X11" s="19">
        <f ca="1">Biomass!X40*'EPE Data'!X$85</f>
        <v>6195366199177.8076</v>
      </c>
      <c r="Y11" s="19">
        <f ca="1">Biomass!Y40*'EPE Data'!Y$85</f>
        <v>6236102684954.0625</v>
      </c>
      <c r="Z11" s="19">
        <f ca="1">Biomass!Z40*'EPE Data'!Z$85</f>
        <v>6276267533040.6895</v>
      </c>
      <c r="AA11" s="19">
        <f ca="1">Biomass!AA40*'EPE Data'!AA$85</f>
        <v>6315872691924.6621</v>
      </c>
      <c r="AB11" s="19">
        <f ca="1">Biomass!AB40*'EPE Data'!AB$85</f>
        <v>6852014244503.4727</v>
      </c>
      <c r="AC11" s="19">
        <f ca="1">Biomass!AC40*'EPE Data'!AC$85</f>
        <v>7392166814204.7764</v>
      </c>
      <c r="AD11" s="19">
        <f ca="1">Biomass!AD40*'EPE Data'!AD$85</f>
        <v>7936229182228.8789</v>
      </c>
      <c r="AE11" s="19">
        <f ca="1">Biomass!AE40*'EPE Data'!AE$85</f>
        <v>8484103507068.7539</v>
      </c>
      <c r="AF11" s="19">
        <f ca="1">Biomass!AF40*'EPE Data'!AF$85</f>
        <v>9035695184815.7891</v>
      </c>
      <c r="AG11" s="17"/>
    </row>
    <row r="12" spans="1:35">
      <c r="A12" t="s">
        <v>27</v>
      </c>
      <c r="B12" s="19">
        <f ca="1">Biomass!B41*'EPE Data'!B$85</f>
        <v>0</v>
      </c>
      <c r="C12" s="19">
        <f ca="1">Biomass!C41*'EPE Data'!C$85</f>
        <v>0</v>
      </c>
      <c r="D12" s="19">
        <f ca="1">Biomass!D41*'EPE Data'!D$85</f>
        <v>0</v>
      </c>
      <c r="E12" s="19">
        <f ca="1">Biomass!E41*'EPE Data'!E$85</f>
        <v>0</v>
      </c>
      <c r="F12" s="19">
        <f ca="1">Biomass!F41*'EPE Data'!F$85</f>
        <v>0</v>
      </c>
      <c r="G12" s="19">
        <f ca="1">Biomass!G41*'EPE Data'!G$85</f>
        <v>0</v>
      </c>
      <c r="H12" s="19">
        <f ca="1">Biomass!H41*'EPE Data'!H$85</f>
        <v>0</v>
      </c>
      <c r="I12" s="19">
        <f ca="1">Biomass!I41*'EPE Data'!I$85</f>
        <v>0</v>
      </c>
      <c r="J12" s="19">
        <f ca="1">Biomass!J41*'EPE Data'!J$85</f>
        <v>0</v>
      </c>
      <c r="K12" s="19">
        <f ca="1">Biomass!K41*'EPE Data'!K$85</f>
        <v>0</v>
      </c>
      <c r="L12" s="19">
        <f ca="1">Biomass!L41*'EPE Data'!L$85</f>
        <v>0</v>
      </c>
      <c r="M12" s="19">
        <f ca="1">Biomass!M41*'EPE Data'!M$85</f>
        <v>0</v>
      </c>
      <c r="N12" s="19">
        <f ca="1">Biomass!N41*'EPE Data'!N$85</f>
        <v>0</v>
      </c>
      <c r="O12" s="19">
        <f ca="1">Biomass!O41*'EPE Data'!O$85</f>
        <v>0</v>
      </c>
      <c r="P12" s="19">
        <f ca="1">Biomass!P41*'EPE Data'!P$85</f>
        <v>0</v>
      </c>
      <c r="Q12" s="19">
        <f ca="1">Biomass!Q41*'EPE Data'!Q$85</f>
        <v>0</v>
      </c>
      <c r="R12" s="19">
        <f ca="1">Biomass!R41*'EPE Data'!R$85</f>
        <v>0</v>
      </c>
      <c r="S12" s="19">
        <f ca="1">Biomass!S41*'EPE Data'!S$85</f>
        <v>0</v>
      </c>
      <c r="T12" s="19">
        <f ca="1">Biomass!T41*'EPE Data'!T$85</f>
        <v>0</v>
      </c>
      <c r="U12" s="19">
        <f ca="1">Biomass!U41*'EPE Data'!U$85</f>
        <v>0</v>
      </c>
      <c r="V12" s="19">
        <f ca="1">Biomass!V41*'EPE Data'!V$85</f>
        <v>0</v>
      </c>
      <c r="W12" s="19">
        <f ca="1">Biomass!W41*'EPE Data'!W$85</f>
        <v>0</v>
      </c>
      <c r="X12" s="19">
        <f ca="1">Biomass!X41*'EPE Data'!X$85</f>
        <v>0</v>
      </c>
      <c r="Y12" s="19">
        <f ca="1">Biomass!Y41*'EPE Data'!Y$85</f>
        <v>0</v>
      </c>
      <c r="Z12" s="19">
        <f ca="1">Biomass!Z41*'EPE Data'!Z$85</f>
        <v>0</v>
      </c>
      <c r="AA12" s="19">
        <f ca="1">Biomass!AA41*'EPE Data'!AA$85</f>
        <v>0</v>
      </c>
      <c r="AB12" s="19">
        <f ca="1">Biomass!AB41*'EPE Data'!AB$85</f>
        <v>0</v>
      </c>
      <c r="AC12" s="19">
        <f ca="1">Biomass!AC41*'EPE Data'!AC$85</f>
        <v>0</v>
      </c>
      <c r="AD12" s="19">
        <f ca="1">Biomass!AD41*'EPE Data'!AD$85</f>
        <v>0</v>
      </c>
      <c r="AE12" s="19">
        <f ca="1">Biomass!AE41*'EPE Data'!AE$85</f>
        <v>0</v>
      </c>
      <c r="AF12" s="19">
        <f ca="1">Biomass!AF41*'EPE Data'!AF$85</f>
        <v>0</v>
      </c>
      <c r="AG12" s="17"/>
    </row>
    <row r="13" spans="1:35">
      <c r="A13" t="s">
        <v>28</v>
      </c>
      <c r="B13" s="19">
        <f ca="1">Biomass!B42*'EPE Data'!B$85</f>
        <v>0</v>
      </c>
      <c r="C13" s="19">
        <f ca="1">Biomass!C42*'EPE Data'!C$85</f>
        <v>0</v>
      </c>
      <c r="D13" s="19">
        <f ca="1">Biomass!D42*'EPE Data'!D$85</f>
        <v>0</v>
      </c>
      <c r="E13" s="19">
        <f ca="1">Biomass!E42*'EPE Data'!E$85</f>
        <v>0</v>
      </c>
      <c r="F13" s="19">
        <f ca="1">Biomass!F42*'EPE Data'!F$85</f>
        <v>0</v>
      </c>
      <c r="G13" s="19">
        <f ca="1">Biomass!G42*'EPE Data'!G$85</f>
        <v>0</v>
      </c>
      <c r="H13" s="19">
        <f ca="1">Biomass!H42*'EPE Data'!H$85</f>
        <v>0</v>
      </c>
      <c r="I13" s="19">
        <f ca="1">Biomass!I42*'EPE Data'!I$85</f>
        <v>0</v>
      </c>
      <c r="J13" s="19">
        <f ca="1">Biomass!J42*'EPE Data'!J$85</f>
        <v>0</v>
      </c>
      <c r="K13" s="19">
        <f ca="1">Biomass!K42*'EPE Data'!K$85</f>
        <v>0</v>
      </c>
      <c r="L13" s="19">
        <f ca="1">Biomass!L42*'EPE Data'!L$85</f>
        <v>0</v>
      </c>
      <c r="M13" s="19">
        <f ca="1">Biomass!M42*'EPE Data'!M$85</f>
        <v>0</v>
      </c>
      <c r="N13" s="19">
        <f ca="1">Biomass!N42*'EPE Data'!N$85</f>
        <v>0</v>
      </c>
      <c r="O13" s="19">
        <f ca="1">Biomass!O42*'EPE Data'!O$85</f>
        <v>0</v>
      </c>
      <c r="P13" s="19">
        <f ca="1">Biomass!P42*'EPE Data'!P$85</f>
        <v>0</v>
      </c>
      <c r="Q13" s="19">
        <f ca="1">Biomass!Q42*'EPE Data'!Q$85</f>
        <v>0</v>
      </c>
      <c r="R13" s="19">
        <f ca="1">Biomass!R42*'EPE Data'!R$85</f>
        <v>0</v>
      </c>
      <c r="S13" s="19">
        <f ca="1">Biomass!S42*'EPE Data'!S$85</f>
        <v>0</v>
      </c>
      <c r="T13" s="19">
        <f ca="1">Biomass!T42*'EPE Data'!T$85</f>
        <v>0</v>
      </c>
      <c r="U13" s="19">
        <f ca="1">Biomass!U42*'EPE Data'!U$85</f>
        <v>0</v>
      </c>
      <c r="V13" s="19">
        <f ca="1">Biomass!V42*'EPE Data'!V$85</f>
        <v>0</v>
      </c>
      <c r="W13" s="19">
        <f ca="1">Biomass!W42*'EPE Data'!W$85</f>
        <v>0</v>
      </c>
      <c r="X13" s="19">
        <f ca="1">Biomass!X42*'EPE Data'!X$85</f>
        <v>0</v>
      </c>
      <c r="Y13" s="19">
        <f ca="1">Biomass!Y42*'EPE Data'!Y$85</f>
        <v>0</v>
      </c>
      <c r="Z13" s="19">
        <f ca="1">Biomass!Z42*'EPE Data'!Z$85</f>
        <v>0</v>
      </c>
      <c r="AA13" s="19">
        <f ca="1">Biomass!AA42*'EPE Data'!AA$85</f>
        <v>0</v>
      </c>
      <c r="AB13" s="19">
        <f ca="1">Biomass!AB42*'EPE Data'!AB$85</f>
        <v>0</v>
      </c>
      <c r="AC13" s="19">
        <f ca="1">Biomass!AC42*'EPE Data'!AC$85</f>
        <v>0</v>
      </c>
      <c r="AD13" s="19">
        <f ca="1">Biomass!AD42*'EPE Data'!AD$85</f>
        <v>0</v>
      </c>
      <c r="AE13" s="19">
        <f ca="1">Biomass!AE42*'EPE Data'!AE$85</f>
        <v>0</v>
      </c>
      <c r="AF13" s="19">
        <f ca="1">Biomass!AF42*'EPE Data'!AF$85</f>
        <v>0</v>
      </c>
      <c r="AG13" s="17"/>
    </row>
    <row r="14" spans="1:35">
      <c r="A14" s="88" t="s">
        <v>29</v>
      </c>
      <c r="B14" s="19">
        <f ca="1">Biomass!B43*'EPE Data'!B$85</f>
        <v>89040421489591.516</v>
      </c>
      <c r="C14" s="19">
        <f ca="1">Biomass!C43*'EPE Data'!C$85</f>
        <v>99873907337220.047</v>
      </c>
      <c r="D14" s="19">
        <f ca="1">Biomass!D43*'EPE Data'!D$85</f>
        <v>97627990665031.844</v>
      </c>
      <c r="E14" s="19">
        <f ca="1">Biomass!E43*'EPE Data'!E$85</f>
        <v>109844791556359.5</v>
      </c>
      <c r="F14" s="19">
        <f ca="1">Biomass!F43*'EPE Data'!F$85</f>
        <v>110704356367666.16</v>
      </c>
      <c r="G14" s="19">
        <f ca="1">Biomass!G43*'EPE Data'!G$85</f>
        <v>114136246789498.47</v>
      </c>
      <c r="H14" s="19">
        <f ca="1">Biomass!H43*'EPE Data'!H$85</f>
        <v>117727624873927.5</v>
      </c>
      <c r="I14" s="19">
        <f ca="1">Biomass!I43*'EPE Data'!I$85</f>
        <v>121359791658214.92</v>
      </c>
      <c r="J14" s="19">
        <f ca="1">Biomass!J43*'EPE Data'!J$85</f>
        <v>125032290620245.36</v>
      </c>
      <c r="K14" s="19">
        <f ca="1">Biomass!K43*'EPE Data'!K$85</f>
        <v>128744675424860.83</v>
      </c>
      <c r="L14" s="19">
        <f ca="1">Biomass!L43*'EPE Data'!L$85</f>
        <v>132496509641293.83</v>
      </c>
      <c r="M14" s="19">
        <f ca="1">Biomass!M43*'EPE Data'!M$85</f>
        <v>136758146920218.66</v>
      </c>
      <c r="N14" s="19">
        <f ca="1">Biomass!N43*'EPE Data'!N$85</f>
        <v>141044423149039.31</v>
      </c>
      <c r="O14" s="19">
        <f ca="1">Biomass!O43*'EPE Data'!O$85</f>
        <v>145353834306430.66</v>
      </c>
      <c r="P14" s="19">
        <f ca="1">Biomass!P43*'EPE Data'!P$85</f>
        <v>149684912428578.03</v>
      </c>
      <c r="Q14" s="19">
        <f ca="1">Biomass!Q43*'EPE Data'!Q$85</f>
        <v>154036224535058.5</v>
      </c>
      <c r="R14" s="19">
        <f ca="1">Biomass!R43*'EPE Data'!R$85</f>
        <v>157747135123175.5</v>
      </c>
      <c r="S14" s="19">
        <f ca="1">Biomass!S43*'EPE Data'!S$85</f>
        <v>161462661445890.03</v>
      </c>
      <c r="T14" s="19">
        <f ca="1">Biomass!T43*'EPE Data'!T$85</f>
        <v>165181945326089.44</v>
      </c>
      <c r="U14" s="19">
        <f ca="1">Biomass!U43*'EPE Data'!U$85</f>
        <v>168904148222663.78</v>
      </c>
      <c r="V14" s="19">
        <f ca="1">Biomass!V43*'EPE Data'!V$85</f>
        <v>172628450672084.69</v>
      </c>
      <c r="W14" s="19">
        <f ca="1">Biomass!W43*'EPE Data'!W$85</f>
        <v>176759514853581.62</v>
      </c>
      <c r="X14" s="19">
        <f ca="1">Biomass!X43*'EPE Data'!X$85</f>
        <v>180913306392029.59</v>
      </c>
      <c r="Y14" s="19">
        <f ca="1">Biomass!Y43*'EPE Data'!Y$85</f>
        <v>185089343522300.78</v>
      </c>
      <c r="Z14" s="19">
        <f ca="1">Biomass!Z43*'EPE Data'!Z$85</f>
        <v>189287158000075.31</v>
      </c>
      <c r="AA14" s="19">
        <f ca="1">Biomass!AA43*'EPE Data'!AA$85</f>
        <v>193506294630817.12</v>
      </c>
      <c r="AB14" s="19">
        <f ca="1">Biomass!AB43*'EPE Data'!AB$85</f>
        <v>197591601452060.84</v>
      </c>
      <c r="AC14" s="19">
        <f ca="1">Biomass!AC43*'EPE Data'!AC$85</f>
        <v>201690479778919.28</v>
      </c>
      <c r="AD14" s="19">
        <f ca="1">Biomass!AD43*'EPE Data'!AD$85</f>
        <v>205802587131800.16</v>
      </c>
      <c r="AE14" s="19">
        <f ca="1">Biomass!AE43*'EPE Data'!AE$85</f>
        <v>209927592458374.22</v>
      </c>
      <c r="AF14" s="19">
        <f ca="1">Biomass!AF43*'EPE Data'!AF$85</f>
        <v>214065175660911.12</v>
      </c>
      <c r="AG14" s="17"/>
    </row>
    <row r="15" spans="1:35">
      <c r="A15" s="88" t="s">
        <v>30</v>
      </c>
      <c r="B15" s="19">
        <f ca="1">Biomass!B44*'EPE Data'!B$85</f>
        <v>165602908107764.84</v>
      </c>
      <c r="C15" s="19">
        <f ca="1">Biomass!C44*'EPE Data'!C$85</f>
        <v>184107915212792.34</v>
      </c>
      <c r="D15" s="19">
        <f ca="1">Biomass!D44*'EPE Data'!D$85</f>
        <v>178721207477615.56</v>
      </c>
      <c r="E15" s="19">
        <f ca="1">Biomass!E44*'EPE Data'!E$85</f>
        <v>201323325398662.72</v>
      </c>
      <c r="F15" s="19">
        <f ca="1">Biomass!F44*'EPE Data'!F$85</f>
        <v>203129312345578.91</v>
      </c>
      <c r="G15" s="19">
        <f ca="1">Biomass!G44*'EPE Data'!G$85</f>
        <v>209655477926122.78</v>
      </c>
      <c r="H15" s="19">
        <f ca="1">Biomass!H44*'EPE Data'!H$85</f>
        <v>216223837166005.75</v>
      </c>
      <c r="I15" s="19">
        <f ca="1">Biomass!I44*'EPE Data'!I$85</f>
        <v>222866449532033.53</v>
      </c>
      <c r="J15" s="19">
        <f ca="1">Biomass!J44*'EPE Data'!J$85</f>
        <v>229582484783409.37</v>
      </c>
      <c r="K15" s="19">
        <f ca="1">Biomass!K44*'EPE Data'!K$85</f>
        <v>236371131205553.25</v>
      </c>
      <c r="L15" s="19">
        <f ca="1">Biomass!L44*'EPE Data'!L$85</f>
        <v>243231595096219.62</v>
      </c>
      <c r="M15" s="19">
        <f ca="1">Biomass!M44*'EPE Data'!M$85</f>
        <v>250390492505261.06</v>
      </c>
      <c r="N15" s="19">
        <f ca="1">Biomass!N44*'EPE Data'!N$85</f>
        <v>257578900598483.75</v>
      </c>
      <c r="O15" s="19">
        <f ca="1">Biomass!O44*'EPE Data'!O$85</f>
        <v>264794609363105.09</v>
      </c>
      <c r="P15" s="19">
        <f ca="1">Biomass!P44*'EPE Data'!P$85</f>
        <v>272035461769340.53</v>
      </c>
      <c r="Q15" s="19">
        <f ca="1">Biomass!Q44*'EPE Data'!Q$85</f>
        <v>279299352192090.81</v>
      </c>
      <c r="R15" s="19">
        <f ca="1">Biomass!R44*'EPE Data'!R$85</f>
        <v>286593392666675.87</v>
      </c>
      <c r="S15" s="19">
        <f ca="1">Biomass!S44*'EPE Data'!S$85</f>
        <v>293907153737336.31</v>
      </c>
      <c r="T15" s="19">
        <f ca="1">Biomass!T44*'EPE Data'!T$85</f>
        <v>301238674904103.75</v>
      </c>
      <c r="U15" s="19">
        <f ca="1">Biomass!U44*'EPE Data'!U$85</f>
        <v>308586040525329.44</v>
      </c>
      <c r="V15" s="19">
        <f ca="1">Biomass!V44*'EPE Data'!V$85</f>
        <v>315947378541973.62</v>
      </c>
      <c r="W15" s="19">
        <f ca="1">Biomass!W44*'EPE Data'!W$85</f>
        <v>323130078118975</v>
      </c>
      <c r="X15" s="19">
        <f ca="1">Biomass!X44*'EPE Data'!X$85</f>
        <v>330349297075474.44</v>
      </c>
      <c r="Y15" s="19">
        <f ca="1">Biomass!Y44*'EPE Data'!Y$85</f>
        <v>337604261288745.56</v>
      </c>
      <c r="Z15" s="19">
        <f ca="1">Biomass!Z44*'EPE Data'!Z$85</f>
        <v>344894218361927.81</v>
      </c>
      <c r="AA15" s="19">
        <f ca="1">Biomass!AA44*'EPE Data'!AA$85</f>
        <v>352218436867163.56</v>
      </c>
      <c r="AB15" s="19">
        <f ca="1">Biomass!AB44*'EPE Data'!AB$85</f>
        <v>358832842486660.75</v>
      </c>
      <c r="AC15" s="19">
        <f ca="1">Biomass!AC44*'EPE Data'!AC$85</f>
        <v>365464672716479.75</v>
      </c>
      <c r="AD15" s="19">
        <f ca="1">Biomass!AD44*'EPE Data'!AD$85</f>
        <v>372113487843179.19</v>
      </c>
      <c r="AE15" s="19">
        <f ca="1">Biomass!AE44*'EPE Data'!AE$85</f>
        <v>378778862824910.31</v>
      </c>
      <c r="AF15" s="19">
        <f ca="1">Biomass!AF44*'EPE Data'!AF$85</f>
        <v>385460386684558.87</v>
      </c>
      <c r="AG15" s="17"/>
    </row>
    <row r="16" spans="1:35">
      <c r="A16" t="s">
        <v>31</v>
      </c>
      <c r="B16" s="19">
        <f ca="1">Biomass!B45*'EPE Data'!B$85</f>
        <v>0</v>
      </c>
      <c r="C16" s="19">
        <f ca="1">Biomass!C45*'EPE Data'!C$85</f>
        <v>0</v>
      </c>
      <c r="D16" s="19">
        <f ca="1">Biomass!D45*'EPE Data'!D$85</f>
        <v>0</v>
      </c>
      <c r="E16" s="19">
        <f ca="1">Biomass!E45*'EPE Data'!E$85</f>
        <v>0</v>
      </c>
      <c r="F16" s="19">
        <f ca="1">Biomass!F45*'EPE Data'!F$85</f>
        <v>0</v>
      </c>
      <c r="G16" s="19">
        <f ca="1">Biomass!G45*'EPE Data'!G$85</f>
        <v>0</v>
      </c>
      <c r="H16" s="19">
        <f ca="1">Biomass!H45*'EPE Data'!H$85</f>
        <v>0</v>
      </c>
      <c r="I16" s="19">
        <f ca="1">Biomass!I45*'EPE Data'!I$85</f>
        <v>0</v>
      </c>
      <c r="J16" s="19">
        <f ca="1">Biomass!J45*'EPE Data'!J$85</f>
        <v>0</v>
      </c>
      <c r="K16" s="19">
        <f ca="1">Biomass!K45*'EPE Data'!K$85</f>
        <v>0</v>
      </c>
      <c r="L16" s="19">
        <f ca="1">Biomass!L45*'EPE Data'!L$85</f>
        <v>0</v>
      </c>
      <c r="M16" s="19">
        <f ca="1">Biomass!M45*'EPE Data'!M$85</f>
        <v>0</v>
      </c>
      <c r="N16" s="19">
        <f ca="1">Biomass!N45*'EPE Data'!N$85</f>
        <v>0</v>
      </c>
      <c r="O16" s="19">
        <f ca="1">Biomass!O45*'EPE Data'!O$85</f>
        <v>0</v>
      </c>
      <c r="P16" s="19">
        <f ca="1">Biomass!P45*'EPE Data'!P$85</f>
        <v>0</v>
      </c>
      <c r="Q16" s="19">
        <f ca="1">Biomass!Q45*'EPE Data'!Q$85</f>
        <v>0</v>
      </c>
      <c r="R16" s="19">
        <f ca="1">Biomass!R45*'EPE Data'!R$85</f>
        <v>0</v>
      </c>
      <c r="S16" s="19">
        <f ca="1">Biomass!S45*'EPE Data'!S$85</f>
        <v>0</v>
      </c>
      <c r="T16" s="19">
        <f ca="1">Biomass!T45*'EPE Data'!T$85</f>
        <v>0</v>
      </c>
      <c r="U16" s="19">
        <f ca="1">Biomass!U45*'EPE Data'!U$85</f>
        <v>0</v>
      </c>
      <c r="V16" s="19">
        <f ca="1">Biomass!V45*'EPE Data'!V$85</f>
        <v>0</v>
      </c>
      <c r="W16" s="19">
        <f ca="1">Biomass!W45*'EPE Data'!W$85</f>
        <v>0</v>
      </c>
      <c r="X16" s="19">
        <f ca="1">Biomass!X45*'EPE Data'!X$85</f>
        <v>0</v>
      </c>
      <c r="Y16" s="19">
        <f ca="1">Biomass!Y45*'EPE Data'!Y$85</f>
        <v>0</v>
      </c>
      <c r="Z16" s="19">
        <f ca="1">Biomass!Z45*'EPE Data'!Z$85</f>
        <v>0</v>
      </c>
      <c r="AA16" s="19">
        <f ca="1">Biomass!AA45*'EPE Data'!AA$85</f>
        <v>0</v>
      </c>
      <c r="AB16" s="19">
        <f ca="1">Biomass!AB45*'EPE Data'!AB$85</f>
        <v>0</v>
      </c>
      <c r="AC16" s="19">
        <f ca="1">Biomass!AC45*'EPE Data'!AC$85</f>
        <v>0</v>
      </c>
      <c r="AD16" s="19">
        <f ca="1">Biomass!AD45*'EPE Data'!AD$85</f>
        <v>0</v>
      </c>
      <c r="AE16" s="19">
        <f ca="1">Biomass!AE45*'EPE Data'!AE$85</f>
        <v>0</v>
      </c>
      <c r="AF16" s="19">
        <f ca="1">Biomass!AF45*'EPE Data'!AF$85</f>
        <v>0</v>
      </c>
      <c r="AG16" s="17"/>
    </row>
    <row r="17" spans="1:33">
      <c r="A17" t="s">
        <v>32</v>
      </c>
      <c r="B17" s="19">
        <f ca="1">Biomass!B46*'EPE Data'!B$85</f>
        <v>0</v>
      </c>
      <c r="C17" s="19">
        <f ca="1">Biomass!C46*'EPE Data'!C$85</f>
        <v>0</v>
      </c>
      <c r="D17" s="19">
        <f ca="1">Biomass!D46*'EPE Data'!D$85</f>
        <v>0</v>
      </c>
      <c r="E17" s="19">
        <f ca="1">Biomass!E46*'EPE Data'!E$85</f>
        <v>0</v>
      </c>
      <c r="F17" s="19">
        <f ca="1">Biomass!F46*'EPE Data'!F$85</f>
        <v>0</v>
      </c>
      <c r="G17" s="19">
        <f ca="1">Biomass!G46*'EPE Data'!G$85</f>
        <v>0</v>
      </c>
      <c r="H17" s="19">
        <f ca="1">Biomass!H46*'EPE Data'!H$85</f>
        <v>0</v>
      </c>
      <c r="I17" s="19">
        <f ca="1">Biomass!I46*'EPE Data'!I$85</f>
        <v>0</v>
      </c>
      <c r="J17" s="19">
        <f ca="1">Biomass!J46*'EPE Data'!J$85</f>
        <v>0</v>
      </c>
      <c r="K17" s="19">
        <f ca="1">Biomass!K46*'EPE Data'!K$85</f>
        <v>0</v>
      </c>
      <c r="L17" s="19">
        <f ca="1">Biomass!L46*'EPE Data'!L$85</f>
        <v>0</v>
      </c>
      <c r="M17" s="19">
        <f ca="1">Biomass!M46*'EPE Data'!M$85</f>
        <v>0</v>
      </c>
      <c r="N17" s="19">
        <f ca="1">Biomass!N46*'EPE Data'!N$85</f>
        <v>0</v>
      </c>
      <c r="O17" s="19">
        <f ca="1">Biomass!O46*'EPE Data'!O$85</f>
        <v>0</v>
      </c>
      <c r="P17" s="19">
        <f ca="1">Biomass!P46*'EPE Data'!P$85</f>
        <v>0</v>
      </c>
      <c r="Q17" s="19">
        <f ca="1">Biomass!Q46*'EPE Data'!Q$85</f>
        <v>0</v>
      </c>
      <c r="R17" s="19">
        <f ca="1">Biomass!R46*'EPE Data'!R$85</f>
        <v>0</v>
      </c>
      <c r="S17" s="19">
        <f ca="1">Biomass!S46*'EPE Data'!S$85</f>
        <v>0</v>
      </c>
      <c r="T17" s="19">
        <f ca="1">Biomass!T46*'EPE Data'!T$85</f>
        <v>0</v>
      </c>
      <c r="U17" s="19">
        <f ca="1">Biomass!U46*'EPE Data'!U$85</f>
        <v>0</v>
      </c>
      <c r="V17" s="19">
        <f ca="1">Biomass!V46*'EPE Data'!V$85</f>
        <v>0</v>
      </c>
      <c r="W17" s="19">
        <f ca="1">Biomass!W46*'EPE Data'!W$85</f>
        <v>0</v>
      </c>
      <c r="X17" s="19">
        <f ca="1">Biomass!X46*'EPE Data'!X$85</f>
        <v>0</v>
      </c>
      <c r="Y17" s="19">
        <f ca="1">Biomass!Y46*'EPE Data'!Y$85</f>
        <v>0</v>
      </c>
      <c r="Z17" s="19">
        <f ca="1">Biomass!Z46*'EPE Data'!Z$85</f>
        <v>0</v>
      </c>
      <c r="AA17" s="19">
        <f ca="1">Biomass!AA46*'EPE Data'!AA$85</f>
        <v>0</v>
      </c>
      <c r="AB17" s="19">
        <f ca="1">Biomass!AB46*'EPE Data'!AB$85</f>
        <v>0</v>
      </c>
      <c r="AC17" s="19">
        <f ca="1">Biomass!AC46*'EPE Data'!AC$85</f>
        <v>0</v>
      </c>
      <c r="AD17" s="19">
        <f ca="1">Biomass!AD46*'EPE Data'!AD$85</f>
        <v>0</v>
      </c>
      <c r="AE17" s="19">
        <f ca="1">Biomass!AE46*'EPE Data'!AE$85</f>
        <v>0</v>
      </c>
      <c r="AF17" s="19">
        <f ca="1">Biomass!AF46*'EPE Data'!AF$85</f>
        <v>0</v>
      </c>
      <c r="AG17" s="17"/>
    </row>
    <row r="18" spans="1:33">
      <c r="A18" t="s">
        <v>33</v>
      </c>
      <c r="B18" s="19">
        <f ca="1">Biomass!B47*'EPE Data'!B$85</f>
        <v>0</v>
      </c>
      <c r="C18" s="19">
        <f ca="1">Biomass!C47*'EPE Data'!C$85</f>
        <v>0</v>
      </c>
      <c r="D18" s="19">
        <f ca="1">Biomass!D47*'EPE Data'!D$85</f>
        <v>0</v>
      </c>
      <c r="E18" s="19">
        <f ca="1">Biomass!E47*'EPE Data'!E$85</f>
        <v>0</v>
      </c>
      <c r="F18" s="19">
        <f ca="1">Biomass!F47*'EPE Data'!F$85</f>
        <v>0</v>
      </c>
      <c r="G18" s="19">
        <f ca="1">Biomass!G47*'EPE Data'!G$85</f>
        <v>0</v>
      </c>
      <c r="H18" s="19">
        <f ca="1">Biomass!H47*'EPE Data'!H$85</f>
        <v>0</v>
      </c>
      <c r="I18" s="19">
        <f ca="1">Biomass!I47*'EPE Data'!I$85</f>
        <v>0</v>
      </c>
      <c r="J18" s="19">
        <f ca="1">Biomass!J47*'EPE Data'!J$85</f>
        <v>0</v>
      </c>
      <c r="K18" s="19">
        <f ca="1">Biomass!K47*'EPE Data'!K$85</f>
        <v>0</v>
      </c>
      <c r="L18" s="19">
        <f ca="1">Biomass!L47*'EPE Data'!L$85</f>
        <v>0</v>
      </c>
      <c r="M18" s="19">
        <f ca="1">Biomass!M47*'EPE Data'!M$85</f>
        <v>0</v>
      </c>
      <c r="N18" s="19">
        <f ca="1">Biomass!N47*'EPE Data'!N$85</f>
        <v>0</v>
      </c>
      <c r="O18" s="19">
        <f ca="1">Biomass!O47*'EPE Data'!O$85</f>
        <v>0</v>
      </c>
      <c r="P18" s="19">
        <f ca="1">Biomass!P47*'EPE Data'!P$85</f>
        <v>0</v>
      </c>
      <c r="Q18" s="19">
        <f ca="1">Biomass!Q47*'EPE Data'!Q$85</f>
        <v>0</v>
      </c>
      <c r="R18" s="19">
        <f ca="1">Biomass!R47*'EPE Data'!R$85</f>
        <v>0</v>
      </c>
      <c r="S18" s="19">
        <f ca="1">Biomass!S47*'EPE Data'!S$85</f>
        <v>0</v>
      </c>
      <c r="T18" s="19">
        <f ca="1">Biomass!T47*'EPE Data'!T$85</f>
        <v>0</v>
      </c>
      <c r="U18" s="19">
        <f ca="1">Biomass!U47*'EPE Data'!U$85</f>
        <v>0</v>
      </c>
      <c r="V18" s="19">
        <f ca="1">Biomass!V47*'EPE Data'!V$85</f>
        <v>0</v>
      </c>
      <c r="W18" s="19">
        <f ca="1">Biomass!W47*'EPE Data'!W$85</f>
        <v>0</v>
      </c>
      <c r="X18" s="19">
        <f ca="1">Biomass!X47*'EPE Data'!X$85</f>
        <v>0</v>
      </c>
      <c r="Y18" s="19">
        <f ca="1">Biomass!Y47*'EPE Data'!Y$85</f>
        <v>0</v>
      </c>
      <c r="Z18" s="19">
        <f ca="1">Biomass!Z47*'EPE Data'!Z$85</f>
        <v>0</v>
      </c>
      <c r="AA18" s="19">
        <f ca="1">Biomass!AA47*'EPE Data'!AA$85</f>
        <v>0</v>
      </c>
      <c r="AB18" s="19">
        <f ca="1">Biomass!AB47*'EPE Data'!AB$85</f>
        <v>0</v>
      </c>
      <c r="AC18" s="19">
        <f ca="1">Biomass!AC47*'EPE Data'!AC$85</f>
        <v>0</v>
      </c>
      <c r="AD18" s="19">
        <f ca="1">Biomass!AD47*'EPE Data'!AD$85</f>
        <v>0</v>
      </c>
      <c r="AE18" s="19">
        <f ca="1">Biomass!AE47*'EPE Data'!AE$85</f>
        <v>0</v>
      </c>
      <c r="AF18" s="19">
        <f ca="1">Biomass!AF47*'EPE Data'!AF$85</f>
        <v>0</v>
      </c>
      <c r="AG18" s="17"/>
    </row>
    <row r="19" spans="1:33">
      <c r="A19" t="s">
        <v>34</v>
      </c>
      <c r="B19" s="19">
        <f ca="1">Biomass!B48*'EPE Data'!B$85</f>
        <v>0</v>
      </c>
      <c r="C19" s="19">
        <f ca="1">Biomass!C48*'EPE Data'!C$85</f>
        <v>0</v>
      </c>
      <c r="D19" s="19">
        <f ca="1">Biomass!D48*'EPE Data'!D$85</f>
        <v>0</v>
      </c>
      <c r="E19" s="19">
        <f ca="1">Biomass!E48*'EPE Data'!E$85</f>
        <v>0</v>
      </c>
      <c r="F19" s="19">
        <f ca="1">Biomass!F48*'EPE Data'!F$85</f>
        <v>0</v>
      </c>
      <c r="G19" s="19">
        <f ca="1">Biomass!G48*'EPE Data'!G$85</f>
        <v>0</v>
      </c>
      <c r="H19" s="19">
        <f ca="1">Biomass!H48*'EPE Data'!H$85</f>
        <v>0</v>
      </c>
      <c r="I19" s="19">
        <f ca="1">Biomass!I48*'EPE Data'!I$85</f>
        <v>0</v>
      </c>
      <c r="J19" s="19">
        <f ca="1">Biomass!J48*'EPE Data'!J$85</f>
        <v>0</v>
      </c>
      <c r="K19" s="19">
        <f ca="1">Biomass!K48*'EPE Data'!K$85</f>
        <v>0</v>
      </c>
      <c r="L19" s="19">
        <f ca="1">Biomass!L48*'EPE Data'!L$85</f>
        <v>0</v>
      </c>
      <c r="M19" s="19">
        <f ca="1">Biomass!M48*'EPE Data'!M$85</f>
        <v>0</v>
      </c>
      <c r="N19" s="19">
        <f ca="1">Biomass!N48*'EPE Data'!N$85</f>
        <v>0</v>
      </c>
      <c r="O19" s="19">
        <f ca="1">Biomass!O48*'EPE Data'!O$85</f>
        <v>0</v>
      </c>
      <c r="P19" s="19">
        <f ca="1">Biomass!P48*'EPE Data'!P$85</f>
        <v>0</v>
      </c>
      <c r="Q19" s="19">
        <f ca="1">Biomass!Q48*'EPE Data'!Q$85</f>
        <v>0</v>
      </c>
      <c r="R19" s="19">
        <f ca="1">Biomass!R48*'EPE Data'!R$85</f>
        <v>0</v>
      </c>
      <c r="S19" s="19">
        <f ca="1">Biomass!S48*'EPE Data'!S$85</f>
        <v>0</v>
      </c>
      <c r="T19" s="19">
        <f ca="1">Biomass!T48*'EPE Data'!T$85</f>
        <v>0</v>
      </c>
      <c r="U19" s="19">
        <f ca="1">Biomass!U48*'EPE Data'!U$85</f>
        <v>0</v>
      </c>
      <c r="V19" s="19">
        <f ca="1">Biomass!V48*'EPE Data'!V$85</f>
        <v>0</v>
      </c>
      <c r="W19" s="19">
        <f ca="1">Biomass!W48*'EPE Data'!W$85</f>
        <v>0</v>
      </c>
      <c r="X19" s="19">
        <f ca="1">Biomass!X48*'EPE Data'!X$85</f>
        <v>0</v>
      </c>
      <c r="Y19" s="19">
        <f ca="1">Biomass!Y48*'EPE Data'!Y$85</f>
        <v>0</v>
      </c>
      <c r="Z19" s="19">
        <f ca="1">Biomass!Z48*'EPE Data'!Z$85</f>
        <v>0</v>
      </c>
      <c r="AA19" s="19">
        <f ca="1">Biomass!AA48*'EPE Data'!AA$85</f>
        <v>0</v>
      </c>
      <c r="AB19" s="19">
        <f ca="1">Biomass!AB48*'EPE Data'!AB$85</f>
        <v>0</v>
      </c>
      <c r="AC19" s="19">
        <f ca="1">Biomass!AC48*'EPE Data'!AC$85</f>
        <v>0</v>
      </c>
      <c r="AD19" s="19">
        <f ca="1">Biomass!AD48*'EPE Data'!AD$85</f>
        <v>0</v>
      </c>
      <c r="AE19" s="19">
        <f ca="1">Biomass!AE48*'EPE Data'!AE$85</f>
        <v>0</v>
      </c>
      <c r="AF19" s="19">
        <f ca="1">Biomass!AF48*'EPE Data'!AF$85</f>
        <v>0</v>
      </c>
      <c r="AG19" s="17"/>
    </row>
    <row r="20" spans="1:33">
      <c r="A20" t="s">
        <v>35</v>
      </c>
      <c r="B20" s="19">
        <f ca="1">Biomass!B49*'EPE Data'!B$85</f>
        <v>0</v>
      </c>
      <c r="C20" s="19">
        <f ca="1">Biomass!C49*'EPE Data'!C$85</f>
        <v>0</v>
      </c>
      <c r="D20" s="19">
        <f ca="1">Biomass!D49*'EPE Data'!D$85</f>
        <v>0</v>
      </c>
      <c r="E20" s="19">
        <f ca="1">Biomass!E49*'EPE Data'!E$85</f>
        <v>0</v>
      </c>
      <c r="F20" s="19">
        <f ca="1">Biomass!F49*'EPE Data'!F$85</f>
        <v>0</v>
      </c>
      <c r="G20" s="19">
        <f ca="1">Biomass!G49*'EPE Data'!G$85</f>
        <v>0</v>
      </c>
      <c r="H20" s="19">
        <f ca="1">Biomass!H49*'EPE Data'!H$85</f>
        <v>0</v>
      </c>
      <c r="I20" s="19">
        <f ca="1">Biomass!I49*'EPE Data'!I$85</f>
        <v>0</v>
      </c>
      <c r="J20" s="19">
        <f ca="1">Biomass!J49*'EPE Data'!J$85</f>
        <v>0</v>
      </c>
      <c r="K20" s="19">
        <f ca="1">Biomass!K49*'EPE Data'!K$85</f>
        <v>0</v>
      </c>
      <c r="L20" s="19">
        <f ca="1">Biomass!L49*'EPE Data'!L$85</f>
        <v>0</v>
      </c>
      <c r="M20" s="19">
        <f ca="1">Biomass!M49*'EPE Data'!M$85</f>
        <v>0</v>
      </c>
      <c r="N20" s="19">
        <f ca="1">Biomass!N49*'EPE Data'!N$85</f>
        <v>0</v>
      </c>
      <c r="O20" s="19">
        <f ca="1">Biomass!O49*'EPE Data'!O$85</f>
        <v>0</v>
      </c>
      <c r="P20" s="19">
        <f ca="1">Biomass!P49*'EPE Data'!P$85</f>
        <v>0</v>
      </c>
      <c r="Q20" s="19">
        <f ca="1">Biomass!Q49*'EPE Data'!Q$85</f>
        <v>0</v>
      </c>
      <c r="R20" s="19">
        <f ca="1">Biomass!R49*'EPE Data'!R$85</f>
        <v>0</v>
      </c>
      <c r="S20" s="19">
        <f ca="1">Biomass!S49*'EPE Data'!S$85</f>
        <v>0</v>
      </c>
      <c r="T20" s="19">
        <f ca="1">Biomass!T49*'EPE Data'!T$85</f>
        <v>0</v>
      </c>
      <c r="U20" s="19">
        <f ca="1">Biomass!U49*'EPE Data'!U$85</f>
        <v>0</v>
      </c>
      <c r="V20" s="19">
        <f ca="1">Biomass!V49*'EPE Data'!V$85</f>
        <v>0</v>
      </c>
      <c r="W20" s="19">
        <f ca="1">Biomass!W49*'EPE Data'!W$85</f>
        <v>0</v>
      </c>
      <c r="X20" s="19">
        <f ca="1">Biomass!X49*'EPE Data'!X$85</f>
        <v>0</v>
      </c>
      <c r="Y20" s="19">
        <f ca="1">Biomass!Y49*'EPE Data'!Y$85</f>
        <v>0</v>
      </c>
      <c r="Z20" s="19">
        <f ca="1">Biomass!Z49*'EPE Data'!Z$85</f>
        <v>0</v>
      </c>
      <c r="AA20" s="19">
        <f ca="1">Biomass!AA49*'EPE Data'!AA$85</f>
        <v>0</v>
      </c>
      <c r="AB20" s="19">
        <f ca="1">Biomass!AB49*'EPE Data'!AB$85</f>
        <v>0</v>
      </c>
      <c r="AC20" s="19">
        <f ca="1">Biomass!AC49*'EPE Data'!AC$85</f>
        <v>0</v>
      </c>
      <c r="AD20" s="19">
        <f ca="1">Biomass!AD49*'EPE Data'!AD$85</f>
        <v>0</v>
      </c>
      <c r="AE20" s="19">
        <f ca="1">Biomass!AE49*'EPE Data'!AE$85</f>
        <v>0</v>
      </c>
      <c r="AF20" s="19">
        <f ca="1">Biomass!AF49*'EPE Data'!AF$85</f>
        <v>0</v>
      </c>
      <c r="AG20" s="17"/>
    </row>
    <row r="21" spans="1:33">
      <c r="A21" t="s">
        <v>36</v>
      </c>
      <c r="B21" s="19">
        <f ca="1">Biomass!B50*'EPE Data'!B$85</f>
        <v>0</v>
      </c>
      <c r="C21" s="19">
        <f ca="1">Biomass!C50*'EPE Data'!C$85</f>
        <v>0</v>
      </c>
      <c r="D21" s="19">
        <f ca="1">Biomass!D50*'EPE Data'!D$85</f>
        <v>0</v>
      </c>
      <c r="E21" s="19">
        <f ca="1">Biomass!E50*'EPE Data'!E$85</f>
        <v>0</v>
      </c>
      <c r="F21" s="19">
        <f ca="1">Biomass!F50*'EPE Data'!F$85</f>
        <v>0</v>
      </c>
      <c r="G21" s="19">
        <f ca="1">Biomass!G50*'EPE Data'!G$85</f>
        <v>0</v>
      </c>
      <c r="H21" s="19">
        <f ca="1">Biomass!H50*'EPE Data'!H$85</f>
        <v>0</v>
      </c>
      <c r="I21" s="19">
        <f ca="1">Biomass!I50*'EPE Data'!I$85</f>
        <v>0</v>
      </c>
      <c r="J21" s="19">
        <f ca="1">Biomass!J50*'EPE Data'!J$85</f>
        <v>0</v>
      </c>
      <c r="K21" s="19">
        <f ca="1">Biomass!K50*'EPE Data'!K$85</f>
        <v>0</v>
      </c>
      <c r="L21" s="19">
        <f ca="1">Biomass!L50*'EPE Data'!L$85</f>
        <v>0</v>
      </c>
      <c r="M21" s="19">
        <f ca="1">Biomass!M50*'EPE Data'!M$85</f>
        <v>0</v>
      </c>
      <c r="N21" s="19">
        <f ca="1">Biomass!N50*'EPE Data'!N$85</f>
        <v>0</v>
      </c>
      <c r="O21" s="19">
        <f ca="1">Biomass!O50*'EPE Data'!O$85</f>
        <v>0</v>
      </c>
      <c r="P21" s="19">
        <f ca="1">Biomass!P50*'EPE Data'!P$85</f>
        <v>0</v>
      </c>
      <c r="Q21" s="19">
        <f ca="1">Biomass!Q50*'EPE Data'!Q$85</f>
        <v>0</v>
      </c>
      <c r="R21" s="19">
        <f ca="1">Biomass!R50*'EPE Data'!R$85</f>
        <v>0</v>
      </c>
      <c r="S21" s="19">
        <f ca="1">Biomass!S50*'EPE Data'!S$85</f>
        <v>0</v>
      </c>
      <c r="T21" s="19">
        <f ca="1">Biomass!T50*'EPE Data'!T$85</f>
        <v>0</v>
      </c>
      <c r="U21" s="19">
        <f ca="1">Biomass!U50*'EPE Data'!U$85</f>
        <v>0</v>
      </c>
      <c r="V21" s="19">
        <f ca="1">Biomass!V50*'EPE Data'!V$85</f>
        <v>0</v>
      </c>
      <c r="W21" s="19">
        <f ca="1">Biomass!W50*'EPE Data'!W$85</f>
        <v>0</v>
      </c>
      <c r="X21" s="19">
        <f ca="1">Biomass!X50*'EPE Data'!X$85</f>
        <v>0</v>
      </c>
      <c r="Y21" s="19">
        <f ca="1">Biomass!Y50*'EPE Data'!Y$85</f>
        <v>0</v>
      </c>
      <c r="Z21" s="19">
        <f ca="1">Biomass!Z50*'EPE Data'!Z$85</f>
        <v>0</v>
      </c>
      <c r="AA21" s="19">
        <f ca="1">Biomass!AA50*'EPE Data'!AA$85</f>
        <v>0</v>
      </c>
      <c r="AB21" s="19">
        <f ca="1">Biomass!AB50*'EPE Data'!AB$85</f>
        <v>0</v>
      </c>
      <c r="AC21" s="19">
        <f ca="1">Biomass!AC50*'EPE Data'!AC$85</f>
        <v>0</v>
      </c>
      <c r="AD21" s="19">
        <f ca="1">Biomass!AD50*'EPE Data'!AD$85</f>
        <v>0</v>
      </c>
      <c r="AE21" s="19">
        <f ca="1">Biomass!AE50*'EPE Data'!AE$85</f>
        <v>0</v>
      </c>
      <c r="AF21" s="19">
        <f ca="1">Biomass!AF50*'EPE Data'!AF$85</f>
        <v>0</v>
      </c>
      <c r="AG21" s="17"/>
    </row>
    <row r="22" spans="1:33">
      <c r="A22" t="s">
        <v>37</v>
      </c>
      <c r="B22" s="19">
        <f ca="1">Biomass!B51*'EPE Data'!B$85</f>
        <v>0</v>
      </c>
      <c r="C22" s="19">
        <f ca="1">Biomass!C51*'EPE Data'!C$85</f>
        <v>0</v>
      </c>
      <c r="D22" s="19">
        <f ca="1">Biomass!D51*'EPE Data'!D$85</f>
        <v>0</v>
      </c>
      <c r="E22" s="19">
        <f ca="1">Biomass!E51*'EPE Data'!E$85</f>
        <v>0</v>
      </c>
      <c r="F22" s="19">
        <f ca="1">Biomass!F51*'EPE Data'!F$85</f>
        <v>0</v>
      </c>
      <c r="G22" s="19">
        <f ca="1">Biomass!G51*'EPE Data'!G$85</f>
        <v>0</v>
      </c>
      <c r="H22" s="19">
        <f ca="1">Biomass!H51*'EPE Data'!H$85</f>
        <v>0</v>
      </c>
      <c r="I22" s="19">
        <f ca="1">Biomass!I51*'EPE Data'!I$85</f>
        <v>0</v>
      </c>
      <c r="J22" s="19">
        <f ca="1">Biomass!J51*'EPE Data'!J$85</f>
        <v>0</v>
      </c>
      <c r="K22" s="19">
        <f ca="1">Biomass!K51*'EPE Data'!K$85</f>
        <v>0</v>
      </c>
      <c r="L22" s="19">
        <f ca="1">Biomass!L51*'EPE Data'!L$85</f>
        <v>0</v>
      </c>
      <c r="M22" s="19">
        <f ca="1">Biomass!M51*'EPE Data'!M$85</f>
        <v>0</v>
      </c>
      <c r="N22" s="19">
        <f ca="1">Biomass!N51*'EPE Data'!N$85</f>
        <v>0</v>
      </c>
      <c r="O22" s="19">
        <f ca="1">Biomass!O51*'EPE Data'!O$85</f>
        <v>0</v>
      </c>
      <c r="P22" s="19">
        <f ca="1">Biomass!P51*'EPE Data'!P$85</f>
        <v>0</v>
      </c>
      <c r="Q22" s="19">
        <f ca="1">Biomass!Q51*'EPE Data'!Q$85</f>
        <v>0</v>
      </c>
      <c r="R22" s="19">
        <f ca="1">Biomass!R51*'EPE Data'!R$85</f>
        <v>0</v>
      </c>
      <c r="S22" s="19">
        <f ca="1">Biomass!S51*'EPE Data'!S$85</f>
        <v>0</v>
      </c>
      <c r="T22" s="19">
        <f ca="1">Biomass!T51*'EPE Data'!T$85</f>
        <v>0</v>
      </c>
      <c r="U22" s="19">
        <f ca="1">Biomass!U51*'EPE Data'!U$85</f>
        <v>0</v>
      </c>
      <c r="V22" s="19">
        <f ca="1">Biomass!V51*'EPE Data'!V$85</f>
        <v>0</v>
      </c>
      <c r="W22" s="19">
        <f ca="1">Biomass!W51*'EPE Data'!W$85</f>
        <v>0</v>
      </c>
      <c r="X22" s="19">
        <f ca="1">Biomass!X51*'EPE Data'!X$85</f>
        <v>0</v>
      </c>
      <c r="Y22" s="19">
        <f ca="1">Biomass!Y51*'EPE Data'!Y$85</f>
        <v>0</v>
      </c>
      <c r="Z22" s="19">
        <f ca="1">Biomass!Z51*'EPE Data'!Z$85</f>
        <v>0</v>
      </c>
      <c r="AA22" s="19">
        <f ca="1">Biomass!AA51*'EPE Data'!AA$85</f>
        <v>0</v>
      </c>
      <c r="AB22" s="19">
        <f ca="1">Biomass!AB51*'EPE Data'!AB$85</f>
        <v>0</v>
      </c>
      <c r="AC22" s="19">
        <f ca="1">Biomass!AC51*'EPE Data'!AC$85</f>
        <v>0</v>
      </c>
      <c r="AD22" s="19">
        <f ca="1">Biomass!AD51*'EPE Data'!AD$85</f>
        <v>0</v>
      </c>
      <c r="AE22" s="19">
        <f ca="1">Biomass!AE51*'EPE Data'!AE$85</f>
        <v>0</v>
      </c>
      <c r="AF22" s="19">
        <f ca="1">Biomass!AF51*'EPE Data'!AF$85</f>
        <v>0</v>
      </c>
      <c r="AG22" s="17"/>
    </row>
    <row r="23" spans="1:33">
      <c r="A23" t="s">
        <v>38</v>
      </c>
      <c r="B23" s="19">
        <f ca="1">Biomass!B52*'EPE Data'!B$85</f>
        <v>0</v>
      </c>
      <c r="C23" s="19">
        <f ca="1">Biomass!C52*'EPE Data'!C$85</f>
        <v>0</v>
      </c>
      <c r="D23" s="19">
        <f ca="1">Biomass!D52*'EPE Data'!D$85</f>
        <v>0</v>
      </c>
      <c r="E23" s="19">
        <f ca="1">Biomass!E52*'EPE Data'!E$85</f>
        <v>0</v>
      </c>
      <c r="F23" s="19">
        <f ca="1">Biomass!F52*'EPE Data'!F$85</f>
        <v>0</v>
      </c>
      <c r="G23" s="19">
        <f ca="1">Biomass!G52*'EPE Data'!G$85</f>
        <v>0</v>
      </c>
      <c r="H23" s="19">
        <f ca="1">Biomass!H52*'EPE Data'!H$85</f>
        <v>0</v>
      </c>
      <c r="I23" s="19">
        <f ca="1">Biomass!I52*'EPE Data'!I$85</f>
        <v>0</v>
      </c>
      <c r="J23" s="19">
        <f ca="1">Biomass!J52*'EPE Data'!J$85</f>
        <v>0</v>
      </c>
      <c r="K23" s="19">
        <f ca="1">Biomass!K52*'EPE Data'!K$85</f>
        <v>0</v>
      </c>
      <c r="L23" s="19">
        <f ca="1">Biomass!L52*'EPE Data'!L$85</f>
        <v>0</v>
      </c>
      <c r="M23" s="19">
        <f ca="1">Biomass!M52*'EPE Data'!M$85</f>
        <v>0</v>
      </c>
      <c r="N23" s="19">
        <f ca="1">Biomass!N52*'EPE Data'!N$85</f>
        <v>0</v>
      </c>
      <c r="O23" s="19">
        <f ca="1">Biomass!O52*'EPE Data'!O$85</f>
        <v>0</v>
      </c>
      <c r="P23" s="19">
        <f ca="1">Biomass!P52*'EPE Data'!P$85</f>
        <v>0</v>
      </c>
      <c r="Q23" s="19">
        <f ca="1">Biomass!Q52*'EPE Data'!Q$85</f>
        <v>0</v>
      </c>
      <c r="R23" s="19">
        <f ca="1">Biomass!R52*'EPE Data'!R$85</f>
        <v>0</v>
      </c>
      <c r="S23" s="19">
        <f ca="1">Biomass!S52*'EPE Data'!S$85</f>
        <v>0</v>
      </c>
      <c r="T23" s="19">
        <f ca="1">Biomass!T52*'EPE Data'!T$85</f>
        <v>0</v>
      </c>
      <c r="U23" s="19">
        <f ca="1">Biomass!U52*'EPE Data'!U$85</f>
        <v>0</v>
      </c>
      <c r="V23" s="19">
        <f ca="1">Biomass!V52*'EPE Data'!V$85</f>
        <v>0</v>
      </c>
      <c r="W23" s="19">
        <f ca="1">Biomass!W52*'EPE Data'!W$85</f>
        <v>0</v>
      </c>
      <c r="X23" s="19">
        <f ca="1">Biomass!X52*'EPE Data'!X$85</f>
        <v>0</v>
      </c>
      <c r="Y23" s="19">
        <f ca="1">Biomass!Y52*'EPE Data'!Y$85</f>
        <v>0</v>
      </c>
      <c r="Z23" s="19">
        <f ca="1">Biomass!Z52*'EPE Data'!Z$85</f>
        <v>0</v>
      </c>
      <c r="AA23" s="19">
        <f ca="1">Biomass!AA52*'EPE Data'!AA$85</f>
        <v>0</v>
      </c>
      <c r="AB23" s="19">
        <f ca="1">Biomass!AB52*'EPE Data'!AB$85</f>
        <v>0</v>
      </c>
      <c r="AC23" s="19">
        <f ca="1">Biomass!AC52*'EPE Data'!AC$85</f>
        <v>0</v>
      </c>
      <c r="AD23" s="19">
        <f ca="1">Biomass!AD52*'EPE Data'!AD$85</f>
        <v>0</v>
      </c>
      <c r="AE23" s="19">
        <f ca="1">Biomass!AE52*'EPE Data'!AE$85</f>
        <v>0</v>
      </c>
      <c r="AF23" s="19">
        <f ca="1">Biomass!AF52*'EPE Data'!AF$85</f>
        <v>0</v>
      </c>
      <c r="AG23" s="17"/>
    </row>
    <row r="24" spans="1:33">
      <c r="A24" t="s">
        <v>39</v>
      </c>
      <c r="B24" s="19">
        <f ca="1">Biomass!B53*'EPE Data'!B$85</f>
        <v>0</v>
      </c>
      <c r="C24" s="19">
        <f ca="1">Biomass!C53*'EPE Data'!C$85</f>
        <v>0</v>
      </c>
      <c r="D24" s="19">
        <f ca="1">Biomass!D53*'EPE Data'!D$85</f>
        <v>0</v>
      </c>
      <c r="E24" s="19">
        <f ca="1">Biomass!E53*'EPE Data'!E$85</f>
        <v>0</v>
      </c>
      <c r="F24" s="19">
        <f ca="1">Biomass!F53*'EPE Data'!F$85</f>
        <v>0</v>
      </c>
      <c r="G24" s="19">
        <f ca="1">Biomass!G53*'EPE Data'!G$85</f>
        <v>0</v>
      </c>
      <c r="H24" s="19">
        <f ca="1">Biomass!H53*'EPE Data'!H$85</f>
        <v>0</v>
      </c>
      <c r="I24" s="19">
        <f ca="1">Biomass!I53*'EPE Data'!I$85</f>
        <v>0</v>
      </c>
      <c r="J24" s="19">
        <f ca="1">Biomass!J53*'EPE Data'!J$85</f>
        <v>0</v>
      </c>
      <c r="K24" s="19">
        <f ca="1">Biomass!K53*'EPE Data'!K$85</f>
        <v>0</v>
      </c>
      <c r="L24" s="19">
        <f ca="1">Biomass!L53*'EPE Data'!L$85</f>
        <v>0</v>
      </c>
      <c r="M24" s="19">
        <f ca="1">Biomass!M53*'EPE Data'!M$85</f>
        <v>0</v>
      </c>
      <c r="N24" s="19">
        <f ca="1">Biomass!N53*'EPE Data'!N$85</f>
        <v>0</v>
      </c>
      <c r="O24" s="19">
        <f ca="1">Biomass!O53*'EPE Data'!O$85</f>
        <v>0</v>
      </c>
      <c r="P24" s="19">
        <f ca="1">Biomass!P53*'EPE Data'!P$85</f>
        <v>0</v>
      </c>
      <c r="Q24" s="19">
        <f ca="1">Biomass!Q53*'EPE Data'!Q$85</f>
        <v>0</v>
      </c>
      <c r="R24" s="19">
        <f ca="1">Biomass!R53*'EPE Data'!R$85</f>
        <v>0</v>
      </c>
      <c r="S24" s="19">
        <f ca="1">Biomass!S53*'EPE Data'!S$85</f>
        <v>0</v>
      </c>
      <c r="T24" s="19">
        <f ca="1">Biomass!T53*'EPE Data'!T$85</f>
        <v>0</v>
      </c>
      <c r="U24" s="19">
        <f ca="1">Biomass!U53*'EPE Data'!U$85</f>
        <v>0</v>
      </c>
      <c r="V24" s="19">
        <f ca="1">Biomass!V53*'EPE Data'!V$85</f>
        <v>0</v>
      </c>
      <c r="W24" s="19">
        <f ca="1">Biomass!W53*'EPE Data'!W$85</f>
        <v>0</v>
      </c>
      <c r="X24" s="19">
        <f ca="1">Biomass!X53*'EPE Data'!X$85</f>
        <v>0</v>
      </c>
      <c r="Y24" s="19">
        <f ca="1">Biomass!Y53*'EPE Data'!Y$85</f>
        <v>0</v>
      </c>
      <c r="Z24" s="19">
        <f ca="1">Biomass!Z53*'EPE Data'!Z$85</f>
        <v>0</v>
      </c>
      <c r="AA24" s="19">
        <f ca="1">Biomass!AA53*'EPE Data'!AA$85</f>
        <v>0</v>
      </c>
      <c r="AB24" s="19">
        <f ca="1">Biomass!AB53*'EPE Data'!AB$85</f>
        <v>0</v>
      </c>
      <c r="AC24" s="19">
        <f ca="1">Biomass!AC53*'EPE Data'!AC$85</f>
        <v>0</v>
      </c>
      <c r="AD24" s="19">
        <f ca="1">Biomass!AD53*'EPE Data'!AD$85</f>
        <v>0</v>
      </c>
      <c r="AE24" s="19">
        <f ca="1">Biomass!AE53*'EPE Data'!AE$85</f>
        <v>0</v>
      </c>
      <c r="AF24" s="19">
        <f ca="1">Biomass!AF53*'EPE Data'!AF$85</f>
        <v>0</v>
      </c>
      <c r="AG24" s="17"/>
    </row>
    <row r="25" spans="1:33">
      <c r="A25" t="s">
        <v>40</v>
      </c>
      <c r="B25" s="19">
        <f ca="1">Biomass!B54*'EPE Data'!B$85</f>
        <v>0</v>
      </c>
      <c r="C25" s="19">
        <f ca="1">Biomass!C54*'EPE Data'!C$85</f>
        <v>0</v>
      </c>
      <c r="D25" s="19">
        <f ca="1">Biomass!D54*'EPE Data'!D$85</f>
        <v>0</v>
      </c>
      <c r="E25" s="19">
        <f ca="1">Biomass!E54*'EPE Data'!E$85</f>
        <v>0</v>
      </c>
      <c r="F25" s="19">
        <f ca="1">Biomass!F54*'EPE Data'!F$85</f>
        <v>0</v>
      </c>
      <c r="G25" s="19">
        <f ca="1">Biomass!G54*'EPE Data'!G$85</f>
        <v>0</v>
      </c>
      <c r="H25" s="19">
        <f ca="1">Biomass!H54*'EPE Data'!H$85</f>
        <v>0</v>
      </c>
      <c r="I25" s="19">
        <f ca="1">Biomass!I54*'EPE Data'!I$85</f>
        <v>0</v>
      </c>
      <c r="J25" s="19">
        <f ca="1">Biomass!J54*'EPE Data'!J$85</f>
        <v>0</v>
      </c>
      <c r="K25" s="19">
        <f ca="1">Biomass!K54*'EPE Data'!K$85</f>
        <v>0</v>
      </c>
      <c r="L25" s="19">
        <f ca="1">Biomass!L54*'EPE Data'!L$85</f>
        <v>0</v>
      </c>
      <c r="M25" s="19">
        <f ca="1">Biomass!M54*'EPE Data'!M$85</f>
        <v>0</v>
      </c>
      <c r="N25" s="19">
        <f ca="1">Biomass!N54*'EPE Data'!N$85</f>
        <v>0</v>
      </c>
      <c r="O25" s="19">
        <f ca="1">Biomass!O54*'EPE Data'!O$85</f>
        <v>0</v>
      </c>
      <c r="P25" s="19">
        <f ca="1">Biomass!P54*'EPE Data'!P$85</f>
        <v>0</v>
      </c>
      <c r="Q25" s="19">
        <f ca="1">Biomass!Q54*'EPE Data'!Q$85</f>
        <v>0</v>
      </c>
      <c r="R25" s="19">
        <f ca="1">Biomass!R54*'EPE Data'!R$85</f>
        <v>0</v>
      </c>
      <c r="S25" s="19">
        <f ca="1">Biomass!S54*'EPE Data'!S$85</f>
        <v>0</v>
      </c>
      <c r="T25" s="19">
        <f ca="1">Biomass!T54*'EPE Data'!T$85</f>
        <v>0</v>
      </c>
      <c r="U25" s="19">
        <f ca="1">Biomass!U54*'EPE Data'!U$85</f>
        <v>0</v>
      </c>
      <c r="V25" s="19">
        <f ca="1">Biomass!V54*'EPE Data'!V$85</f>
        <v>0</v>
      </c>
      <c r="W25" s="19">
        <f ca="1">Biomass!W54*'EPE Data'!W$85</f>
        <v>0</v>
      </c>
      <c r="X25" s="19">
        <f ca="1">Biomass!X54*'EPE Data'!X$85</f>
        <v>0</v>
      </c>
      <c r="Y25" s="19">
        <f ca="1">Biomass!Y54*'EPE Data'!Y$85</f>
        <v>0</v>
      </c>
      <c r="Z25" s="19">
        <f ca="1">Biomass!Z54*'EPE Data'!Z$85</f>
        <v>0</v>
      </c>
      <c r="AA25" s="19">
        <f ca="1">Biomass!AA54*'EPE Data'!AA$85</f>
        <v>0</v>
      </c>
      <c r="AB25" s="19">
        <f ca="1">Biomass!AB54*'EPE Data'!AB$85</f>
        <v>0</v>
      </c>
      <c r="AC25" s="19">
        <f ca="1">Biomass!AC54*'EPE Data'!AC$85</f>
        <v>0</v>
      </c>
      <c r="AD25" s="19">
        <f ca="1">Biomass!AD54*'EPE Data'!AD$85</f>
        <v>0</v>
      </c>
      <c r="AE25" s="19">
        <f ca="1">Biomass!AE54*'EPE Data'!AE$85</f>
        <v>0</v>
      </c>
      <c r="AF25" s="19">
        <f ca="1">Biomass!AF54*'EPE Data'!AF$85</f>
        <v>0</v>
      </c>
      <c r="AG25" s="17"/>
    </row>
    <row r="26" spans="1:33">
      <c r="A26" t="s">
        <v>41</v>
      </c>
      <c r="B26" s="19">
        <f ca="1">Biomass!B55*'EPE Data'!B$85</f>
        <v>0</v>
      </c>
      <c r="C26" s="19">
        <f ca="1">Biomass!C55*'EPE Data'!C$85</f>
        <v>0</v>
      </c>
      <c r="D26" s="19">
        <f ca="1">Biomass!D55*'EPE Data'!D$85</f>
        <v>0</v>
      </c>
      <c r="E26" s="19">
        <f ca="1">Biomass!E55*'EPE Data'!E$85</f>
        <v>0</v>
      </c>
      <c r="F26" s="19">
        <f ca="1">Biomass!F55*'EPE Data'!F$85</f>
        <v>0</v>
      </c>
      <c r="G26" s="19">
        <f ca="1">Biomass!G55*'EPE Data'!G$85</f>
        <v>0</v>
      </c>
      <c r="H26" s="19">
        <f ca="1">Biomass!H55*'EPE Data'!H$85</f>
        <v>0</v>
      </c>
      <c r="I26" s="19">
        <f ca="1">Biomass!I55*'EPE Data'!I$85</f>
        <v>0</v>
      </c>
      <c r="J26" s="19">
        <f ca="1">Biomass!J55*'EPE Data'!J$85</f>
        <v>0</v>
      </c>
      <c r="K26" s="19">
        <f ca="1">Biomass!K55*'EPE Data'!K$85</f>
        <v>0</v>
      </c>
      <c r="L26" s="19">
        <f ca="1">Biomass!L55*'EPE Data'!L$85</f>
        <v>0</v>
      </c>
      <c r="M26" s="19">
        <f ca="1">Biomass!M55*'EPE Data'!M$85</f>
        <v>0</v>
      </c>
      <c r="N26" s="19">
        <f ca="1">Biomass!N55*'EPE Data'!N$85</f>
        <v>0</v>
      </c>
      <c r="O26" s="19">
        <f ca="1">Biomass!O55*'EPE Data'!O$85</f>
        <v>0</v>
      </c>
      <c r="P26" s="19">
        <f ca="1">Biomass!P55*'EPE Data'!P$85</f>
        <v>0</v>
      </c>
      <c r="Q26" s="19">
        <f ca="1">Biomass!Q55*'EPE Data'!Q$85</f>
        <v>0</v>
      </c>
      <c r="R26" s="19">
        <f ca="1">Biomass!R55*'EPE Data'!R$85</f>
        <v>0</v>
      </c>
      <c r="S26" s="19">
        <f ca="1">Biomass!S55*'EPE Data'!S$85</f>
        <v>0</v>
      </c>
      <c r="T26" s="19">
        <f ca="1">Biomass!T55*'EPE Data'!T$85</f>
        <v>0</v>
      </c>
      <c r="U26" s="19">
        <f ca="1">Biomass!U55*'EPE Data'!U$85</f>
        <v>0</v>
      </c>
      <c r="V26" s="19">
        <f ca="1">Biomass!V55*'EPE Data'!V$85</f>
        <v>0</v>
      </c>
      <c r="W26" s="19">
        <f ca="1">Biomass!W55*'EPE Data'!W$85</f>
        <v>0</v>
      </c>
      <c r="X26" s="19">
        <f ca="1">Biomass!X55*'EPE Data'!X$85</f>
        <v>0</v>
      </c>
      <c r="Y26" s="19">
        <f ca="1">Biomass!Y55*'EPE Data'!Y$85</f>
        <v>0</v>
      </c>
      <c r="Z26" s="19">
        <f ca="1">Biomass!Z55*'EPE Data'!Z$85</f>
        <v>0</v>
      </c>
      <c r="AA26" s="19">
        <f ca="1">Biomass!AA55*'EPE Data'!AA$85</f>
        <v>0</v>
      </c>
      <c r="AB26" s="19">
        <f ca="1">Biomass!AB55*'EPE Data'!AB$85</f>
        <v>0</v>
      </c>
      <c r="AC26" s="19">
        <f ca="1">Biomass!AC55*'EPE Data'!AC$85</f>
        <v>0</v>
      </c>
      <c r="AD26" s="19">
        <f ca="1">Biomass!AD55*'EPE Data'!AD$85</f>
        <v>0</v>
      </c>
      <c r="AE26" s="19">
        <f ca="1">Biomass!AE55*'EPE Data'!AE$85</f>
        <v>0</v>
      </c>
      <c r="AF26" s="19">
        <f ca="1">Biomass!AF55*'EPE Data'!AF$85</f>
        <v>0</v>
      </c>
      <c r="AG26" s="17"/>
    </row>
    <row r="27" spans="1:33">
      <c r="AG27" s="19"/>
    </row>
    <row r="28" spans="1:33">
      <c r="AG28" s="19"/>
    </row>
    <row r="29" spans="1:33">
      <c r="AG29" s="19"/>
    </row>
    <row r="30" spans="1:33">
      <c r="AG30" s="7"/>
    </row>
    <row r="31" spans="1:33">
      <c r="AG31" s="7"/>
    </row>
    <row r="32" spans="1:33">
      <c r="AG32" s="7"/>
    </row>
    <row r="33" spans="33:33">
      <c r="AG33" s="7"/>
    </row>
    <row r="34" spans="33:33">
      <c r="AG34" s="7"/>
    </row>
    <row r="35" spans="33:33">
      <c r="AG35" s="7"/>
    </row>
    <row r="36" spans="33:33">
      <c r="AG36" s="7"/>
    </row>
    <row r="37" spans="33:33">
      <c r="AG37" s="7"/>
    </row>
    <row r="38" spans="33:33">
      <c r="AG38" s="7"/>
    </row>
    <row r="39" spans="33:33">
      <c r="AG39" s="7"/>
    </row>
    <row r="40" spans="33:33">
      <c r="AG40" s="7"/>
    </row>
    <row r="41" spans="33:33">
      <c r="AG41" s="7"/>
    </row>
    <row r="42" spans="33:33">
      <c r="AG42" s="9"/>
    </row>
    <row r="43" spans="33:33">
      <c r="AG43" s="19"/>
    </row>
    <row r="44" spans="33:33">
      <c r="AG44" s="7"/>
    </row>
    <row r="45" spans="33:33">
      <c r="AG45" s="7"/>
    </row>
    <row r="46" spans="33:33">
      <c r="AG46" s="7"/>
    </row>
    <row r="47" spans="33:33">
      <c r="AG47" s="7"/>
    </row>
    <row r="48" spans="33:33">
      <c r="AG48" s="7"/>
    </row>
    <row r="49" spans="33:33">
      <c r="AG49" s="7"/>
    </row>
    <row r="50" spans="33:33">
      <c r="AG50" s="7"/>
    </row>
    <row r="51" spans="33:33">
      <c r="AG51" s="7"/>
    </row>
    <row r="52" spans="33:33">
      <c r="AG52" s="7"/>
    </row>
    <row r="53" spans="33:33">
      <c r="AG53" s="7"/>
    </row>
    <row r="54" spans="33:33">
      <c r="AG54" s="7"/>
    </row>
    <row r="55" spans="33:33">
      <c r="AG55" s="7"/>
    </row>
    <row r="56" spans="33:33">
      <c r="AG56" s="7"/>
    </row>
    <row r="57" spans="33:33">
      <c r="AG57" s="7"/>
    </row>
    <row r="58" spans="33:33">
      <c r="AG58" s="9"/>
    </row>
    <row r="60" spans="33:33">
      <c r="AG60" s="7"/>
    </row>
    <row r="61" spans="33:33">
      <c r="AG61" s="7"/>
    </row>
    <row r="62" spans="33:33">
      <c r="AG62" s="7"/>
    </row>
    <row r="63" spans="33:33">
      <c r="AG63" s="7"/>
    </row>
    <row r="64" spans="33:33">
      <c r="AG64" s="7"/>
    </row>
    <row r="65" spans="33:33">
      <c r="AG65" s="7"/>
    </row>
    <row r="66" spans="33:33">
      <c r="AG66" s="7"/>
    </row>
    <row r="67" spans="33:33">
      <c r="AG67" s="7"/>
    </row>
    <row r="68" spans="33:33">
      <c r="AG68" s="7"/>
    </row>
    <row r="69" spans="33:33">
      <c r="AG69" s="7"/>
    </row>
    <row r="70" spans="33:33">
      <c r="AG70" s="7"/>
    </row>
    <row r="71" spans="33:33">
      <c r="AG71" s="7"/>
    </row>
    <row r="72" spans="33:33">
      <c r="AG72" s="9"/>
    </row>
    <row r="75" spans="33:33">
      <c r="AG75" s="7"/>
    </row>
    <row r="76" spans="33:33">
      <c r="AG76" s="7"/>
    </row>
    <row r="77" spans="33:33">
      <c r="AG77" s="7"/>
    </row>
    <row r="78" spans="33:33">
      <c r="AG78" s="7"/>
    </row>
    <row r="79" spans="33:33">
      <c r="AG79" s="7"/>
    </row>
    <row r="80" spans="33:33">
      <c r="AG80" s="7"/>
    </row>
    <row r="81" spans="33:33">
      <c r="AG81" s="7"/>
    </row>
    <row r="82" spans="33:33">
      <c r="AG82" s="7"/>
    </row>
    <row r="83" spans="33:33">
      <c r="AG83" s="7"/>
    </row>
    <row r="84" spans="33:33">
      <c r="AG84" s="7"/>
    </row>
    <row r="85" spans="33:33">
      <c r="AG85" s="7"/>
    </row>
    <row r="86" spans="33:33">
      <c r="AG86" s="7"/>
    </row>
    <row r="87" spans="33:33">
      <c r="AG87" s="7"/>
    </row>
    <row r="88" spans="33:33">
      <c r="AG88" s="7"/>
    </row>
    <row r="89" spans="33:33">
      <c r="AG89" s="7"/>
    </row>
    <row r="90" spans="33:33">
      <c r="AG90" s="7"/>
    </row>
    <row r="92" spans="33:33">
      <c r="AG92" s="7"/>
    </row>
    <row r="93" spans="33:33">
      <c r="AG93" s="7"/>
    </row>
    <row r="94" spans="33:33">
      <c r="AG94" s="7"/>
    </row>
    <row r="95" spans="33:33">
      <c r="AG95" s="7"/>
    </row>
    <row r="96" spans="33:33">
      <c r="AG96" s="7"/>
    </row>
    <row r="97" spans="33:33">
      <c r="AG97" s="7"/>
    </row>
    <row r="98" spans="33:33">
      <c r="AG98" s="7"/>
    </row>
    <row r="99" spans="33:33">
      <c r="AG99" s="7"/>
    </row>
    <row r="100" spans="33:33">
      <c r="AG100" s="7"/>
    </row>
    <row r="101" spans="33:33">
      <c r="AG101" s="7"/>
    </row>
    <row r="102" spans="33:33">
      <c r="AG102" s="7"/>
    </row>
    <row r="103" spans="33:33">
      <c r="AG103" s="9"/>
    </row>
    <row r="105" spans="33:33">
      <c r="AG105" s="20"/>
    </row>
    <row r="108" spans="33:33">
      <c r="AG108" s="22"/>
    </row>
    <row r="110" spans="33:33">
      <c r="AG110" s="7"/>
    </row>
    <row r="111" spans="33:33">
      <c r="AG111" s="7"/>
    </row>
    <row r="112" spans="33:33">
      <c r="AG112" s="7"/>
    </row>
    <row r="113" spans="33:33">
      <c r="AG113" s="7"/>
    </row>
    <row r="114" spans="33:33">
      <c r="AG114" s="7"/>
    </row>
    <row r="115" spans="33:33">
      <c r="AG115" s="7"/>
    </row>
    <row r="116" spans="33:33">
      <c r="AG116" s="7"/>
    </row>
    <row r="117" spans="33:33">
      <c r="AG117" s="7"/>
    </row>
    <row r="118" spans="33:33">
      <c r="AG118" s="7"/>
    </row>
    <row r="119" spans="33:33">
      <c r="AG119" s="7"/>
    </row>
    <row r="120" spans="33:33">
      <c r="AG120" s="9"/>
    </row>
    <row r="122" spans="33:33">
      <c r="AG122" s="10"/>
    </row>
    <row r="123" spans="33:33">
      <c r="AG123" s="10"/>
    </row>
    <row r="124" spans="33:33">
      <c r="AG124" s="10"/>
    </row>
    <row r="125" spans="33:33">
      <c r="AG125" s="10"/>
    </row>
    <row r="126" spans="33:33">
      <c r="AG126" s="10"/>
    </row>
    <row r="127" spans="33:33">
      <c r="AG127" s="10"/>
    </row>
    <row r="128" spans="33:33">
      <c r="AG128" s="10"/>
    </row>
    <row r="129" spans="33:33">
      <c r="AG129" s="10"/>
    </row>
    <row r="130" spans="33:33">
      <c r="AG130" s="10"/>
    </row>
    <row r="131" spans="33:33">
      <c r="AG131" s="10"/>
    </row>
    <row r="132" spans="33:33">
      <c r="AG132" s="10"/>
    </row>
    <row r="133" spans="33:33">
      <c r="AG133" s="10"/>
    </row>
    <row r="134" spans="33:33">
      <c r="AG134" s="10"/>
    </row>
    <row r="135" spans="33:33">
      <c r="AG135" s="10"/>
    </row>
    <row r="136" spans="33:33">
      <c r="AG136" s="10"/>
    </row>
    <row r="137" spans="33:33">
      <c r="AG137" s="10"/>
    </row>
    <row r="138" spans="33:33">
      <c r="AG138" s="10"/>
    </row>
    <row r="139" spans="33:33">
      <c r="AG139" s="10"/>
    </row>
    <row r="140" spans="33:33">
      <c r="AG140" s="10"/>
    </row>
    <row r="141" spans="33:33">
      <c r="AG141" s="10"/>
    </row>
    <row r="142" spans="33:33">
      <c r="AG142" s="11"/>
    </row>
    <row r="143" spans="33:33">
      <c r="AG143" s="10"/>
    </row>
    <row r="144" spans="33:33">
      <c r="AG144" s="1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H80"/>
  <sheetViews>
    <sheetView workbookViewId="0">
      <selection activeCell="B2" sqref="B2:AF26"/>
    </sheetView>
  </sheetViews>
  <sheetFormatPr baseColWidth="10" defaultColWidth="9.140625" defaultRowHeight="15"/>
  <cols>
    <col min="1" max="1" width="39.85546875" customWidth="1"/>
    <col min="2" max="32" width="11.85546875" customWidth="1"/>
    <col min="33" max="34" width="9.42578125" bestFit="1" customWidth="1"/>
  </cols>
  <sheetData>
    <row r="1" spans="1:34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17</v>
      </c>
      <c r="B2" s="19">
        <f ca="1">'Petroleum Diesel'!B31*'EPE Data'!B$86</f>
        <v>118728802057907.73</v>
      </c>
      <c r="C2" s="19">
        <f ca="1">'Petroleum Diesel'!C31*'EPE Data'!C$86</f>
        <v>121249416946528.05</v>
      </c>
      <c r="D2" s="19">
        <f ca="1">'Petroleum Diesel'!D31*'EPE Data'!D$86</f>
        <v>120380089036121.61</v>
      </c>
      <c r="E2" s="19">
        <f ca="1">'Petroleum Diesel'!E31*'EPE Data'!E$86</f>
        <v>117450871127564.89</v>
      </c>
      <c r="F2" s="19">
        <f ca="1">'Petroleum Diesel'!F31*'EPE Data'!F$86</f>
        <v>121889403101986.3</v>
      </c>
      <c r="G2" s="19">
        <f ca="1">'Petroleum Diesel'!G31*'EPE Data'!G$86</f>
        <v>123985978427543.14</v>
      </c>
      <c r="H2" s="19">
        <f ca="1">'Petroleum Diesel'!H31*'EPE Data'!H$86</f>
        <v>125970988645661.97</v>
      </c>
      <c r="I2" s="19">
        <f ca="1">'Petroleum Diesel'!I31*'EPE Data'!I$86</f>
        <v>127954696757647.36</v>
      </c>
      <c r="J2" s="19">
        <f ca="1">'Petroleum Diesel'!J31*'EPE Data'!J$86</f>
        <v>129937134773191.91</v>
      </c>
      <c r="K2" s="19">
        <f ca="1">'Petroleum Diesel'!K31*'EPE Data'!K$86</f>
        <v>131918333661322.53</v>
      </c>
      <c r="L2" s="19">
        <f ca="1">'Petroleum Diesel'!L31*'EPE Data'!L$86</f>
        <v>133898323392351.33</v>
      </c>
      <c r="M2" s="19">
        <f ca="1">'Petroleum Diesel'!M31*'EPE Data'!M$86</f>
        <v>135286135723191.05</v>
      </c>
      <c r="N2" s="19">
        <f ca="1">'Petroleum Diesel'!N31*'EPE Data'!N$86</f>
        <v>136615052912911.98</v>
      </c>
      <c r="O2" s="19">
        <f ca="1">'Petroleum Diesel'!O31*'EPE Data'!O$86</f>
        <v>137885286294535.44</v>
      </c>
      <c r="P2" s="19">
        <f ca="1">'Petroleum Diesel'!P31*'EPE Data'!P$86</f>
        <v>139097040177153.92</v>
      </c>
      <c r="Q2" s="19">
        <f ca="1">'Petroleum Diesel'!Q31*'EPE Data'!Q$86</f>
        <v>140250512135338.12</v>
      </c>
      <c r="R2" s="19">
        <f ca="1">'Petroleum Diesel'!R31*'EPE Data'!R$86</f>
        <v>141260091644315.69</v>
      </c>
      <c r="S2" s="19">
        <f ca="1">'Petroleum Diesel'!S31*'EPE Data'!S$86</f>
        <v>142212009429895.75</v>
      </c>
      <c r="T2" s="19">
        <f ca="1">'Petroleum Diesel'!T31*'EPE Data'!T$86</f>
        <v>143106541457734.72</v>
      </c>
      <c r="U2" s="19">
        <f ca="1">'Petroleum Diesel'!U31*'EPE Data'!U$86</f>
        <v>143943954255209.09</v>
      </c>
      <c r="V2" s="19">
        <f ca="1">'Petroleum Diesel'!V31*'EPE Data'!V$86</f>
        <v>144724505311491.94</v>
      </c>
      <c r="W2" s="19">
        <f ca="1">'Petroleum Diesel'!W31*'EPE Data'!W$86</f>
        <v>146548345870188</v>
      </c>
      <c r="X2" s="19">
        <f ca="1">'Petroleum Diesel'!X31*'EPE Data'!X$86</f>
        <v>148369761533878.16</v>
      </c>
      <c r="Y2" s="19">
        <f ca="1">'Petroleum Diesel'!Y31*'EPE Data'!Y$86</f>
        <v>150188812310601.84</v>
      </c>
      <c r="Z2" s="19">
        <f ca="1">'Petroleum Diesel'!Z31*'EPE Data'!Z$86</f>
        <v>152005556244599.59</v>
      </c>
      <c r="AA2" s="19">
        <f ca="1">'Petroleum Diesel'!AA31*'EPE Data'!AA$86</f>
        <v>153820049495994.75</v>
      </c>
      <c r="AB2" s="19">
        <f ca="1">'Petroleum Diesel'!AB31*'EPE Data'!AB$86</f>
        <v>155626903877574.41</v>
      </c>
      <c r="AC2" s="19">
        <f ca="1">'Petroleum Diesel'!AC31*'EPE Data'!AC$86</f>
        <v>157431576248867.81</v>
      </c>
      <c r="AD2" s="19">
        <f ca="1">'Petroleum Diesel'!AD31*'EPE Data'!AD$86</f>
        <v>159234118688374.37</v>
      </c>
      <c r="AE2" s="19">
        <f ca="1">'Petroleum Diesel'!AE31*'EPE Data'!AE$86</f>
        <v>161034581630382.91</v>
      </c>
      <c r="AF2" s="19">
        <f ca="1">'Petroleum Diesel'!AF31*'EPE Data'!AF$86</f>
        <v>162833013929351.62</v>
      </c>
    </row>
    <row r="3" spans="1:34">
      <c r="A3" t="s">
        <v>18</v>
      </c>
      <c r="B3" s="19">
        <f ca="1">'Petroleum Diesel'!B32*'EPE Data'!B$86</f>
        <v>0</v>
      </c>
      <c r="C3" s="19">
        <f ca="1">'Petroleum Diesel'!C32*'EPE Data'!C$86</f>
        <v>0</v>
      </c>
      <c r="D3" s="19">
        <f ca="1">'Petroleum Diesel'!D32*'EPE Data'!D$86</f>
        <v>0</v>
      </c>
      <c r="E3" s="19">
        <f ca="1">'Petroleum Diesel'!E32*'EPE Data'!E$86</f>
        <v>0</v>
      </c>
      <c r="F3" s="19">
        <f ca="1">'Petroleum Diesel'!F32*'EPE Data'!F$86</f>
        <v>0</v>
      </c>
      <c r="G3" s="19">
        <f ca="1">'Petroleum Diesel'!G32*'EPE Data'!G$86</f>
        <v>0</v>
      </c>
      <c r="H3" s="19">
        <f ca="1">'Petroleum Diesel'!H32*'EPE Data'!H$86</f>
        <v>0</v>
      </c>
      <c r="I3" s="19">
        <f ca="1">'Petroleum Diesel'!I32*'EPE Data'!I$86</f>
        <v>0</v>
      </c>
      <c r="J3" s="19">
        <f ca="1">'Petroleum Diesel'!J32*'EPE Data'!J$86</f>
        <v>0</v>
      </c>
      <c r="K3" s="19">
        <f ca="1">'Petroleum Diesel'!K32*'EPE Data'!K$86</f>
        <v>0</v>
      </c>
      <c r="L3" s="19">
        <f ca="1">'Petroleum Diesel'!L32*'EPE Data'!L$86</f>
        <v>0</v>
      </c>
      <c r="M3" s="19">
        <f ca="1">'Petroleum Diesel'!M32*'EPE Data'!M$86</f>
        <v>0</v>
      </c>
      <c r="N3" s="19">
        <f ca="1">'Petroleum Diesel'!N32*'EPE Data'!N$86</f>
        <v>0</v>
      </c>
      <c r="O3" s="19">
        <f ca="1">'Petroleum Diesel'!O32*'EPE Data'!O$86</f>
        <v>0</v>
      </c>
      <c r="P3" s="19">
        <f ca="1">'Petroleum Diesel'!P32*'EPE Data'!P$86</f>
        <v>0</v>
      </c>
      <c r="Q3" s="19">
        <f ca="1">'Petroleum Diesel'!Q32*'EPE Data'!Q$86</f>
        <v>0</v>
      </c>
      <c r="R3" s="19">
        <f ca="1">'Petroleum Diesel'!R32*'EPE Data'!R$86</f>
        <v>0</v>
      </c>
      <c r="S3" s="19">
        <f ca="1">'Petroleum Diesel'!S32*'EPE Data'!S$86</f>
        <v>0</v>
      </c>
      <c r="T3" s="19">
        <f ca="1">'Petroleum Diesel'!T32*'EPE Data'!T$86</f>
        <v>0</v>
      </c>
      <c r="U3" s="19">
        <f ca="1">'Petroleum Diesel'!U32*'EPE Data'!U$86</f>
        <v>0</v>
      </c>
      <c r="V3" s="19">
        <f ca="1">'Petroleum Diesel'!V32*'EPE Data'!V$86</f>
        <v>0</v>
      </c>
      <c r="W3" s="19">
        <f ca="1">'Petroleum Diesel'!W32*'EPE Data'!W$86</f>
        <v>0</v>
      </c>
      <c r="X3" s="19">
        <f ca="1">'Petroleum Diesel'!X32*'EPE Data'!X$86</f>
        <v>0</v>
      </c>
      <c r="Y3" s="19">
        <f ca="1">'Petroleum Diesel'!Y32*'EPE Data'!Y$86</f>
        <v>0</v>
      </c>
      <c r="Z3" s="19">
        <f ca="1">'Petroleum Diesel'!Z32*'EPE Data'!Z$86</f>
        <v>0</v>
      </c>
      <c r="AA3" s="19">
        <f ca="1">'Petroleum Diesel'!AA32*'EPE Data'!AA$86</f>
        <v>0</v>
      </c>
      <c r="AB3" s="19">
        <f ca="1">'Petroleum Diesel'!AB32*'EPE Data'!AB$86</f>
        <v>0</v>
      </c>
      <c r="AC3" s="19">
        <f ca="1">'Petroleum Diesel'!AC32*'EPE Data'!AC$86</f>
        <v>0</v>
      </c>
      <c r="AD3" s="19">
        <f ca="1">'Petroleum Diesel'!AD32*'EPE Data'!AD$86</f>
        <v>0</v>
      </c>
      <c r="AE3" s="19">
        <f ca="1">'Petroleum Diesel'!AE32*'EPE Data'!AE$86</f>
        <v>0</v>
      </c>
      <c r="AF3" s="19">
        <f ca="1">'Petroleum Diesel'!AF32*'EPE Data'!AF$86</f>
        <v>0</v>
      </c>
    </row>
    <row r="4" spans="1:34">
      <c r="A4" t="s">
        <v>19</v>
      </c>
      <c r="B4" s="19">
        <f ca="1">'Petroleum Diesel'!B33*'EPE Data'!B$86</f>
        <v>0</v>
      </c>
      <c r="C4" s="19">
        <f ca="1">'Petroleum Diesel'!C33*'EPE Data'!C$86</f>
        <v>0</v>
      </c>
      <c r="D4" s="19">
        <f ca="1">'Petroleum Diesel'!D33*'EPE Data'!D$86</f>
        <v>0</v>
      </c>
      <c r="E4" s="19">
        <f ca="1">'Petroleum Diesel'!E33*'EPE Data'!E$86</f>
        <v>0</v>
      </c>
      <c r="F4" s="19">
        <f ca="1">'Petroleum Diesel'!F33*'EPE Data'!F$86</f>
        <v>0</v>
      </c>
      <c r="G4" s="19">
        <f ca="1">'Petroleum Diesel'!G33*'EPE Data'!G$86</f>
        <v>0</v>
      </c>
      <c r="H4" s="19">
        <f ca="1">'Petroleum Diesel'!H33*'EPE Data'!H$86</f>
        <v>0</v>
      </c>
      <c r="I4" s="19">
        <f ca="1">'Petroleum Diesel'!I33*'EPE Data'!I$86</f>
        <v>0</v>
      </c>
      <c r="J4" s="19">
        <f ca="1">'Petroleum Diesel'!J33*'EPE Data'!J$86</f>
        <v>0</v>
      </c>
      <c r="K4" s="19">
        <f ca="1">'Petroleum Diesel'!K33*'EPE Data'!K$86</f>
        <v>0</v>
      </c>
      <c r="L4" s="19">
        <f ca="1">'Petroleum Diesel'!L33*'EPE Data'!L$86</f>
        <v>0</v>
      </c>
      <c r="M4" s="19">
        <f ca="1">'Petroleum Diesel'!M33*'EPE Data'!M$86</f>
        <v>0</v>
      </c>
      <c r="N4" s="19">
        <f ca="1">'Petroleum Diesel'!N33*'EPE Data'!N$86</f>
        <v>0</v>
      </c>
      <c r="O4" s="19">
        <f ca="1">'Petroleum Diesel'!O33*'EPE Data'!O$86</f>
        <v>0</v>
      </c>
      <c r="P4" s="19">
        <f ca="1">'Petroleum Diesel'!P33*'EPE Data'!P$86</f>
        <v>0</v>
      </c>
      <c r="Q4" s="19">
        <f ca="1">'Petroleum Diesel'!Q33*'EPE Data'!Q$86</f>
        <v>0</v>
      </c>
      <c r="R4" s="19">
        <f ca="1">'Petroleum Diesel'!R33*'EPE Data'!R$86</f>
        <v>0</v>
      </c>
      <c r="S4" s="19">
        <f ca="1">'Petroleum Diesel'!S33*'EPE Data'!S$86</f>
        <v>0</v>
      </c>
      <c r="T4" s="19">
        <f ca="1">'Petroleum Diesel'!T33*'EPE Data'!T$86</f>
        <v>0</v>
      </c>
      <c r="U4" s="19">
        <f ca="1">'Petroleum Diesel'!U33*'EPE Data'!U$86</f>
        <v>0</v>
      </c>
      <c r="V4" s="19">
        <f ca="1">'Petroleum Diesel'!V33*'EPE Data'!V$86</f>
        <v>0</v>
      </c>
      <c r="W4" s="19">
        <f ca="1">'Petroleum Diesel'!W33*'EPE Data'!W$86</f>
        <v>0</v>
      </c>
      <c r="X4" s="19">
        <f ca="1">'Petroleum Diesel'!X33*'EPE Data'!X$86</f>
        <v>0</v>
      </c>
      <c r="Y4" s="19">
        <f ca="1">'Petroleum Diesel'!Y33*'EPE Data'!Y$86</f>
        <v>0</v>
      </c>
      <c r="Z4" s="19">
        <f ca="1">'Petroleum Diesel'!Z33*'EPE Data'!Z$86</f>
        <v>0</v>
      </c>
      <c r="AA4" s="19">
        <f ca="1">'Petroleum Diesel'!AA33*'EPE Data'!AA$86</f>
        <v>0</v>
      </c>
      <c r="AB4" s="19">
        <f ca="1">'Petroleum Diesel'!AB33*'EPE Data'!AB$86</f>
        <v>0</v>
      </c>
      <c r="AC4" s="19">
        <f ca="1">'Petroleum Diesel'!AC33*'EPE Data'!AC$86</f>
        <v>0</v>
      </c>
      <c r="AD4" s="19">
        <f ca="1">'Petroleum Diesel'!AD33*'EPE Data'!AD$86</f>
        <v>0</v>
      </c>
      <c r="AE4" s="19">
        <f ca="1">'Petroleum Diesel'!AE33*'EPE Data'!AE$86</f>
        <v>0</v>
      </c>
      <c r="AF4" s="19">
        <f ca="1">'Petroleum Diesel'!AF33*'EPE Data'!AF$86</f>
        <v>0</v>
      </c>
    </row>
    <row r="5" spans="1:34">
      <c r="A5" t="s">
        <v>20</v>
      </c>
      <c r="B5" s="19">
        <f ca="1">'Petroleum Diesel'!B34*'EPE Data'!B$86</f>
        <v>6470363506248.5361</v>
      </c>
      <c r="C5" s="19">
        <f ca="1">'Petroleum Diesel'!C34*'EPE Data'!C$86</f>
        <v>7646305054647.6436</v>
      </c>
      <c r="D5" s="19">
        <f ca="1">'Petroleum Diesel'!D34*'EPE Data'!D$86</f>
        <v>7915839004064.1143</v>
      </c>
      <c r="E5" s="19">
        <f ca="1">'Petroleum Diesel'!E34*'EPE Data'!E$86</f>
        <v>7689067357070.9258</v>
      </c>
      <c r="F5" s="19">
        <f ca="1">'Petroleum Diesel'!F34*'EPE Data'!F$86</f>
        <v>7944749370383.0752</v>
      </c>
      <c r="G5" s="19">
        <f ca="1">'Petroleum Diesel'!G34*'EPE Data'!G$86</f>
        <v>8046462041675.833</v>
      </c>
      <c r="H5" s="19">
        <f ca="1">'Petroleum Diesel'!H34*'EPE Data'!H$86</f>
        <v>8196182594250.6543</v>
      </c>
      <c r="I5" s="19">
        <f ca="1">'Petroleum Diesel'!I34*'EPE Data'!I$86</f>
        <v>8346152826291.9219</v>
      </c>
      <c r="J5" s="19">
        <f ca="1">'Petroleum Diesel'!J34*'EPE Data'!J$86</f>
        <v>8496366599925.9785</v>
      </c>
      <c r="K5" s="19">
        <f ca="1">'Petroleum Diesel'!K34*'EPE Data'!K$86</f>
        <v>8646817976827.2422</v>
      </c>
      <c r="L5" s="19">
        <f ca="1">'Petroleum Diesel'!L34*'EPE Data'!L$86</f>
        <v>8797501210174.2187</v>
      </c>
      <c r="M5" s="19">
        <f ca="1">'Petroleum Diesel'!M34*'EPE Data'!M$86</f>
        <v>8949014830294.3613</v>
      </c>
      <c r="N5" s="19">
        <f ca="1">'Petroleum Diesel'!N34*'EPE Data'!N$86</f>
        <v>9096948466193.834</v>
      </c>
      <c r="O5" s="19">
        <f ca="1">'Petroleum Diesel'!O34*'EPE Data'!O$86</f>
        <v>9241232299704.6133</v>
      </c>
      <c r="P5" s="19">
        <f ca="1">'Petroleum Diesel'!P34*'EPE Data'!P$86</f>
        <v>9381798833156.6699</v>
      </c>
      <c r="Q5" s="19">
        <f ca="1">'Petroleum Diesel'!Q34*'EPE Data'!Q$86</f>
        <v>9518582793766.4238</v>
      </c>
      <c r="R5" s="19">
        <f ca="1">'Petroleum Diesel'!R34*'EPE Data'!R$86</f>
        <v>9674741744303.9512</v>
      </c>
      <c r="S5" s="19">
        <f ca="1">'Petroleum Diesel'!S34*'EPE Data'!S$86</f>
        <v>9826917317893.373</v>
      </c>
      <c r="T5" s="19">
        <f ca="1">'Petroleum Diesel'!T34*'EPE Data'!T$86</f>
        <v>9975024415998.9492</v>
      </c>
      <c r="U5" s="19">
        <f ca="1">'Petroleum Diesel'!U34*'EPE Data'!U$86</f>
        <v>10118980850533.385</v>
      </c>
      <c r="V5" s="19">
        <f ca="1">'Petroleum Diesel'!V34*'EPE Data'!V$86</f>
        <v>10258707220487.652</v>
      </c>
      <c r="W5" s="19">
        <f ca="1">'Petroleum Diesel'!W34*'EPE Data'!W$86</f>
        <v>10489467426213.193</v>
      </c>
      <c r="X5" s="19">
        <f ca="1">'Petroleum Diesel'!X34*'EPE Data'!X$86</f>
        <v>10721171248897.98</v>
      </c>
      <c r="Y5" s="19">
        <f ca="1">'Petroleum Diesel'!Y34*'EPE Data'!Y$86</f>
        <v>10953795337179.062</v>
      </c>
      <c r="Z5" s="19">
        <f ca="1">'Petroleum Diesel'!Z34*'EPE Data'!Z$86</f>
        <v>11187317103880.564</v>
      </c>
      <c r="AA5" s="19">
        <f ca="1">'Petroleum Diesel'!AA34*'EPE Data'!AA$86</f>
        <v>11421714695006.857</v>
      </c>
      <c r="AB5" s="19">
        <f ca="1">'Petroleum Diesel'!AB34*'EPE Data'!AB$86</f>
        <v>11663083624313.424</v>
      </c>
      <c r="AC5" s="19">
        <f ca="1">'Petroleum Diesel'!AC34*'EPE Data'!AC$86</f>
        <v>11905340832189.57</v>
      </c>
      <c r="AD5" s="19">
        <f ca="1">'Petroleum Diesel'!AD34*'EPE Data'!AD$86</f>
        <v>12148465117903.543</v>
      </c>
      <c r="AE5" s="19">
        <f ca="1">'Petroleum Diesel'!AE34*'EPE Data'!AE$86</f>
        <v>12392435950068.229</v>
      </c>
      <c r="AF5" s="19">
        <f ca="1">'Petroleum Diesel'!AF34*'EPE Data'!AF$86</f>
        <v>12637233440432.5</v>
      </c>
    </row>
    <row r="6" spans="1:34">
      <c r="A6" t="s">
        <v>21</v>
      </c>
      <c r="B6" s="19">
        <f ca="1">'Petroleum Diesel'!B35*'EPE Data'!B$86</f>
        <v>0</v>
      </c>
      <c r="C6" s="19">
        <f ca="1">'Petroleum Diesel'!C35*'EPE Data'!C$86</f>
        <v>0</v>
      </c>
      <c r="D6" s="19">
        <f ca="1">'Petroleum Diesel'!D35*'EPE Data'!D$86</f>
        <v>0</v>
      </c>
      <c r="E6" s="19">
        <f ca="1">'Petroleum Diesel'!E35*'EPE Data'!E$86</f>
        <v>0</v>
      </c>
      <c r="F6" s="19">
        <f ca="1">'Petroleum Diesel'!F35*'EPE Data'!F$86</f>
        <v>0</v>
      </c>
      <c r="G6" s="19">
        <f ca="1">'Petroleum Diesel'!G35*'EPE Data'!G$86</f>
        <v>0</v>
      </c>
      <c r="H6" s="19">
        <f ca="1">'Petroleum Diesel'!H35*'EPE Data'!H$86</f>
        <v>0</v>
      </c>
      <c r="I6" s="19">
        <f ca="1">'Petroleum Diesel'!I35*'EPE Data'!I$86</f>
        <v>0</v>
      </c>
      <c r="J6" s="19">
        <f ca="1">'Petroleum Diesel'!J35*'EPE Data'!J$86</f>
        <v>0</v>
      </c>
      <c r="K6" s="19">
        <f ca="1">'Petroleum Diesel'!K35*'EPE Data'!K$86</f>
        <v>0</v>
      </c>
      <c r="L6" s="19">
        <f ca="1">'Petroleum Diesel'!L35*'EPE Data'!L$86</f>
        <v>0</v>
      </c>
      <c r="M6" s="19">
        <f ca="1">'Petroleum Diesel'!M35*'EPE Data'!M$86</f>
        <v>0</v>
      </c>
      <c r="N6" s="19">
        <f ca="1">'Petroleum Diesel'!N35*'EPE Data'!N$86</f>
        <v>0</v>
      </c>
      <c r="O6" s="19">
        <f ca="1">'Petroleum Diesel'!O35*'EPE Data'!O$86</f>
        <v>0</v>
      </c>
      <c r="P6" s="19">
        <f ca="1">'Petroleum Diesel'!P35*'EPE Data'!P$86</f>
        <v>0</v>
      </c>
      <c r="Q6" s="19">
        <f ca="1">'Petroleum Diesel'!Q35*'EPE Data'!Q$86</f>
        <v>0</v>
      </c>
      <c r="R6" s="19">
        <f ca="1">'Petroleum Diesel'!R35*'EPE Data'!R$86</f>
        <v>0</v>
      </c>
      <c r="S6" s="19">
        <f ca="1">'Petroleum Diesel'!S35*'EPE Data'!S$86</f>
        <v>0</v>
      </c>
      <c r="T6" s="19">
        <f ca="1">'Petroleum Diesel'!T35*'EPE Data'!T$86</f>
        <v>0</v>
      </c>
      <c r="U6" s="19">
        <f ca="1">'Petroleum Diesel'!U35*'EPE Data'!U$86</f>
        <v>0</v>
      </c>
      <c r="V6" s="19">
        <f ca="1">'Petroleum Diesel'!V35*'EPE Data'!V$86</f>
        <v>0</v>
      </c>
      <c r="W6" s="19">
        <f ca="1">'Petroleum Diesel'!W35*'EPE Data'!W$86</f>
        <v>0</v>
      </c>
      <c r="X6" s="19">
        <f ca="1">'Petroleum Diesel'!X35*'EPE Data'!X$86</f>
        <v>0</v>
      </c>
      <c r="Y6" s="19">
        <f ca="1">'Petroleum Diesel'!Y35*'EPE Data'!Y$86</f>
        <v>0</v>
      </c>
      <c r="Z6" s="19">
        <f ca="1">'Petroleum Diesel'!Z35*'EPE Data'!Z$86</f>
        <v>0</v>
      </c>
      <c r="AA6" s="19">
        <f ca="1">'Petroleum Diesel'!AA35*'EPE Data'!AA$86</f>
        <v>0</v>
      </c>
      <c r="AB6" s="19">
        <f ca="1">'Petroleum Diesel'!AB35*'EPE Data'!AB$86</f>
        <v>0</v>
      </c>
      <c r="AC6" s="19">
        <f ca="1">'Petroleum Diesel'!AC35*'EPE Data'!AC$86</f>
        <v>0</v>
      </c>
      <c r="AD6" s="19">
        <f ca="1">'Petroleum Diesel'!AD35*'EPE Data'!AD$86</f>
        <v>0</v>
      </c>
      <c r="AE6" s="19">
        <f ca="1">'Petroleum Diesel'!AE35*'EPE Data'!AE$86</f>
        <v>0</v>
      </c>
      <c r="AF6" s="19">
        <f ca="1">'Petroleum Diesel'!AF35*'EPE Data'!AF$86</f>
        <v>0</v>
      </c>
    </row>
    <row r="7" spans="1:34">
      <c r="A7" t="s">
        <v>22</v>
      </c>
      <c r="B7" s="19">
        <f ca="1">'Petroleum Diesel'!B36*'EPE Data'!B$86</f>
        <v>18014482694.796768</v>
      </c>
      <c r="C7" s="19">
        <f ca="1">'Petroleum Diesel'!C36*'EPE Data'!C$86</f>
        <v>9828481309.8178253</v>
      </c>
      <c r="D7" s="19">
        <f ca="1">'Petroleum Diesel'!D36*'EPE Data'!D$86</f>
        <v>2326779789.0772753</v>
      </c>
      <c r="E7" s="19">
        <f ca="1">'Petroleum Diesel'!E36*'EPE Data'!E$86</f>
        <v>2252292529.7151542</v>
      </c>
      <c r="F7" s="19">
        <f ca="1">'Petroleum Diesel'!F36*'EPE Data'!F$86</f>
        <v>2319152705.2431569</v>
      </c>
      <c r="G7" s="19">
        <f ca="1">'Petroleum Diesel'!G36*'EPE Data'!G$86</f>
        <v>2340762232.6741042</v>
      </c>
      <c r="H7" s="19">
        <f ca="1">'Petroleum Diesel'!H36*'EPE Data'!H$86</f>
        <v>2359949341.6332479</v>
      </c>
      <c r="I7" s="19">
        <f ca="1">'Petroleum Diesel'!I36*'EPE Data'!I$86</f>
        <v>2378819401.2794766</v>
      </c>
      <c r="J7" s="19">
        <f ca="1">'Petroleum Diesel'!J36*'EPE Data'!J$86</f>
        <v>2397380205.6402836</v>
      </c>
      <c r="K7" s="19">
        <f ca="1">'Petroleum Diesel'!K36*'EPE Data'!K$86</f>
        <v>2415639295.351953</v>
      </c>
      <c r="L7" s="19">
        <f ca="1">'Petroleum Diesel'!L36*'EPE Data'!L$86</f>
        <v>2433603967.8740373</v>
      </c>
      <c r="M7" s="19">
        <f ca="1">'Petroleum Diesel'!M36*'EPE Data'!M$86</f>
        <v>2440619445.3032517</v>
      </c>
      <c r="N7" s="19">
        <f ca="1">'Petroleum Diesel'!N36*'EPE Data'!N$86</f>
        <v>2446477101.605546</v>
      </c>
      <c r="O7" s="19">
        <f ca="1">'Petroleum Diesel'!O36*'EPE Data'!O$86</f>
        <v>2451206039.8735557</v>
      </c>
      <c r="P7" s="19">
        <f ca="1">'Petroleum Diesel'!P36*'EPE Data'!P$86</f>
        <v>2454834395.9206333</v>
      </c>
      <c r="Q7" s="19">
        <f ca="1">'Petroleum Diesel'!Q36*'EPE Data'!Q$86</f>
        <v>2457389378.135673</v>
      </c>
      <c r="R7" s="19">
        <f ca="1">'Petroleum Diesel'!R36*'EPE Data'!R$86</f>
        <v>2457404673.2554474</v>
      </c>
      <c r="S7" s="19">
        <f ca="1">'Petroleum Diesel'!S36*'EPE Data'!S$86</f>
        <v>2456423762.2717161</v>
      </c>
      <c r="T7" s="19">
        <f ca="1">'Petroleum Diesel'!T36*'EPE Data'!T$86</f>
        <v>2454472418.9319162</v>
      </c>
      <c r="U7" s="19">
        <f ca="1">'Petroleum Diesel'!U36*'EPE Data'!U$86</f>
        <v>2451575535.4975457</v>
      </c>
      <c r="V7" s="19">
        <f ca="1">'Petroleum Diesel'!V36*'EPE Data'!V$86</f>
        <v>2447757160.1092181</v>
      </c>
      <c r="W7" s="19">
        <f ca="1">'Petroleum Diesel'!W36*'EPE Data'!W$86</f>
        <v>2461515162.2595477</v>
      </c>
      <c r="X7" s="19">
        <f ca="1">'Petroleum Diesel'!X36*'EPE Data'!X$86</f>
        <v>2475044300.1836309</v>
      </c>
      <c r="Y7" s="19">
        <f ca="1">'Petroleum Diesel'!Y36*'EPE Data'!Y$86</f>
        <v>2488350237.5054345</v>
      </c>
      <c r="Z7" s="19">
        <f ca="1">'Petroleum Diesel'!Z36*'EPE Data'!Z$86</f>
        <v>2501438452.5034781</v>
      </c>
      <c r="AA7" s="19">
        <f ca="1">'Petroleum Diesel'!AA36*'EPE Data'!AA$86</f>
        <v>2514314245.6312509</v>
      </c>
      <c r="AB7" s="19">
        <f ca="1">'Petroleum Diesel'!AB36*'EPE Data'!AB$86</f>
        <v>2526894376.855382</v>
      </c>
      <c r="AC7" s="19">
        <f ca="1">'Petroleum Diesel'!AC36*'EPE Data'!AC$86</f>
        <v>2539272734.3929405</v>
      </c>
      <c r="AD7" s="19">
        <f ca="1">'Petroleum Diesel'!AD36*'EPE Data'!AD$86</f>
        <v>2551454134.0190144</v>
      </c>
      <c r="AE7" s="19">
        <f ca="1">'Petroleum Diesel'!AE36*'EPE Data'!AE$86</f>
        <v>2563443239.4661446</v>
      </c>
      <c r="AF7" s="19">
        <f ca="1">'Petroleum Diesel'!AF36*'EPE Data'!AF$86</f>
        <v>2575244568.377646</v>
      </c>
    </row>
    <row r="8" spans="1:34">
      <c r="A8" t="s">
        <v>23</v>
      </c>
      <c r="B8" s="19">
        <f ca="1">'Petroleum Diesel'!B37*'EPE Data'!B$86</f>
        <v>0</v>
      </c>
      <c r="C8" s="19">
        <f ca="1">'Petroleum Diesel'!C37*'EPE Data'!C$86</f>
        <v>0</v>
      </c>
      <c r="D8" s="19">
        <f ca="1">'Petroleum Diesel'!D37*'EPE Data'!D$86</f>
        <v>0</v>
      </c>
      <c r="E8" s="19">
        <f ca="1">'Petroleum Diesel'!E37*'EPE Data'!E$86</f>
        <v>0</v>
      </c>
      <c r="F8" s="19">
        <f ca="1">'Petroleum Diesel'!F37*'EPE Data'!F$86</f>
        <v>0</v>
      </c>
      <c r="G8" s="19">
        <f ca="1">'Petroleum Diesel'!G37*'EPE Data'!G$86</f>
        <v>0</v>
      </c>
      <c r="H8" s="19">
        <f ca="1">'Petroleum Diesel'!H37*'EPE Data'!H$86</f>
        <v>0</v>
      </c>
      <c r="I8" s="19">
        <f ca="1">'Petroleum Diesel'!I37*'EPE Data'!I$86</f>
        <v>0</v>
      </c>
      <c r="J8" s="19">
        <f ca="1">'Petroleum Diesel'!J37*'EPE Data'!J$86</f>
        <v>0</v>
      </c>
      <c r="K8" s="19">
        <f ca="1">'Petroleum Diesel'!K37*'EPE Data'!K$86</f>
        <v>0</v>
      </c>
      <c r="L8" s="19">
        <f ca="1">'Petroleum Diesel'!L37*'EPE Data'!L$86</f>
        <v>0</v>
      </c>
      <c r="M8" s="19">
        <f ca="1">'Petroleum Diesel'!M37*'EPE Data'!M$86</f>
        <v>0</v>
      </c>
      <c r="N8" s="19">
        <f ca="1">'Petroleum Diesel'!N37*'EPE Data'!N$86</f>
        <v>0</v>
      </c>
      <c r="O8" s="19">
        <f ca="1">'Petroleum Diesel'!O37*'EPE Data'!O$86</f>
        <v>0</v>
      </c>
      <c r="P8" s="19">
        <f ca="1">'Petroleum Diesel'!P37*'EPE Data'!P$86</f>
        <v>0</v>
      </c>
      <c r="Q8" s="19">
        <f ca="1">'Petroleum Diesel'!Q37*'EPE Data'!Q$86</f>
        <v>0</v>
      </c>
      <c r="R8" s="19">
        <f ca="1">'Petroleum Diesel'!R37*'EPE Data'!R$86</f>
        <v>0</v>
      </c>
      <c r="S8" s="19">
        <f ca="1">'Petroleum Diesel'!S37*'EPE Data'!S$86</f>
        <v>0</v>
      </c>
      <c r="T8" s="19">
        <f ca="1">'Petroleum Diesel'!T37*'EPE Data'!T$86</f>
        <v>0</v>
      </c>
      <c r="U8" s="19">
        <f ca="1">'Petroleum Diesel'!U37*'EPE Data'!U$86</f>
        <v>0</v>
      </c>
      <c r="V8" s="19">
        <f ca="1">'Petroleum Diesel'!V37*'EPE Data'!V$86</f>
        <v>0</v>
      </c>
      <c r="W8" s="19">
        <f ca="1">'Petroleum Diesel'!W37*'EPE Data'!W$86</f>
        <v>0</v>
      </c>
      <c r="X8" s="19">
        <f ca="1">'Petroleum Diesel'!X37*'EPE Data'!X$86</f>
        <v>0</v>
      </c>
      <c r="Y8" s="19">
        <f ca="1">'Petroleum Diesel'!Y37*'EPE Data'!Y$86</f>
        <v>0</v>
      </c>
      <c r="Z8" s="19">
        <f ca="1">'Petroleum Diesel'!Z37*'EPE Data'!Z$86</f>
        <v>0</v>
      </c>
      <c r="AA8" s="19">
        <f ca="1">'Petroleum Diesel'!AA37*'EPE Data'!AA$86</f>
        <v>0</v>
      </c>
      <c r="AB8" s="19">
        <f ca="1">'Petroleum Diesel'!AB37*'EPE Data'!AB$86</f>
        <v>0</v>
      </c>
      <c r="AC8" s="19">
        <f ca="1">'Petroleum Diesel'!AC37*'EPE Data'!AC$86</f>
        <v>0</v>
      </c>
      <c r="AD8" s="19">
        <f ca="1">'Petroleum Diesel'!AD37*'EPE Data'!AD$86</f>
        <v>0</v>
      </c>
      <c r="AE8" s="19">
        <f ca="1">'Petroleum Diesel'!AE37*'EPE Data'!AE$86</f>
        <v>0</v>
      </c>
      <c r="AF8" s="19">
        <f ca="1">'Petroleum Diesel'!AF37*'EPE Data'!AF$86</f>
        <v>0</v>
      </c>
    </row>
    <row r="9" spans="1:34">
      <c r="A9" t="s">
        <v>24</v>
      </c>
      <c r="B9" s="19">
        <f ca="1">'Petroleum Diesel'!B38*'EPE Data'!B$86</f>
        <v>3917617964705.8804</v>
      </c>
      <c r="C9" s="19">
        <f ca="1">'Petroleum Diesel'!C38*'EPE Data'!C$86</f>
        <v>4483956857042.9795</v>
      </c>
      <c r="D9" s="19">
        <f ca="1">'Petroleum Diesel'!D38*'EPE Data'!D$86</f>
        <v>5436110499715.1719</v>
      </c>
      <c r="E9" s="19">
        <f ca="1">'Petroleum Diesel'!E38*'EPE Data'!E$86</f>
        <v>5348504312573.9893</v>
      </c>
      <c r="F9" s="19">
        <f ca="1">'Petroleum Diesel'!F38*'EPE Data'!F$86</f>
        <v>5596262302758.0049</v>
      </c>
      <c r="G9" s="19">
        <f ca="1">'Petroleum Diesel'!G38*'EPE Data'!G$86</f>
        <v>5738222184577.0137</v>
      </c>
      <c r="H9" s="19">
        <f ca="1">'Petroleum Diesel'!H38*'EPE Data'!H$86</f>
        <v>5878820225556.9248</v>
      </c>
      <c r="I9" s="19">
        <f ca="1">'Petroleum Diesel'!I38*'EPE Data'!I$86</f>
        <v>6020137279291.0742</v>
      </c>
      <c r="J9" s="19">
        <f ca="1">'Petroleum Diesel'!J38*'EPE Data'!J$86</f>
        <v>6162155670279.3301</v>
      </c>
      <c r="K9" s="19">
        <f ca="1">'Petroleum Diesel'!K38*'EPE Data'!K$86</f>
        <v>6304858297668.7754</v>
      </c>
      <c r="L9" s="19">
        <f ca="1">'Petroleum Diesel'!L38*'EPE Data'!L$86</f>
        <v>6448228612089.0918</v>
      </c>
      <c r="M9" s="19">
        <f ca="1">'Petroleum Diesel'!M38*'EPE Data'!M$86</f>
        <v>6560797145851.7461</v>
      </c>
      <c r="N9" s="19">
        <f ca="1">'Petroleum Diesel'!N38*'EPE Data'!N$86</f>
        <v>6670748961185.8203</v>
      </c>
      <c r="O9" s="19">
        <f ca="1">'Petroleum Diesel'!O38*'EPE Data'!O$86</f>
        <v>6778030782271.6924</v>
      </c>
      <c r="P9" s="19">
        <f ca="1">'Petroleum Diesel'!P38*'EPE Data'!P$86</f>
        <v>6882591103981.1836</v>
      </c>
      <c r="Q9" s="19">
        <f ca="1">'Petroleum Diesel'!Q38*'EPE Data'!Q$86</f>
        <v>6984380118919.707</v>
      </c>
      <c r="R9" s="19">
        <f ca="1">'Petroleum Diesel'!R38*'EPE Data'!R$86</f>
        <v>7073114683849.0254</v>
      </c>
      <c r="S9" s="19">
        <f ca="1">'Petroleum Diesel'!S38*'EPE Data'!S$86</f>
        <v>7158947031808.1104</v>
      </c>
      <c r="T9" s="19">
        <f ca="1">'Petroleum Diesel'!T38*'EPE Data'!T$86</f>
        <v>7241845344126.2852</v>
      </c>
      <c r="U9" s="19">
        <f ca="1">'Petroleum Diesel'!U38*'EPE Data'!U$86</f>
        <v>7321778890360.7725</v>
      </c>
      <c r="V9" s="19">
        <f ca="1">'Petroleum Diesel'!V38*'EPE Data'!V$86</f>
        <v>7398717982168.1074</v>
      </c>
      <c r="W9" s="19">
        <f ca="1">'Petroleum Diesel'!W38*'EPE Data'!W$86</f>
        <v>7520954596414.0547</v>
      </c>
      <c r="X9" s="19">
        <f ca="1">'Petroleum Diesel'!X38*'EPE Data'!X$86</f>
        <v>7643385991765.4551</v>
      </c>
      <c r="Y9" s="19">
        <f ca="1">'Petroleum Diesel'!Y38*'EPE Data'!Y$86</f>
        <v>7766007348041.5801</v>
      </c>
      <c r="Z9" s="19">
        <f ca="1">'Petroleum Diesel'!Z38*'EPE Data'!Z$86</f>
        <v>7888814002804.9336</v>
      </c>
      <c r="AA9" s="19">
        <f ca="1">'Petroleum Diesel'!AA38*'EPE Data'!AA$86</f>
        <v>8011801444960.8574</v>
      </c>
      <c r="AB9" s="19">
        <f ca="1">'Petroleum Diesel'!AB38*'EPE Data'!AB$86</f>
        <v>8123971843070.9609</v>
      </c>
      <c r="AC9" s="19">
        <f ca="1">'Petroleum Diesel'!AC38*'EPE Data'!AC$86</f>
        <v>8236205523136.5137</v>
      </c>
      <c r="AD9" s="19">
        <f ca="1">'Petroleum Diesel'!AD38*'EPE Data'!AD$86</f>
        <v>8348500974793.7559</v>
      </c>
      <c r="AE9" s="19">
        <f ca="1">'Petroleum Diesel'!AE38*'EPE Data'!AE$86</f>
        <v>8460856735363.791</v>
      </c>
      <c r="AF9" s="19">
        <f ca="1">'Petroleum Diesel'!AF38*'EPE Data'!AF$86</f>
        <v>8573271387985.4268</v>
      </c>
    </row>
    <row r="10" spans="1:34">
      <c r="A10" s="88" t="s">
        <v>25</v>
      </c>
      <c r="B10" s="19">
        <f ca="1">'Petroleum Diesel'!B39*'EPE Data'!B$86</f>
        <v>0</v>
      </c>
      <c r="C10" s="19">
        <f ca="1">'Petroleum Diesel'!C39*'EPE Data'!C$86</f>
        <v>0</v>
      </c>
      <c r="D10" s="19">
        <f ca="1">'Petroleum Diesel'!D39*'EPE Data'!D$86</f>
        <v>0</v>
      </c>
      <c r="E10" s="19">
        <f ca="1">'Petroleum Diesel'!E39*'EPE Data'!E$86</f>
        <v>0</v>
      </c>
      <c r="F10" s="19">
        <f ca="1">'Petroleum Diesel'!F39*'EPE Data'!F$86</f>
        <v>0</v>
      </c>
      <c r="G10" s="19">
        <f ca="1">'Petroleum Diesel'!G39*'EPE Data'!G$86</f>
        <v>0</v>
      </c>
      <c r="H10" s="19">
        <f ca="1">'Petroleum Diesel'!H39*'EPE Data'!H$86</f>
        <v>0</v>
      </c>
      <c r="I10" s="19">
        <f ca="1">'Petroleum Diesel'!I39*'EPE Data'!I$86</f>
        <v>0</v>
      </c>
      <c r="J10" s="19">
        <f ca="1">'Petroleum Diesel'!J39*'EPE Data'!J$86</f>
        <v>0</v>
      </c>
      <c r="K10" s="19">
        <f ca="1">'Petroleum Diesel'!K39*'EPE Data'!K$86</f>
        <v>0</v>
      </c>
      <c r="L10" s="19">
        <f ca="1">'Petroleum Diesel'!L39*'EPE Data'!L$86</f>
        <v>0</v>
      </c>
      <c r="M10" s="19">
        <f ca="1">'Petroleum Diesel'!M39*'EPE Data'!M$86</f>
        <v>0</v>
      </c>
      <c r="N10" s="19">
        <f ca="1">'Petroleum Diesel'!N39*'EPE Data'!N$86</f>
        <v>0</v>
      </c>
      <c r="O10" s="19">
        <f ca="1">'Petroleum Diesel'!O39*'EPE Data'!O$86</f>
        <v>0</v>
      </c>
      <c r="P10" s="19">
        <f ca="1">'Petroleum Diesel'!P39*'EPE Data'!P$86</f>
        <v>0</v>
      </c>
      <c r="Q10" s="19">
        <f ca="1">'Petroleum Diesel'!Q39*'EPE Data'!Q$86</f>
        <v>0</v>
      </c>
      <c r="R10" s="19">
        <f ca="1">'Petroleum Diesel'!R39*'EPE Data'!R$86</f>
        <v>0</v>
      </c>
      <c r="S10" s="19">
        <f ca="1">'Petroleum Diesel'!S39*'EPE Data'!S$86</f>
        <v>0</v>
      </c>
      <c r="T10" s="19">
        <f ca="1">'Petroleum Diesel'!T39*'EPE Data'!T$86</f>
        <v>0</v>
      </c>
      <c r="U10" s="19">
        <f ca="1">'Petroleum Diesel'!U39*'EPE Data'!U$86</f>
        <v>0</v>
      </c>
      <c r="V10" s="19">
        <f ca="1">'Petroleum Diesel'!V39*'EPE Data'!V$86</f>
        <v>0</v>
      </c>
      <c r="W10" s="19">
        <f ca="1">'Petroleum Diesel'!W39*'EPE Data'!W$86</f>
        <v>0</v>
      </c>
      <c r="X10" s="19">
        <f ca="1">'Petroleum Diesel'!X39*'EPE Data'!X$86</f>
        <v>0</v>
      </c>
      <c r="Y10" s="19">
        <f ca="1">'Petroleum Diesel'!Y39*'EPE Data'!Y$86</f>
        <v>0</v>
      </c>
      <c r="Z10" s="19">
        <f ca="1">'Petroleum Diesel'!Z39*'EPE Data'!Z$86</f>
        <v>0</v>
      </c>
      <c r="AA10" s="19">
        <f ca="1">'Petroleum Diesel'!AA39*'EPE Data'!AA$86</f>
        <v>0</v>
      </c>
      <c r="AB10" s="19">
        <f ca="1">'Petroleum Diesel'!AB39*'EPE Data'!AB$86</f>
        <v>0</v>
      </c>
      <c r="AC10" s="19">
        <f ca="1">'Petroleum Diesel'!AC39*'EPE Data'!AC$86</f>
        <v>0</v>
      </c>
      <c r="AD10" s="19">
        <f ca="1">'Petroleum Diesel'!AD39*'EPE Data'!AD$86</f>
        <v>0</v>
      </c>
      <c r="AE10" s="19">
        <f ca="1">'Petroleum Diesel'!AE39*'EPE Data'!AE$86</f>
        <v>0</v>
      </c>
      <c r="AF10" s="19">
        <f ca="1">'Petroleum Diesel'!AF39*'EPE Data'!AF$86</f>
        <v>0</v>
      </c>
    </row>
    <row r="11" spans="1:34">
      <c r="A11" t="s">
        <v>26</v>
      </c>
      <c r="B11" s="19">
        <f ca="1">'Petroleum Diesel'!B40*'EPE Data'!B$86</f>
        <v>0</v>
      </c>
      <c r="C11" s="19">
        <f ca="1">'Petroleum Diesel'!C40*'EPE Data'!C$86</f>
        <v>0</v>
      </c>
      <c r="D11" s="19">
        <f ca="1">'Petroleum Diesel'!D40*'EPE Data'!D$86</f>
        <v>0</v>
      </c>
      <c r="E11" s="19">
        <f ca="1">'Petroleum Diesel'!E40*'EPE Data'!E$86</f>
        <v>0</v>
      </c>
      <c r="F11" s="19">
        <f ca="1">'Petroleum Diesel'!F40*'EPE Data'!F$86</f>
        <v>0</v>
      </c>
      <c r="G11" s="19">
        <f ca="1">'Petroleum Diesel'!G40*'EPE Data'!G$86</f>
        <v>0</v>
      </c>
      <c r="H11" s="19">
        <f ca="1">'Petroleum Diesel'!H40*'EPE Data'!H$86</f>
        <v>0</v>
      </c>
      <c r="I11" s="19">
        <f ca="1">'Petroleum Diesel'!I40*'EPE Data'!I$86</f>
        <v>0</v>
      </c>
      <c r="J11" s="19">
        <f ca="1">'Petroleum Diesel'!J40*'EPE Data'!J$86</f>
        <v>0</v>
      </c>
      <c r="K11" s="19">
        <f ca="1">'Petroleum Diesel'!K40*'EPE Data'!K$86</f>
        <v>0</v>
      </c>
      <c r="L11" s="19">
        <f ca="1">'Petroleum Diesel'!L40*'EPE Data'!L$86</f>
        <v>0</v>
      </c>
      <c r="M11" s="19">
        <f ca="1">'Petroleum Diesel'!M40*'EPE Data'!M$86</f>
        <v>0</v>
      </c>
      <c r="N11" s="19">
        <f ca="1">'Petroleum Diesel'!N40*'EPE Data'!N$86</f>
        <v>0</v>
      </c>
      <c r="O11" s="19">
        <f ca="1">'Petroleum Diesel'!O40*'EPE Data'!O$86</f>
        <v>0</v>
      </c>
      <c r="P11" s="19">
        <f ca="1">'Petroleum Diesel'!P40*'EPE Data'!P$86</f>
        <v>0</v>
      </c>
      <c r="Q11" s="19">
        <f ca="1">'Petroleum Diesel'!Q40*'EPE Data'!Q$86</f>
        <v>0</v>
      </c>
      <c r="R11" s="19">
        <f ca="1">'Petroleum Diesel'!R40*'EPE Data'!R$86</f>
        <v>0</v>
      </c>
      <c r="S11" s="19">
        <f ca="1">'Petroleum Diesel'!S40*'EPE Data'!S$86</f>
        <v>0</v>
      </c>
      <c r="T11" s="19">
        <f ca="1">'Petroleum Diesel'!T40*'EPE Data'!T$86</f>
        <v>0</v>
      </c>
      <c r="U11" s="19">
        <f ca="1">'Petroleum Diesel'!U40*'EPE Data'!U$86</f>
        <v>0</v>
      </c>
      <c r="V11" s="19">
        <f ca="1">'Petroleum Diesel'!V40*'EPE Data'!V$86</f>
        <v>0</v>
      </c>
      <c r="W11" s="19">
        <f ca="1">'Petroleum Diesel'!W40*'EPE Data'!W$86</f>
        <v>0</v>
      </c>
      <c r="X11" s="19">
        <f ca="1">'Petroleum Diesel'!X40*'EPE Data'!X$86</f>
        <v>0</v>
      </c>
      <c r="Y11" s="19">
        <f ca="1">'Petroleum Diesel'!Y40*'EPE Data'!Y$86</f>
        <v>0</v>
      </c>
      <c r="Z11" s="19">
        <f ca="1">'Petroleum Diesel'!Z40*'EPE Data'!Z$86</f>
        <v>0</v>
      </c>
      <c r="AA11" s="19">
        <f ca="1">'Petroleum Diesel'!AA40*'EPE Data'!AA$86</f>
        <v>0</v>
      </c>
      <c r="AB11" s="19">
        <f ca="1">'Petroleum Diesel'!AB40*'EPE Data'!AB$86</f>
        <v>0</v>
      </c>
      <c r="AC11" s="19">
        <f ca="1">'Petroleum Diesel'!AC40*'EPE Data'!AC$86</f>
        <v>0</v>
      </c>
      <c r="AD11" s="19">
        <f ca="1">'Petroleum Diesel'!AD40*'EPE Data'!AD$86</f>
        <v>0</v>
      </c>
      <c r="AE11" s="19">
        <f ca="1">'Petroleum Diesel'!AE40*'EPE Data'!AE$86</f>
        <v>0</v>
      </c>
      <c r="AF11" s="19">
        <f ca="1">'Petroleum Diesel'!AF40*'EPE Data'!AF$86</f>
        <v>0</v>
      </c>
    </row>
    <row r="12" spans="1:34">
      <c r="A12" t="s">
        <v>27</v>
      </c>
      <c r="B12" s="19">
        <f ca="1">'Petroleum Diesel'!B41*'EPE Data'!B$86</f>
        <v>0</v>
      </c>
      <c r="C12" s="19">
        <f ca="1">'Petroleum Diesel'!C41*'EPE Data'!C$86</f>
        <v>0</v>
      </c>
      <c r="D12" s="19">
        <f ca="1">'Petroleum Diesel'!D41*'EPE Data'!D$86</f>
        <v>0</v>
      </c>
      <c r="E12" s="19">
        <f ca="1">'Petroleum Diesel'!E41*'EPE Data'!E$86</f>
        <v>0</v>
      </c>
      <c r="F12" s="19">
        <f ca="1">'Petroleum Diesel'!F41*'EPE Data'!F$86</f>
        <v>0</v>
      </c>
      <c r="G12" s="19">
        <f ca="1">'Petroleum Diesel'!G41*'EPE Data'!G$86</f>
        <v>0</v>
      </c>
      <c r="H12" s="19">
        <f ca="1">'Petroleum Diesel'!H41*'EPE Data'!H$86</f>
        <v>0</v>
      </c>
      <c r="I12" s="19">
        <f ca="1">'Petroleum Diesel'!I41*'EPE Data'!I$86</f>
        <v>0</v>
      </c>
      <c r="J12" s="19">
        <f ca="1">'Petroleum Diesel'!J41*'EPE Data'!J$86</f>
        <v>0</v>
      </c>
      <c r="K12" s="19">
        <f ca="1">'Petroleum Diesel'!K41*'EPE Data'!K$86</f>
        <v>0</v>
      </c>
      <c r="L12" s="19">
        <f ca="1">'Petroleum Diesel'!L41*'EPE Data'!L$86</f>
        <v>0</v>
      </c>
      <c r="M12" s="19">
        <f ca="1">'Petroleum Diesel'!M41*'EPE Data'!M$86</f>
        <v>0</v>
      </c>
      <c r="N12" s="19">
        <f ca="1">'Petroleum Diesel'!N41*'EPE Data'!N$86</f>
        <v>0</v>
      </c>
      <c r="O12" s="19">
        <f ca="1">'Petroleum Diesel'!O41*'EPE Data'!O$86</f>
        <v>0</v>
      </c>
      <c r="P12" s="19">
        <f ca="1">'Petroleum Diesel'!P41*'EPE Data'!P$86</f>
        <v>0</v>
      </c>
      <c r="Q12" s="19">
        <f ca="1">'Petroleum Diesel'!Q41*'EPE Data'!Q$86</f>
        <v>0</v>
      </c>
      <c r="R12" s="19">
        <f ca="1">'Petroleum Diesel'!R41*'EPE Data'!R$86</f>
        <v>0</v>
      </c>
      <c r="S12" s="19">
        <f ca="1">'Petroleum Diesel'!S41*'EPE Data'!S$86</f>
        <v>0</v>
      </c>
      <c r="T12" s="19">
        <f ca="1">'Petroleum Diesel'!T41*'EPE Data'!T$86</f>
        <v>0</v>
      </c>
      <c r="U12" s="19">
        <f ca="1">'Petroleum Diesel'!U41*'EPE Data'!U$86</f>
        <v>0</v>
      </c>
      <c r="V12" s="19">
        <f ca="1">'Petroleum Diesel'!V41*'EPE Data'!V$86</f>
        <v>0</v>
      </c>
      <c r="W12" s="19">
        <f ca="1">'Petroleum Diesel'!W41*'EPE Data'!W$86</f>
        <v>0</v>
      </c>
      <c r="X12" s="19">
        <f ca="1">'Petroleum Diesel'!X41*'EPE Data'!X$86</f>
        <v>0</v>
      </c>
      <c r="Y12" s="19">
        <f ca="1">'Petroleum Diesel'!Y41*'EPE Data'!Y$86</f>
        <v>0</v>
      </c>
      <c r="Z12" s="19">
        <f ca="1">'Petroleum Diesel'!Z41*'EPE Data'!Z$86</f>
        <v>0</v>
      </c>
      <c r="AA12" s="19">
        <f ca="1">'Petroleum Diesel'!AA41*'EPE Data'!AA$86</f>
        <v>0</v>
      </c>
      <c r="AB12" s="19">
        <f ca="1">'Petroleum Diesel'!AB41*'EPE Data'!AB$86</f>
        <v>0</v>
      </c>
      <c r="AC12" s="19">
        <f ca="1">'Petroleum Diesel'!AC41*'EPE Data'!AC$86</f>
        <v>0</v>
      </c>
      <c r="AD12" s="19">
        <f ca="1">'Petroleum Diesel'!AD41*'EPE Data'!AD$86</f>
        <v>0</v>
      </c>
      <c r="AE12" s="19">
        <f ca="1">'Petroleum Diesel'!AE41*'EPE Data'!AE$86</f>
        <v>0</v>
      </c>
      <c r="AF12" s="19">
        <f ca="1">'Petroleum Diesel'!AF41*'EPE Data'!AF$86</f>
        <v>0</v>
      </c>
    </row>
    <row r="13" spans="1:34">
      <c r="A13" t="s">
        <v>28</v>
      </c>
      <c r="B13" s="19">
        <f ca="1">'Petroleum Diesel'!B42*'EPE Data'!B$86</f>
        <v>0</v>
      </c>
      <c r="C13" s="19">
        <f ca="1">'Petroleum Diesel'!C42*'EPE Data'!C$86</f>
        <v>0</v>
      </c>
      <c r="D13" s="19">
        <f ca="1">'Petroleum Diesel'!D42*'EPE Data'!D$86</f>
        <v>0</v>
      </c>
      <c r="E13" s="19">
        <f ca="1">'Petroleum Diesel'!E42*'EPE Data'!E$86</f>
        <v>0</v>
      </c>
      <c r="F13" s="19">
        <f ca="1">'Petroleum Diesel'!F42*'EPE Data'!F$86</f>
        <v>0</v>
      </c>
      <c r="G13" s="19">
        <f ca="1">'Petroleum Diesel'!G42*'EPE Data'!G$86</f>
        <v>0</v>
      </c>
      <c r="H13" s="19">
        <f ca="1">'Petroleum Diesel'!H42*'EPE Data'!H$86</f>
        <v>0</v>
      </c>
      <c r="I13" s="19">
        <f ca="1">'Petroleum Diesel'!I42*'EPE Data'!I$86</f>
        <v>0</v>
      </c>
      <c r="J13" s="19">
        <f ca="1">'Petroleum Diesel'!J42*'EPE Data'!J$86</f>
        <v>0</v>
      </c>
      <c r="K13" s="19">
        <f ca="1">'Petroleum Diesel'!K42*'EPE Data'!K$86</f>
        <v>0</v>
      </c>
      <c r="L13" s="19">
        <f ca="1">'Petroleum Diesel'!L42*'EPE Data'!L$86</f>
        <v>0</v>
      </c>
      <c r="M13" s="19">
        <f ca="1">'Petroleum Diesel'!M42*'EPE Data'!M$86</f>
        <v>0</v>
      </c>
      <c r="N13" s="19">
        <f ca="1">'Petroleum Diesel'!N42*'EPE Data'!N$86</f>
        <v>0</v>
      </c>
      <c r="O13" s="19">
        <f ca="1">'Petroleum Diesel'!O42*'EPE Data'!O$86</f>
        <v>0</v>
      </c>
      <c r="P13" s="19">
        <f ca="1">'Petroleum Diesel'!P42*'EPE Data'!P$86</f>
        <v>0</v>
      </c>
      <c r="Q13" s="19">
        <f ca="1">'Petroleum Diesel'!Q42*'EPE Data'!Q$86</f>
        <v>0</v>
      </c>
      <c r="R13" s="19">
        <f ca="1">'Petroleum Diesel'!R42*'EPE Data'!R$86</f>
        <v>0</v>
      </c>
      <c r="S13" s="19">
        <f ca="1">'Petroleum Diesel'!S42*'EPE Data'!S$86</f>
        <v>0</v>
      </c>
      <c r="T13" s="19">
        <f ca="1">'Petroleum Diesel'!T42*'EPE Data'!T$86</f>
        <v>0</v>
      </c>
      <c r="U13" s="19">
        <f ca="1">'Petroleum Diesel'!U42*'EPE Data'!U$86</f>
        <v>0</v>
      </c>
      <c r="V13" s="19">
        <f ca="1">'Petroleum Diesel'!V42*'EPE Data'!V$86</f>
        <v>0</v>
      </c>
      <c r="W13" s="19">
        <f ca="1">'Petroleum Diesel'!W42*'EPE Data'!W$86</f>
        <v>0</v>
      </c>
      <c r="X13" s="19">
        <f ca="1">'Petroleum Diesel'!X42*'EPE Data'!X$86</f>
        <v>0</v>
      </c>
      <c r="Y13" s="19">
        <f ca="1">'Petroleum Diesel'!Y42*'EPE Data'!Y$86</f>
        <v>0</v>
      </c>
      <c r="Z13" s="19">
        <f ca="1">'Petroleum Diesel'!Z42*'EPE Data'!Z$86</f>
        <v>0</v>
      </c>
      <c r="AA13" s="19">
        <f ca="1">'Petroleum Diesel'!AA42*'EPE Data'!AA$86</f>
        <v>0</v>
      </c>
      <c r="AB13" s="19">
        <f ca="1">'Petroleum Diesel'!AB42*'EPE Data'!AB$86</f>
        <v>0</v>
      </c>
      <c r="AC13" s="19">
        <f ca="1">'Petroleum Diesel'!AC42*'EPE Data'!AC$86</f>
        <v>0</v>
      </c>
      <c r="AD13" s="19">
        <f ca="1">'Petroleum Diesel'!AD42*'EPE Data'!AD$86</f>
        <v>0</v>
      </c>
      <c r="AE13" s="19">
        <f ca="1">'Petroleum Diesel'!AE42*'EPE Data'!AE$86</f>
        <v>0</v>
      </c>
      <c r="AF13" s="19">
        <f ca="1">'Petroleum Diesel'!AF42*'EPE Data'!AF$86</f>
        <v>0</v>
      </c>
    </row>
    <row r="14" spans="1:34">
      <c r="A14" s="88" t="s">
        <v>29</v>
      </c>
      <c r="B14" s="19">
        <f ca="1">'Petroleum Diesel'!B43*'EPE Data'!B$86</f>
        <v>1633541018614.9351</v>
      </c>
      <c r="C14" s="19">
        <f ca="1">'Petroleum Diesel'!C43*'EPE Data'!C$86</f>
        <v>1165439415567.229</v>
      </c>
      <c r="D14" s="19">
        <f ca="1">'Petroleum Diesel'!D43*'EPE Data'!D$86</f>
        <v>1335929472602.1235</v>
      </c>
      <c r="E14" s="19">
        <f ca="1">'Petroleum Diesel'!E43*'EPE Data'!E$86</f>
        <v>1307473462077.6504</v>
      </c>
      <c r="F14" s="19">
        <f ca="1">'Petroleum Diesel'!F43*'EPE Data'!F$86</f>
        <v>1361022282366.1775</v>
      </c>
      <c r="G14" s="19">
        <f ca="1">'Petroleum Diesel'!G43*'EPE Data'!G$86</f>
        <v>1388577362003.604</v>
      </c>
      <c r="H14" s="19">
        <f ca="1">'Petroleum Diesel'!H43*'EPE Data'!H$86</f>
        <v>1407189970864.3494</v>
      </c>
      <c r="I14" s="19">
        <f ca="1">'Petroleum Diesel'!I43*'EPE Data'!I$86</f>
        <v>1425730130778.9595</v>
      </c>
      <c r="J14" s="19">
        <f ca="1">'Petroleum Diesel'!J43*'EPE Data'!J$86</f>
        <v>1444199622760.8462</v>
      </c>
      <c r="K14" s="19">
        <f ca="1">'Petroleum Diesel'!K43*'EPE Data'!K$86</f>
        <v>1462600169920.9873</v>
      </c>
      <c r="L14" s="19">
        <f ca="1">'Petroleum Diesel'!L43*'EPE Data'!L$86</f>
        <v>1480933439802.041</v>
      </c>
      <c r="M14" s="19">
        <f ca="1">'Petroleum Diesel'!M43*'EPE Data'!M$86</f>
        <v>1485272365249.1484</v>
      </c>
      <c r="N14" s="19">
        <f ca="1">'Petroleum Diesel'!N43*'EPE Data'!N$86</f>
        <v>1488907050761.5386</v>
      </c>
      <c r="O14" s="19">
        <f ca="1">'Petroleum Diesel'!O43*'EPE Data'!O$86</f>
        <v>1491855109804.9158</v>
      </c>
      <c r="P14" s="19">
        <f ca="1">'Petroleum Diesel'!P43*'EPE Data'!P$86</f>
        <v>1494133570438.4502</v>
      </c>
      <c r="Q14" s="19">
        <f ca="1">'Petroleum Diesel'!Q43*'EPE Data'!Q$86</f>
        <v>1495758899435.2998</v>
      </c>
      <c r="R14" s="19">
        <f ca="1">'Petroleum Diesel'!R43*'EPE Data'!R$86</f>
        <v>1506406143908.9524</v>
      </c>
      <c r="S14" s="19">
        <f ca="1">'Petroleum Diesel'!S43*'EPE Data'!S$86</f>
        <v>1516438527033.2139</v>
      </c>
      <c r="T14" s="19">
        <f ca="1">'Petroleum Diesel'!T43*'EPE Data'!T$86</f>
        <v>1525859133918.2061</v>
      </c>
      <c r="U14" s="19">
        <f ca="1">'Petroleum Diesel'!U43*'EPE Data'!U$86</f>
        <v>1534670944160.4414</v>
      </c>
      <c r="V14" s="19">
        <f ca="1">'Petroleum Diesel'!V43*'EPE Data'!V$86</f>
        <v>1542876836315.4058</v>
      </c>
      <c r="W14" s="19">
        <f ca="1">'Petroleum Diesel'!W43*'EPE Data'!W$86</f>
        <v>1559428073709.146</v>
      </c>
      <c r="X14" s="19">
        <f ca="1">'Petroleum Diesel'!X43*'EPE Data'!X$86</f>
        <v>1575921665746.7434</v>
      </c>
      <c r="Y14" s="19">
        <f ca="1">'Petroleum Diesel'!Y43*'EPE Data'!Y$86</f>
        <v>1592359038957.9209</v>
      </c>
      <c r="Z14" s="19">
        <f ca="1">'Petroleum Diesel'!Z43*'EPE Data'!Z$86</f>
        <v>1608741573188.366</v>
      </c>
      <c r="AA14" s="19">
        <f ca="1">'Petroleum Diesel'!AA43*'EPE Data'!AA$86</f>
        <v>1625070603493.9519</v>
      </c>
      <c r="AB14" s="19">
        <f ca="1">'Petroleum Diesel'!AB43*'EPE Data'!AB$86</f>
        <v>1628410681465.4404</v>
      </c>
      <c r="AC14" s="19">
        <f ca="1">'Petroleum Diesel'!AC43*'EPE Data'!AC$86</f>
        <v>1631573410613.6514</v>
      </c>
      <c r="AD14" s="19">
        <f ca="1">'Petroleum Diesel'!AD43*'EPE Data'!AD$86</f>
        <v>1634563023760.3152</v>
      </c>
      <c r="AE14" s="19">
        <f ca="1">'Petroleum Diesel'!AE43*'EPE Data'!AE$86</f>
        <v>1637383620089.4841</v>
      </c>
      <c r="AF14" s="19">
        <f ca="1">'Petroleum Diesel'!AF43*'EPE Data'!AF$86</f>
        <v>1640039170380.2002</v>
      </c>
    </row>
    <row r="15" spans="1:34">
      <c r="A15" s="88" t="s">
        <v>30</v>
      </c>
      <c r="B15" s="19">
        <f ca="1">'Petroleum Diesel'!B44*'EPE Data'!B$86</f>
        <v>645431408134.90674</v>
      </c>
      <c r="C15" s="19">
        <f ca="1">'Petroleum Diesel'!C44*'EPE Data'!C$86</f>
        <v>832639164340.20496</v>
      </c>
      <c r="D15" s="19">
        <f ca="1">'Petroleum Diesel'!D44*'EPE Data'!D$86</f>
        <v>822879761229.55701</v>
      </c>
      <c r="E15" s="19">
        <f ca="1">'Petroleum Diesel'!E44*'EPE Data'!E$86</f>
        <v>806378076700.64746</v>
      </c>
      <c r="F15" s="19">
        <f ca="1">'Petroleum Diesel'!F44*'EPE Data'!F$86</f>
        <v>840449047207.26086</v>
      </c>
      <c r="G15" s="19">
        <f ca="1">'Petroleum Diesel'!G44*'EPE Data'!G$86</f>
        <v>858507975157.92456</v>
      </c>
      <c r="H15" s="19">
        <f ca="1">'Petroleum Diesel'!H44*'EPE Data'!H$86</f>
        <v>874433472698.28516</v>
      </c>
      <c r="I15" s="19">
        <f ca="1">'Petroleum Diesel'!I44*'EPE Data'!I$86</f>
        <v>890384829672.41479</v>
      </c>
      <c r="J15" s="19">
        <f ca="1">'Petroleum Diesel'!J44*'EPE Data'!J$86</f>
        <v>906361410377.50879</v>
      </c>
      <c r="K15" s="19">
        <f ca="1">'Petroleum Diesel'!K44*'EPE Data'!K$86</f>
        <v>922362599778.05957</v>
      </c>
      <c r="L15" s="19">
        <f ca="1">'Petroleum Diesel'!L44*'EPE Data'!L$86</f>
        <v>938387802672.74048</v>
      </c>
      <c r="M15" s="19">
        <f ca="1">'Petroleum Diesel'!M44*'EPE Data'!M$86</f>
        <v>949711939408.84424</v>
      </c>
      <c r="N15" s="19">
        <f ca="1">'Petroleum Diesel'!N44*'EPE Data'!N$86</f>
        <v>960630997406.84448</v>
      </c>
      <c r="O15" s="19">
        <f ca="1">'Petroleum Diesel'!O44*'EPE Data'!O$86</f>
        <v>971144240567.77283</v>
      </c>
      <c r="P15" s="19">
        <f ca="1">'Petroleum Diesel'!P44*'EPE Data'!P$86</f>
        <v>981250957257.8717</v>
      </c>
      <c r="Q15" s="19">
        <f ca="1">'Petroleum Diesel'!Q44*'EPE Data'!Q$86</f>
        <v>990950459300.55371</v>
      </c>
      <c r="R15" s="19">
        <f ca="1">'Petroleum Diesel'!R44*'EPE Data'!R$86</f>
        <v>998941399032.2937</v>
      </c>
      <c r="S15" s="19">
        <f ca="1">'Petroleum Diesel'!S44*'EPE Data'!S$86</f>
        <v>1006524240841.8174</v>
      </c>
      <c r="T15" s="19">
        <f ca="1">'Petroleum Diesel'!T44*'EPE Data'!T$86</f>
        <v>1013699918487.7207</v>
      </c>
      <c r="U15" s="19">
        <f ca="1">'Petroleum Diesel'!U44*'EPE Data'!U$86</f>
        <v>1020469333793.1952</v>
      </c>
      <c r="V15" s="19">
        <f ca="1">'Petroleum Diesel'!V44*'EPE Data'!V$86</f>
        <v>1026833357999.7275</v>
      </c>
      <c r="W15" s="19">
        <f ca="1">'Petroleum Diesel'!W44*'EPE Data'!W$86</f>
        <v>1021890508074.5282</v>
      </c>
      <c r="X15" s="19">
        <f ca="1">'Petroleum Diesel'!X44*'EPE Data'!X$86</f>
        <v>1016733872126.9296</v>
      </c>
      <c r="Y15" s="19">
        <f ca="1">'Petroleum Diesel'!Y44*'EPE Data'!Y$86</f>
        <v>1011368740645.7917</v>
      </c>
      <c r="Z15" s="19">
        <f ca="1">'Petroleum Diesel'!Z44*'EPE Data'!Z$86</f>
        <v>1005800230985.6017</v>
      </c>
      <c r="AA15" s="19">
        <f ca="1">'Petroleum Diesel'!AA44*'EPE Data'!AA$86</f>
        <v>1000033294391.412</v>
      </c>
      <c r="AB15" s="19">
        <f ca="1">'Petroleum Diesel'!AB44*'EPE Data'!AB$86</f>
        <v>1012520883789.665</v>
      </c>
      <c r="AC15" s="19">
        <f ca="1">'Petroleum Diesel'!AC44*'EPE Data'!AC$86</f>
        <v>1025001543620.6241</v>
      </c>
      <c r="AD15" s="19">
        <f ca="1">'Petroleum Diesel'!AD44*'EPE Data'!AD$86</f>
        <v>1037475439273.7325</v>
      </c>
      <c r="AE15" s="19">
        <f ca="1">'Petroleum Diesel'!AE44*'EPE Data'!AE$86</f>
        <v>1049942730916.7958</v>
      </c>
      <c r="AF15" s="19">
        <f ca="1">'Petroleum Diesel'!AF44*'EPE Data'!AF$86</f>
        <v>1062403573700.4359</v>
      </c>
    </row>
    <row r="16" spans="1:34">
      <c r="A16" t="s">
        <v>31</v>
      </c>
      <c r="B16" s="19">
        <f ca="1">'Petroleum Diesel'!B45*'EPE Data'!B$86</f>
        <v>0</v>
      </c>
      <c r="C16" s="19">
        <f ca="1">'Petroleum Diesel'!C45*'EPE Data'!C$86</f>
        <v>0</v>
      </c>
      <c r="D16" s="19">
        <f ca="1">'Petroleum Diesel'!D45*'EPE Data'!D$86</f>
        <v>0</v>
      </c>
      <c r="E16" s="19">
        <f ca="1">'Petroleum Diesel'!E45*'EPE Data'!E$86</f>
        <v>0</v>
      </c>
      <c r="F16" s="19">
        <f ca="1">'Petroleum Diesel'!F45*'EPE Data'!F$86</f>
        <v>0</v>
      </c>
      <c r="G16" s="19">
        <f ca="1">'Petroleum Diesel'!G45*'EPE Data'!G$86</f>
        <v>0</v>
      </c>
      <c r="H16" s="19">
        <f ca="1">'Petroleum Diesel'!H45*'EPE Data'!H$86</f>
        <v>0</v>
      </c>
      <c r="I16" s="19">
        <f ca="1">'Petroleum Diesel'!I45*'EPE Data'!I$86</f>
        <v>0</v>
      </c>
      <c r="J16" s="19">
        <f ca="1">'Petroleum Diesel'!J45*'EPE Data'!J$86</f>
        <v>0</v>
      </c>
      <c r="K16" s="19">
        <f ca="1">'Petroleum Diesel'!K45*'EPE Data'!K$86</f>
        <v>0</v>
      </c>
      <c r="L16" s="19">
        <f ca="1">'Petroleum Diesel'!L45*'EPE Data'!L$86</f>
        <v>0</v>
      </c>
      <c r="M16" s="19">
        <f ca="1">'Petroleum Diesel'!M45*'EPE Data'!M$86</f>
        <v>0</v>
      </c>
      <c r="N16" s="19">
        <f ca="1">'Petroleum Diesel'!N45*'EPE Data'!N$86</f>
        <v>0</v>
      </c>
      <c r="O16" s="19">
        <f ca="1">'Petroleum Diesel'!O45*'EPE Data'!O$86</f>
        <v>0</v>
      </c>
      <c r="P16" s="19">
        <f ca="1">'Petroleum Diesel'!P45*'EPE Data'!P$86</f>
        <v>0</v>
      </c>
      <c r="Q16" s="19">
        <f ca="1">'Petroleum Diesel'!Q45*'EPE Data'!Q$86</f>
        <v>0</v>
      </c>
      <c r="R16" s="19">
        <f ca="1">'Petroleum Diesel'!R45*'EPE Data'!R$86</f>
        <v>0</v>
      </c>
      <c r="S16" s="19">
        <f ca="1">'Petroleum Diesel'!S45*'EPE Data'!S$86</f>
        <v>0</v>
      </c>
      <c r="T16" s="19">
        <f ca="1">'Petroleum Diesel'!T45*'EPE Data'!T$86</f>
        <v>0</v>
      </c>
      <c r="U16" s="19">
        <f ca="1">'Petroleum Diesel'!U45*'EPE Data'!U$86</f>
        <v>0</v>
      </c>
      <c r="V16" s="19">
        <f ca="1">'Petroleum Diesel'!V45*'EPE Data'!V$86</f>
        <v>0</v>
      </c>
      <c r="W16" s="19">
        <f ca="1">'Petroleum Diesel'!W45*'EPE Data'!W$86</f>
        <v>0</v>
      </c>
      <c r="X16" s="19">
        <f ca="1">'Petroleum Diesel'!X45*'EPE Data'!X$86</f>
        <v>0</v>
      </c>
      <c r="Y16" s="19">
        <f ca="1">'Petroleum Diesel'!Y45*'EPE Data'!Y$86</f>
        <v>0</v>
      </c>
      <c r="Z16" s="19">
        <f ca="1">'Petroleum Diesel'!Z45*'EPE Data'!Z$86</f>
        <v>0</v>
      </c>
      <c r="AA16" s="19">
        <f ca="1">'Petroleum Diesel'!AA45*'EPE Data'!AA$86</f>
        <v>0</v>
      </c>
      <c r="AB16" s="19">
        <f ca="1">'Petroleum Diesel'!AB45*'EPE Data'!AB$86</f>
        <v>0</v>
      </c>
      <c r="AC16" s="19">
        <f ca="1">'Petroleum Diesel'!AC45*'EPE Data'!AC$86</f>
        <v>0</v>
      </c>
      <c r="AD16" s="19">
        <f ca="1">'Petroleum Diesel'!AD45*'EPE Data'!AD$86</f>
        <v>0</v>
      </c>
      <c r="AE16" s="19">
        <f ca="1">'Petroleum Diesel'!AE45*'EPE Data'!AE$86</f>
        <v>0</v>
      </c>
      <c r="AF16" s="19">
        <f ca="1">'Petroleum Diesel'!AF45*'EPE Data'!AF$86</f>
        <v>0</v>
      </c>
    </row>
    <row r="17" spans="1:32">
      <c r="A17" t="s">
        <v>32</v>
      </c>
      <c r="B17" s="19">
        <f ca="1">'Petroleum Diesel'!B46*'EPE Data'!B$86</f>
        <v>0</v>
      </c>
      <c r="C17" s="19">
        <f ca="1">'Petroleum Diesel'!C46*'EPE Data'!C$86</f>
        <v>0</v>
      </c>
      <c r="D17" s="19">
        <f ca="1">'Petroleum Diesel'!D46*'EPE Data'!D$86</f>
        <v>0</v>
      </c>
      <c r="E17" s="19">
        <f ca="1">'Petroleum Diesel'!E46*'EPE Data'!E$86</f>
        <v>0</v>
      </c>
      <c r="F17" s="19">
        <f ca="1">'Petroleum Diesel'!F46*'EPE Data'!F$86</f>
        <v>0</v>
      </c>
      <c r="G17" s="19">
        <f ca="1">'Petroleum Diesel'!G46*'EPE Data'!G$86</f>
        <v>0</v>
      </c>
      <c r="H17" s="19">
        <f ca="1">'Petroleum Diesel'!H46*'EPE Data'!H$86</f>
        <v>0</v>
      </c>
      <c r="I17" s="19">
        <f ca="1">'Petroleum Diesel'!I46*'EPE Data'!I$86</f>
        <v>0</v>
      </c>
      <c r="J17" s="19">
        <f ca="1">'Petroleum Diesel'!J46*'EPE Data'!J$86</f>
        <v>0</v>
      </c>
      <c r="K17" s="19">
        <f ca="1">'Petroleum Diesel'!K46*'EPE Data'!K$86</f>
        <v>0</v>
      </c>
      <c r="L17" s="19">
        <f ca="1">'Petroleum Diesel'!L46*'EPE Data'!L$86</f>
        <v>0</v>
      </c>
      <c r="M17" s="19">
        <f ca="1">'Petroleum Diesel'!M46*'EPE Data'!M$86</f>
        <v>0</v>
      </c>
      <c r="N17" s="19">
        <f ca="1">'Petroleum Diesel'!N46*'EPE Data'!N$86</f>
        <v>0</v>
      </c>
      <c r="O17" s="19">
        <f ca="1">'Petroleum Diesel'!O46*'EPE Data'!O$86</f>
        <v>0</v>
      </c>
      <c r="P17" s="19">
        <f ca="1">'Petroleum Diesel'!P46*'EPE Data'!P$86</f>
        <v>0</v>
      </c>
      <c r="Q17" s="19">
        <f ca="1">'Petroleum Diesel'!Q46*'EPE Data'!Q$86</f>
        <v>0</v>
      </c>
      <c r="R17" s="19">
        <f ca="1">'Petroleum Diesel'!R46*'EPE Data'!R$86</f>
        <v>0</v>
      </c>
      <c r="S17" s="19">
        <f ca="1">'Petroleum Diesel'!S46*'EPE Data'!S$86</f>
        <v>0</v>
      </c>
      <c r="T17" s="19">
        <f ca="1">'Petroleum Diesel'!T46*'EPE Data'!T$86</f>
        <v>0</v>
      </c>
      <c r="U17" s="19">
        <f ca="1">'Petroleum Diesel'!U46*'EPE Data'!U$86</f>
        <v>0</v>
      </c>
      <c r="V17" s="19">
        <f ca="1">'Petroleum Diesel'!V46*'EPE Data'!V$86</f>
        <v>0</v>
      </c>
      <c r="W17" s="19">
        <f ca="1">'Petroleum Diesel'!W46*'EPE Data'!W$86</f>
        <v>0</v>
      </c>
      <c r="X17" s="19">
        <f ca="1">'Petroleum Diesel'!X46*'EPE Data'!X$86</f>
        <v>0</v>
      </c>
      <c r="Y17" s="19">
        <f ca="1">'Petroleum Diesel'!Y46*'EPE Data'!Y$86</f>
        <v>0</v>
      </c>
      <c r="Z17" s="19">
        <f ca="1">'Petroleum Diesel'!Z46*'EPE Data'!Z$86</f>
        <v>0</v>
      </c>
      <c r="AA17" s="19">
        <f ca="1">'Petroleum Diesel'!AA46*'EPE Data'!AA$86</f>
        <v>0</v>
      </c>
      <c r="AB17" s="19">
        <f ca="1">'Petroleum Diesel'!AB46*'EPE Data'!AB$86</f>
        <v>0</v>
      </c>
      <c r="AC17" s="19">
        <f ca="1">'Petroleum Diesel'!AC46*'EPE Data'!AC$86</f>
        <v>0</v>
      </c>
      <c r="AD17" s="19">
        <f ca="1">'Petroleum Diesel'!AD46*'EPE Data'!AD$86</f>
        <v>0</v>
      </c>
      <c r="AE17" s="19">
        <f ca="1">'Petroleum Diesel'!AE46*'EPE Data'!AE$86</f>
        <v>0</v>
      </c>
      <c r="AF17" s="19">
        <f ca="1">'Petroleum Diesel'!AF46*'EPE Data'!AF$86</f>
        <v>0</v>
      </c>
    </row>
    <row r="18" spans="1:32">
      <c r="A18" t="s">
        <v>33</v>
      </c>
      <c r="B18" s="19">
        <f ca="1">'Petroleum Diesel'!B47*'EPE Data'!B$86</f>
        <v>0</v>
      </c>
      <c r="C18" s="19">
        <f ca="1">'Petroleum Diesel'!C47*'EPE Data'!C$86</f>
        <v>0</v>
      </c>
      <c r="D18" s="19">
        <f ca="1">'Petroleum Diesel'!D47*'EPE Data'!D$86</f>
        <v>0</v>
      </c>
      <c r="E18" s="19">
        <f ca="1">'Petroleum Diesel'!E47*'EPE Data'!E$86</f>
        <v>0</v>
      </c>
      <c r="F18" s="19">
        <f ca="1">'Petroleum Diesel'!F47*'EPE Data'!F$86</f>
        <v>0</v>
      </c>
      <c r="G18" s="19">
        <f ca="1">'Petroleum Diesel'!G47*'EPE Data'!G$86</f>
        <v>0</v>
      </c>
      <c r="H18" s="19">
        <f ca="1">'Petroleum Diesel'!H47*'EPE Data'!H$86</f>
        <v>0</v>
      </c>
      <c r="I18" s="19">
        <f ca="1">'Petroleum Diesel'!I47*'EPE Data'!I$86</f>
        <v>0</v>
      </c>
      <c r="J18" s="19">
        <f ca="1">'Petroleum Diesel'!J47*'EPE Data'!J$86</f>
        <v>0</v>
      </c>
      <c r="K18" s="19">
        <f ca="1">'Petroleum Diesel'!K47*'EPE Data'!K$86</f>
        <v>0</v>
      </c>
      <c r="L18" s="19">
        <f ca="1">'Petroleum Diesel'!L47*'EPE Data'!L$86</f>
        <v>0</v>
      </c>
      <c r="M18" s="19">
        <f ca="1">'Petroleum Diesel'!M47*'EPE Data'!M$86</f>
        <v>0</v>
      </c>
      <c r="N18" s="19">
        <f ca="1">'Petroleum Diesel'!N47*'EPE Data'!N$86</f>
        <v>0</v>
      </c>
      <c r="O18" s="19">
        <f ca="1">'Petroleum Diesel'!O47*'EPE Data'!O$86</f>
        <v>0</v>
      </c>
      <c r="P18" s="19">
        <f ca="1">'Petroleum Diesel'!P47*'EPE Data'!P$86</f>
        <v>0</v>
      </c>
      <c r="Q18" s="19">
        <f ca="1">'Petroleum Diesel'!Q47*'EPE Data'!Q$86</f>
        <v>0</v>
      </c>
      <c r="R18" s="19">
        <f ca="1">'Petroleum Diesel'!R47*'EPE Data'!R$86</f>
        <v>0</v>
      </c>
      <c r="S18" s="19">
        <f ca="1">'Petroleum Diesel'!S47*'EPE Data'!S$86</f>
        <v>0</v>
      </c>
      <c r="T18" s="19">
        <f ca="1">'Petroleum Diesel'!T47*'EPE Data'!T$86</f>
        <v>0</v>
      </c>
      <c r="U18" s="19">
        <f ca="1">'Petroleum Diesel'!U47*'EPE Data'!U$86</f>
        <v>0</v>
      </c>
      <c r="V18" s="19">
        <f ca="1">'Petroleum Diesel'!V47*'EPE Data'!V$86</f>
        <v>0</v>
      </c>
      <c r="W18" s="19">
        <f ca="1">'Petroleum Diesel'!W47*'EPE Data'!W$86</f>
        <v>0</v>
      </c>
      <c r="X18" s="19">
        <f ca="1">'Petroleum Diesel'!X47*'EPE Data'!X$86</f>
        <v>0</v>
      </c>
      <c r="Y18" s="19">
        <f ca="1">'Petroleum Diesel'!Y47*'EPE Data'!Y$86</f>
        <v>0</v>
      </c>
      <c r="Z18" s="19">
        <f ca="1">'Petroleum Diesel'!Z47*'EPE Data'!Z$86</f>
        <v>0</v>
      </c>
      <c r="AA18" s="19">
        <f ca="1">'Petroleum Diesel'!AA47*'EPE Data'!AA$86</f>
        <v>0</v>
      </c>
      <c r="AB18" s="19">
        <f ca="1">'Petroleum Diesel'!AB47*'EPE Data'!AB$86</f>
        <v>0</v>
      </c>
      <c r="AC18" s="19">
        <f ca="1">'Petroleum Diesel'!AC47*'EPE Data'!AC$86</f>
        <v>0</v>
      </c>
      <c r="AD18" s="19">
        <f ca="1">'Petroleum Diesel'!AD47*'EPE Data'!AD$86</f>
        <v>0</v>
      </c>
      <c r="AE18" s="19">
        <f ca="1">'Petroleum Diesel'!AE47*'EPE Data'!AE$86</f>
        <v>0</v>
      </c>
      <c r="AF18" s="19">
        <f ca="1">'Petroleum Diesel'!AF47*'EPE Data'!AF$86</f>
        <v>0</v>
      </c>
    </row>
    <row r="19" spans="1:32">
      <c r="A19" t="s">
        <v>34</v>
      </c>
      <c r="B19" s="19">
        <f ca="1">'Petroleum Diesel'!B48*'EPE Data'!B$86</f>
        <v>0</v>
      </c>
      <c r="C19" s="19">
        <f ca="1">'Petroleum Diesel'!C48*'EPE Data'!C$86</f>
        <v>0</v>
      </c>
      <c r="D19" s="19">
        <f ca="1">'Petroleum Diesel'!D48*'EPE Data'!D$86</f>
        <v>0</v>
      </c>
      <c r="E19" s="19">
        <f ca="1">'Petroleum Diesel'!E48*'EPE Data'!E$86</f>
        <v>0</v>
      </c>
      <c r="F19" s="19">
        <f ca="1">'Petroleum Diesel'!F48*'EPE Data'!F$86</f>
        <v>0</v>
      </c>
      <c r="G19" s="19">
        <f ca="1">'Petroleum Diesel'!G48*'EPE Data'!G$86</f>
        <v>0</v>
      </c>
      <c r="H19" s="19">
        <f ca="1">'Petroleum Diesel'!H48*'EPE Data'!H$86</f>
        <v>0</v>
      </c>
      <c r="I19" s="19">
        <f ca="1">'Petroleum Diesel'!I48*'EPE Data'!I$86</f>
        <v>0</v>
      </c>
      <c r="J19" s="19">
        <f ca="1">'Petroleum Diesel'!J48*'EPE Data'!J$86</f>
        <v>0</v>
      </c>
      <c r="K19" s="19">
        <f ca="1">'Petroleum Diesel'!K48*'EPE Data'!K$86</f>
        <v>0</v>
      </c>
      <c r="L19" s="19">
        <f ca="1">'Petroleum Diesel'!L48*'EPE Data'!L$86</f>
        <v>0</v>
      </c>
      <c r="M19" s="19">
        <f ca="1">'Petroleum Diesel'!M48*'EPE Data'!M$86</f>
        <v>0</v>
      </c>
      <c r="N19" s="19">
        <f ca="1">'Petroleum Diesel'!N48*'EPE Data'!N$86</f>
        <v>0</v>
      </c>
      <c r="O19" s="19">
        <f ca="1">'Petroleum Diesel'!O48*'EPE Data'!O$86</f>
        <v>0</v>
      </c>
      <c r="P19" s="19">
        <f ca="1">'Petroleum Diesel'!P48*'EPE Data'!P$86</f>
        <v>0</v>
      </c>
      <c r="Q19" s="19">
        <f ca="1">'Petroleum Diesel'!Q48*'EPE Data'!Q$86</f>
        <v>0</v>
      </c>
      <c r="R19" s="19">
        <f ca="1">'Petroleum Diesel'!R48*'EPE Data'!R$86</f>
        <v>0</v>
      </c>
      <c r="S19" s="19">
        <f ca="1">'Petroleum Diesel'!S48*'EPE Data'!S$86</f>
        <v>0</v>
      </c>
      <c r="T19" s="19">
        <f ca="1">'Petroleum Diesel'!T48*'EPE Data'!T$86</f>
        <v>0</v>
      </c>
      <c r="U19" s="19">
        <f ca="1">'Petroleum Diesel'!U48*'EPE Data'!U$86</f>
        <v>0</v>
      </c>
      <c r="V19" s="19">
        <f ca="1">'Petroleum Diesel'!V48*'EPE Data'!V$86</f>
        <v>0</v>
      </c>
      <c r="W19" s="19">
        <f ca="1">'Petroleum Diesel'!W48*'EPE Data'!W$86</f>
        <v>0</v>
      </c>
      <c r="X19" s="19">
        <f ca="1">'Petroleum Diesel'!X48*'EPE Data'!X$86</f>
        <v>0</v>
      </c>
      <c r="Y19" s="19">
        <f ca="1">'Petroleum Diesel'!Y48*'EPE Data'!Y$86</f>
        <v>0</v>
      </c>
      <c r="Z19" s="19">
        <f ca="1">'Petroleum Diesel'!Z48*'EPE Data'!Z$86</f>
        <v>0</v>
      </c>
      <c r="AA19" s="19">
        <f ca="1">'Petroleum Diesel'!AA48*'EPE Data'!AA$86</f>
        <v>0</v>
      </c>
      <c r="AB19" s="19">
        <f ca="1">'Petroleum Diesel'!AB48*'EPE Data'!AB$86</f>
        <v>0</v>
      </c>
      <c r="AC19" s="19">
        <f ca="1">'Petroleum Diesel'!AC48*'EPE Data'!AC$86</f>
        <v>0</v>
      </c>
      <c r="AD19" s="19">
        <f ca="1">'Petroleum Diesel'!AD48*'EPE Data'!AD$86</f>
        <v>0</v>
      </c>
      <c r="AE19" s="19">
        <f ca="1">'Petroleum Diesel'!AE48*'EPE Data'!AE$86</f>
        <v>0</v>
      </c>
      <c r="AF19" s="19">
        <f ca="1">'Petroleum Diesel'!AF48*'EPE Data'!AF$86</f>
        <v>0</v>
      </c>
    </row>
    <row r="20" spans="1:32">
      <c r="A20" t="s">
        <v>35</v>
      </c>
      <c r="B20" s="19">
        <f ca="1">'Petroleum Diesel'!B49*'EPE Data'!B$86</f>
        <v>1633541018614.9351</v>
      </c>
      <c r="C20" s="19">
        <f ca="1">'Petroleum Diesel'!C49*'EPE Data'!C$86</f>
        <v>1165439415567.229</v>
      </c>
      <c r="D20" s="19">
        <f ca="1">'Petroleum Diesel'!D49*'EPE Data'!D$86</f>
        <v>1335929472602.1235</v>
      </c>
      <c r="E20" s="19">
        <f ca="1">'Petroleum Diesel'!E49*'EPE Data'!E$86</f>
        <v>1307473462077.6504</v>
      </c>
      <c r="F20" s="19">
        <f ca="1">'Petroleum Diesel'!F49*'EPE Data'!F$86</f>
        <v>1361022282366.1775</v>
      </c>
      <c r="G20" s="19">
        <f ca="1">'Petroleum Diesel'!G49*'EPE Data'!G$86</f>
        <v>1388577362003.604</v>
      </c>
      <c r="H20" s="19">
        <f ca="1">'Petroleum Diesel'!H49*'EPE Data'!H$86</f>
        <v>1407189970864.3494</v>
      </c>
      <c r="I20" s="19">
        <f ca="1">'Petroleum Diesel'!I49*'EPE Data'!I$86</f>
        <v>1425730130778.9595</v>
      </c>
      <c r="J20" s="19">
        <f ca="1">'Petroleum Diesel'!J49*'EPE Data'!J$86</f>
        <v>1444199622760.8462</v>
      </c>
      <c r="K20" s="19">
        <f ca="1">'Petroleum Diesel'!K49*'EPE Data'!K$86</f>
        <v>1462600169920.9873</v>
      </c>
      <c r="L20" s="19">
        <f ca="1">'Petroleum Diesel'!L49*'EPE Data'!L$86</f>
        <v>1480933439802.041</v>
      </c>
      <c r="M20" s="19">
        <f ca="1">'Petroleum Diesel'!M49*'EPE Data'!M$86</f>
        <v>1485272365249.1484</v>
      </c>
      <c r="N20" s="19">
        <f ca="1">'Petroleum Diesel'!N49*'EPE Data'!N$86</f>
        <v>1488907050761.5386</v>
      </c>
      <c r="O20" s="19">
        <f ca="1">'Petroleum Diesel'!O49*'EPE Data'!O$86</f>
        <v>1491855109804.9158</v>
      </c>
      <c r="P20" s="19">
        <f ca="1">'Petroleum Diesel'!P49*'EPE Data'!P$86</f>
        <v>1494133570438.4502</v>
      </c>
      <c r="Q20" s="19">
        <f ca="1">'Petroleum Diesel'!Q49*'EPE Data'!Q$86</f>
        <v>1495758899435.2998</v>
      </c>
      <c r="R20" s="19">
        <f ca="1">'Petroleum Diesel'!R49*'EPE Data'!R$86</f>
        <v>1506406143908.9524</v>
      </c>
      <c r="S20" s="19">
        <f ca="1">'Petroleum Diesel'!S49*'EPE Data'!S$86</f>
        <v>1516438527033.2139</v>
      </c>
      <c r="T20" s="19">
        <f ca="1">'Petroleum Diesel'!T49*'EPE Data'!T$86</f>
        <v>1525859133918.2061</v>
      </c>
      <c r="U20" s="19">
        <f ca="1">'Petroleum Diesel'!U49*'EPE Data'!U$86</f>
        <v>1534670944160.4414</v>
      </c>
      <c r="V20" s="19">
        <f ca="1">'Petroleum Diesel'!V49*'EPE Data'!V$86</f>
        <v>1542876836315.4058</v>
      </c>
      <c r="W20" s="19">
        <f ca="1">'Petroleum Diesel'!W49*'EPE Data'!W$86</f>
        <v>1559428073709.146</v>
      </c>
      <c r="X20" s="19">
        <f ca="1">'Petroleum Diesel'!X49*'EPE Data'!X$86</f>
        <v>1575921665746.7434</v>
      </c>
      <c r="Y20" s="19">
        <f ca="1">'Petroleum Diesel'!Y49*'EPE Data'!Y$86</f>
        <v>1592359038957.9209</v>
      </c>
      <c r="Z20" s="19">
        <f ca="1">'Petroleum Diesel'!Z49*'EPE Data'!Z$86</f>
        <v>1608741573188.366</v>
      </c>
      <c r="AA20" s="19">
        <f ca="1">'Petroleum Diesel'!AA49*'EPE Data'!AA$86</f>
        <v>1625070603493.9519</v>
      </c>
      <c r="AB20" s="19">
        <f ca="1">'Petroleum Diesel'!AB49*'EPE Data'!AB$86</f>
        <v>1628410681465.4404</v>
      </c>
      <c r="AC20" s="19">
        <f ca="1">'Petroleum Diesel'!AC49*'EPE Data'!AC$86</f>
        <v>1631573410613.6514</v>
      </c>
      <c r="AD20" s="19">
        <f ca="1">'Petroleum Diesel'!AD49*'EPE Data'!AD$86</f>
        <v>1634563023760.3152</v>
      </c>
      <c r="AE20" s="19">
        <f ca="1">'Petroleum Diesel'!AE49*'EPE Data'!AE$86</f>
        <v>1637383620089.4841</v>
      </c>
      <c r="AF20" s="19">
        <f ca="1">'Petroleum Diesel'!AF49*'EPE Data'!AF$86</f>
        <v>1640039170380.2002</v>
      </c>
    </row>
    <row r="21" spans="1:32">
      <c r="A21" t="s">
        <v>36</v>
      </c>
      <c r="B21" s="19">
        <f ca="1">'Petroleum Diesel'!B50*'EPE Data'!B$86</f>
        <v>6470363506248.5361</v>
      </c>
      <c r="C21" s="19">
        <f ca="1">'Petroleum Diesel'!C50*'EPE Data'!C$86</f>
        <v>7646305054647.6436</v>
      </c>
      <c r="D21" s="19">
        <f ca="1">'Petroleum Diesel'!D50*'EPE Data'!D$86</f>
        <v>7915839004064.1143</v>
      </c>
      <c r="E21" s="19">
        <f ca="1">'Petroleum Diesel'!E50*'EPE Data'!E$86</f>
        <v>7689067357070.9258</v>
      </c>
      <c r="F21" s="19">
        <f ca="1">'Petroleum Diesel'!F50*'EPE Data'!F$86</f>
        <v>7944749370383.0752</v>
      </c>
      <c r="G21" s="19">
        <f ca="1">'Petroleum Diesel'!G50*'EPE Data'!G$86</f>
        <v>8046462041675.833</v>
      </c>
      <c r="H21" s="19">
        <f ca="1">'Petroleum Diesel'!H50*'EPE Data'!H$86</f>
        <v>8196182594250.6543</v>
      </c>
      <c r="I21" s="19">
        <f ca="1">'Petroleum Diesel'!I50*'EPE Data'!I$86</f>
        <v>8346152826291.9219</v>
      </c>
      <c r="J21" s="19">
        <f ca="1">'Petroleum Diesel'!J50*'EPE Data'!J$86</f>
        <v>8496366599925.9785</v>
      </c>
      <c r="K21" s="19">
        <f ca="1">'Petroleum Diesel'!K50*'EPE Data'!K$86</f>
        <v>8646817976827.2422</v>
      </c>
      <c r="L21" s="19">
        <f ca="1">'Petroleum Diesel'!L50*'EPE Data'!L$86</f>
        <v>8797501210174.2187</v>
      </c>
      <c r="M21" s="19">
        <f ca="1">'Petroleum Diesel'!M50*'EPE Data'!M$86</f>
        <v>8949014830294.3613</v>
      </c>
      <c r="N21" s="19">
        <f ca="1">'Petroleum Diesel'!N50*'EPE Data'!N$86</f>
        <v>9096948466193.834</v>
      </c>
      <c r="O21" s="19">
        <f ca="1">'Petroleum Diesel'!O50*'EPE Data'!O$86</f>
        <v>9241232299704.6133</v>
      </c>
      <c r="P21" s="19">
        <f ca="1">'Petroleum Diesel'!P50*'EPE Data'!P$86</f>
        <v>9381798833156.6699</v>
      </c>
      <c r="Q21" s="19">
        <f ca="1">'Petroleum Diesel'!Q50*'EPE Data'!Q$86</f>
        <v>9518582793766.4238</v>
      </c>
      <c r="R21" s="19">
        <f ca="1">'Petroleum Diesel'!R50*'EPE Data'!R$86</f>
        <v>9674741744303.9512</v>
      </c>
      <c r="S21" s="19">
        <f ca="1">'Petroleum Diesel'!S50*'EPE Data'!S$86</f>
        <v>9826917317893.373</v>
      </c>
      <c r="T21" s="19">
        <f ca="1">'Petroleum Diesel'!T50*'EPE Data'!T$86</f>
        <v>9975024415998.9492</v>
      </c>
      <c r="U21" s="19">
        <f ca="1">'Petroleum Diesel'!U50*'EPE Data'!U$86</f>
        <v>10118980850533.385</v>
      </c>
      <c r="V21" s="19">
        <f ca="1">'Petroleum Diesel'!V50*'EPE Data'!V$86</f>
        <v>10258707220487.652</v>
      </c>
      <c r="W21" s="19">
        <f ca="1">'Petroleum Diesel'!W50*'EPE Data'!W$86</f>
        <v>10489467426213.193</v>
      </c>
      <c r="X21" s="19">
        <f ca="1">'Petroleum Diesel'!X50*'EPE Data'!X$86</f>
        <v>10721171248897.98</v>
      </c>
      <c r="Y21" s="19">
        <f ca="1">'Petroleum Diesel'!Y50*'EPE Data'!Y$86</f>
        <v>10953795337179.062</v>
      </c>
      <c r="Z21" s="19">
        <f ca="1">'Petroleum Diesel'!Z50*'EPE Data'!Z$86</f>
        <v>11187317103880.564</v>
      </c>
      <c r="AA21" s="19">
        <f ca="1">'Petroleum Diesel'!AA50*'EPE Data'!AA$86</f>
        <v>11421714695006.857</v>
      </c>
      <c r="AB21" s="19">
        <f ca="1">'Petroleum Diesel'!AB50*'EPE Data'!AB$86</f>
        <v>11663083624313.424</v>
      </c>
      <c r="AC21" s="19">
        <f ca="1">'Petroleum Diesel'!AC50*'EPE Data'!AC$86</f>
        <v>11905340832189.57</v>
      </c>
      <c r="AD21" s="19">
        <f ca="1">'Petroleum Diesel'!AD50*'EPE Data'!AD$86</f>
        <v>12148465117903.543</v>
      </c>
      <c r="AE21" s="19">
        <f ca="1">'Petroleum Diesel'!AE50*'EPE Data'!AE$86</f>
        <v>12392435950068.229</v>
      </c>
      <c r="AF21" s="19">
        <f ca="1">'Petroleum Diesel'!AF50*'EPE Data'!AF$86</f>
        <v>12637233440432.5</v>
      </c>
    </row>
    <row r="22" spans="1:32">
      <c r="A22" t="s">
        <v>37</v>
      </c>
      <c r="B22" s="19">
        <f ca="1">'Petroleum Diesel'!B51*'EPE Data'!B$86</f>
        <v>6470363506248.5361</v>
      </c>
      <c r="C22" s="19">
        <f ca="1">'Petroleum Diesel'!C51*'EPE Data'!C$86</f>
        <v>7646305054647.6436</v>
      </c>
      <c r="D22" s="19">
        <f ca="1">'Petroleum Diesel'!D51*'EPE Data'!D$86</f>
        <v>7915839004064.1143</v>
      </c>
      <c r="E22" s="19">
        <f ca="1">'Petroleum Diesel'!E51*'EPE Data'!E$86</f>
        <v>7689067357070.9258</v>
      </c>
      <c r="F22" s="19">
        <f ca="1">'Petroleum Diesel'!F51*'EPE Data'!F$86</f>
        <v>7944749370383.0752</v>
      </c>
      <c r="G22" s="19">
        <f ca="1">'Petroleum Diesel'!G51*'EPE Data'!G$86</f>
        <v>8046462041675.833</v>
      </c>
      <c r="H22" s="19">
        <f ca="1">'Petroleum Diesel'!H51*'EPE Data'!H$86</f>
        <v>8196182594250.6543</v>
      </c>
      <c r="I22" s="19">
        <f ca="1">'Petroleum Diesel'!I51*'EPE Data'!I$86</f>
        <v>8346152826291.9219</v>
      </c>
      <c r="J22" s="19">
        <f ca="1">'Petroleum Diesel'!J51*'EPE Data'!J$86</f>
        <v>8496366599925.9785</v>
      </c>
      <c r="K22" s="19">
        <f ca="1">'Petroleum Diesel'!K51*'EPE Data'!K$86</f>
        <v>8646817976827.2422</v>
      </c>
      <c r="L22" s="19">
        <f ca="1">'Petroleum Diesel'!L51*'EPE Data'!L$86</f>
        <v>8797501210174.2187</v>
      </c>
      <c r="M22" s="19">
        <f ca="1">'Petroleum Diesel'!M51*'EPE Data'!M$86</f>
        <v>8949014830294.3613</v>
      </c>
      <c r="N22" s="19">
        <f ca="1">'Petroleum Diesel'!N51*'EPE Data'!N$86</f>
        <v>9096948466193.834</v>
      </c>
      <c r="O22" s="19">
        <f ca="1">'Petroleum Diesel'!O51*'EPE Data'!O$86</f>
        <v>9241232299704.6133</v>
      </c>
      <c r="P22" s="19">
        <f ca="1">'Petroleum Diesel'!P51*'EPE Data'!P$86</f>
        <v>9381798833156.6699</v>
      </c>
      <c r="Q22" s="19">
        <f ca="1">'Petroleum Diesel'!Q51*'EPE Data'!Q$86</f>
        <v>9518582793766.4238</v>
      </c>
      <c r="R22" s="19">
        <f ca="1">'Petroleum Diesel'!R51*'EPE Data'!R$86</f>
        <v>9674741744303.9512</v>
      </c>
      <c r="S22" s="19">
        <f ca="1">'Petroleum Diesel'!S51*'EPE Data'!S$86</f>
        <v>9826917317893.373</v>
      </c>
      <c r="T22" s="19">
        <f ca="1">'Petroleum Diesel'!T51*'EPE Data'!T$86</f>
        <v>9975024415998.9492</v>
      </c>
      <c r="U22" s="19">
        <f ca="1">'Petroleum Diesel'!U51*'EPE Data'!U$86</f>
        <v>10118980850533.385</v>
      </c>
      <c r="V22" s="19">
        <f ca="1">'Petroleum Diesel'!V51*'EPE Data'!V$86</f>
        <v>10258707220487.652</v>
      </c>
      <c r="W22" s="19">
        <f ca="1">'Petroleum Diesel'!W51*'EPE Data'!W$86</f>
        <v>10489467426213.193</v>
      </c>
      <c r="X22" s="19">
        <f ca="1">'Petroleum Diesel'!X51*'EPE Data'!X$86</f>
        <v>10721171248897.98</v>
      </c>
      <c r="Y22" s="19">
        <f ca="1">'Petroleum Diesel'!Y51*'EPE Data'!Y$86</f>
        <v>10953795337179.062</v>
      </c>
      <c r="Z22" s="19">
        <f ca="1">'Petroleum Diesel'!Z51*'EPE Data'!Z$86</f>
        <v>11187317103880.564</v>
      </c>
      <c r="AA22" s="19">
        <f ca="1">'Petroleum Diesel'!AA51*'EPE Data'!AA$86</f>
        <v>11421714695006.857</v>
      </c>
      <c r="AB22" s="19">
        <f ca="1">'Petroleum Diesel'!AB51*'EPE Data'!AB$86</f>
        <v>11663083624313.424</v>
      </c>
      <c r="AC22" s="19">
        <f ca="1">'Petroleum Diesel'!AC51*'EPE Data'!AC$86</f>
        <v>11905340832189.57</v>
      </c>
      <c r="AD22" s="19">
        <f ca="1">'Petroleum Diesel'!AD51*'EPE Data'!AD$86</f>
        <v>12148465117903.543</v>
      </c>
      <c r="AE22" s="19">
        <f ca="1">'Petroleum Diesel'!AE51*'EPE Data'!AE$86</f>
        <v>12392435950068.229</v>
      </c>
      <c r="AF22" s="19">
        <f ca="1">'Petroleum Diesel'!AF51*'EPE Data'!AF$86</f>
        <v>12637233440432.5</v>
      </c>
    </row>
    <row r="23" spans="1:32">
      <c r="A23" t="s">
        <v>38</v>
      </c>
      <c r="B23" s="19">
        <f ca="1">'Petroleum Diesel'!B52*'EPE Data'!B$86</f>
        <v>645431408134.90674</v>
      </c>
      <c r="C23" s="19">
        <f ca="1">'Petroleum Diesel'!C52*'EPE Data'!C$86</f>
        <v>832639164340.20496</v>
      </c>
      <c r="D23" s="19">
        <f ca="1">'Petroleum Diesel'!D52*'EPE Data'!D$86</f>
        <v>822879761229.55701</v>
      </c>
      <c r="E23" s="19">
        <f ca="1">'Petroleum Diesel'!E52*'EPE Data'!E$86</f>
        <v>806378076700.64746</v>
      </c>
      <c r="F23" s="19">
        <f ca="1">'Petroleum Diesel'!F52*'EPE Data'!F$86</f>
        <v>840449047207.26086</v>
      </c>
      <c r="G23" s="19">
        <f ca="1">'Petroleum Diesel'!G52*'EPE Data'!G$86</f>
        <v>858507975157.92456</v>
      </c>
      <c r="H23" s="19">
        <f ca="1">'Petroleum Diesel'!H52*'EPE Data'!H$86</f>
        <v>874433472698.28516</v>
      </c>
      <c r="I23" s="19">
        <f ca="1">'Petroleum Diesel'!I52*'EPE Data'!I$86</f>
        <v>890384829672.41479</v>
      </c>
      <c r="J23" s="19">
        <f ca="1">'Petroleum Diesel'!J52*'EPE Data'!J$86</f>
        <v>906361410377.50879</v>
      </c>
      <c r="K23" s="19">
        <f ca="1">'Petroleum Diesel'!K52*'EPE Data'!K$86</f>
        <v>922362599778.05957</v>
      </c>
      <c r="L23" s="19">
        <f ca="1">'Petroleum Diesel'!L52*'EPE Data'!L$86</f>
        <v>938387802672.74048</v>
      </c>
      <c r="M23" s="19">
        <f ca="1">'Petroleum Diesel'!M52*'EPE Data'!M$86</f>
        <v>949711939408.84424</v>
      </c>
      <c r="N23" s="19">
        <f ca="1">'Petroleum Diesel'!N52*'EPE Data'!N$86</f>
        <v>960630997406.84448</v>
      </c>
      <c r="O23" s="19">
        <f ca="1">'Petroleum Diesel'!O52*'EPE Data'!O$86</f>
        <v>971144240567.77283</v>
      </c>
      <c r="P23" s="19">
        <f ca="1">'Petroleum Diesel'!P52*'EPE Data'!P$86</f>
        <v>981250957257.8717</v>
      </c>
      <c r="Q23" s="19">
        <f ca="1">'Petroleum Diesel'!Q52*'EPE Data'!Q$86</f>
        <v>990950459300.55371</v>
      </c>
      <c r="R23" s="19">
        <f ca="1">'Petroleum Diesel'!R52*'EPE Data'!R$86</f>
        <v>998941399032.2937</v>
      </c>
      <c r="S23" s="19">
        <f ca="1">'Petroleum Diesel'!S52*'EPE Data'!S$86</f>
        <v>1006524240841.8174</v>
      </c>
      <c r="T23" s="19">
        <f ca="1">'Petroleum Diesel'!T52*'EPE Data'!T$86</f>
        <v>1013699918487.7207</v>
      </c>
      <c r="U23" s="19">
        <f ca="1">'Petroleum Diesel'!U52*'EPE Data'!U$86</f>
        <v>1020469333793.1952</v>
      </c>
      <c r="V23" s="19">
        <f ca="1">'Petroleum Diesel'!V52*'EPE Data'!V$86</f>
        <v>1026833357999.7275</v>
      </c>
      <c r="W23" s="19">
        <f ca="1">'Petroleum Diesel'!W52*'EPE Data'!W$86</f>
        <v>1021890508074.5282</v>
      </c>
      <c r="X23" s="19">
        <f ca="1">'Petroleum Diesel'!X52*'EPE Data'!X$86</f>
        <v>1016733872126.9296</v>
      </c>
      <c r="Y23" s="19">
        <f ca="1">'Petroleum Diesel'!Y52*'EPE Data'!Y$86</f>
        <v>1011368740645.7917</v>
      </c>
      <c r="Z23" s="19">
        <f ca="1">'Petroleum Diesel'!Z52*'EPE Data'!Z$86</f>
        <v>1005800230985.6017</v>
      </c>
      <c r="AA23" s="19">
        <f ca="1">'Petroleum Diesel'!AA52*'EPE Data'!AA$86</f>
        <v>1000033294391.412</v>
      </c>
      <c r="AB23" s="19">
        <f ca="1">'Petroleum Diesel'!AB52*'EPE Data'!AB$86</f>
        <v>1012520883789.665</v>
      </c>
      <c r="AC23" s="19">
        <f ca="1">'Petroleum Diesel'!AC52*'EPE Data'!AC$86</f>
        <v>1025001543620.6241</v>
      </c>
      <c r="AD23" s="19">
        <f ca="1">'Petroleum Diesel'!AD52*'EPE Data'!AD$86</f>
        <v>1037475439273.7325</v>
      </c>
      <c r="AE23" s="19">
        <f ca="1">'Petroleum Diesel'!AE52*'EPE Data'!AE$86</f>
        <v>1049942730916.7958</v>
      </c>
      <c r="AF23" s="19">
        <f ca="1">'Petroleum Diesel'!AF52*'EPE Data'!AF$86</f>
        <v>1062403573700.4359</v>
      </c>
    </row>
    <row r="24" spans="1:32">
      <c r="A24" t="s">
        <v>39</v>
      </c>
      <c r="B24" s="19">
        <f ca="1">'Petroleum Diesel'!B53*'EPE Data'!B$86</f>
        <v>0</v>
      </c>
      <c r="C24" s="19">
        <f ca="1">'Petroleum Diesel'!C53*'EPE Data'!C$86</f>
        <v>0</v>
      </c>
      <c r="D24" s="19">
        <f ca="1">'Petroleum Diesel'!D53*'EPE Data'!D$86</f>
        <v>0</v>
      </c>
      <c r="E24" s="19">
        <f ca="1">'Petroleum Diesel'!E53*'EPE Data'!E$86</f>
        <v>0</v>
      </c>
      <c r="F24" s="19">
        <f ca="1">'Petroleum Diesel'!F53*'EPE Data'!F$86</f>
        <v>0</v>
      </c>
      <c r="G24" s="19">
        <f ca="1">'Petroleum Diesel'!G53*'EPE Data'!G$86</f>
        <v>0</v>
      </c>
      <c r="H24" s="19">
        <f ca="1">'Petroleum Diesel'!H53*'EPE Data'!H$86</f>
        <v>0</v>
      </c>
      <c r="I24" s="19">
        <f ca="1">'Petroleum Diesel'!I53*'EPE Data'!I$86</f>
        <v>0</v>
      </c>
      <c r="J24" s="19">
        <f ca="1">'Petroleum Diesel'!J53*'EPE Data'!J$86</f>
        <v>0</v>
      </c>
      <c r="K24" s="19">
        <f ca="1">'Petroleum Diesel'!K53*'EPE Data'!K$86</f>
        <v>0</v>
      </c>
      <c r="L24" s="19">
        <f ca="1">'Petroleum Diesel'!L53*'EPE Data'!L$86</f>
        <v>0</v>
      </c>
      <c r="M24" s="19">
        <f ca="1">'Petroleum Diesel'!M53*'EPE Data'!M$86</f>
        <v>0</v>
      </c>
      <c r="N24" s="19">
        <f ca="1">'Petroleum Diesel'!N53*'EPE Data'!N$86</f>
        <v>0</v>
      </c>
      <c r="O24" s="19">
        <f ca="1">'Petroleum Diesel'!O53*'EPE Data'!O$86</f>
        <v>0</v>
      </c>
      <c r="P24" s="19">
        <f ca="1">'Petroleum Diesel'!P53*'EPE Data'!P$86</f>
        <v>0</v>
      </c>
      <c r="Q24" s="19">
        <f ca="1">'Petroleum Diesel'!Q53*'EPE Data'!Q$86</f>
        <v>0</v>
      </c>
      <c r="R24" s="19">
        <f ca="1">'Petroleum Diesel'!R53*'EPE Data'!R$86</f>
        <v>0</v>
      </c>
      <c r="S24" s="19">
        <f ca="1">'Petroleum Diesel'!S53*'EPE Data'!S$86</f>
        <v>0</v>
      </c>
      <c r="T24" s="19">
        <f ca="1">'Petroleum Diesel'!T53*'EPE Data'!T$86</f>
        <v>0</v>
      </c>
      <c r="U24" s="19">
        <f ca="1">'Petroleum Diesel'!U53*'EPE Data'!U$86</f>
        <v>0</v>
      </c>
      <c r="V24" s="19">
        <f ca="1">'Petroleum Diesel'!V53*'EPE Data'!V$86</f>
        <v>0</v>
      </c>
      <c r="W24" s="19">
        <f ca="1">'Petroleum Diesel'!W53*'EPE Data'!W$86</f>
        <v>0</v>
      </c>
      <c r="X24" s="19">
        <f ca="1">'Petroleum Diesel'!X53*'EPE Data'!X$86</f>
        <v>0</v>
      </c>
      <c r="Y24" s="19">
        <f ca="1">'Petroleum Diesel'!Y53*'EPE Data'!Y$86</f>
        <v>0</v>
      </c>
      <c r="Z24" s="19">
        <f ca="1">'Petroleum Diesel'!Z53*'EPE Data'!Z$86</f>
        <v>0</v>
      </c>
      <c r="AA24" s="19">
        <f ca="1">'Petroleum Diesel'!AA53*'EPE Data'!AA$86</f>
        <v>0</v>
      </c>
      <c r="AB24" s="19">
        <f ca="1">'Petroleum Diesel'!AB53*'EPE Data'!AB$86</f>
        <v>0</v>
      </c>
      <c r="AC24" s="19">
        <f ca="1">'Petroleum Diesel'!AC53*'EPE Data'!AC$86</f>
        <v>0</v>
      </c>
      <c r="AD24" s="19">
        <f ca="1">'Petroleum Diesel'!AD53*'EPE Data'!AD$86</f>
        <v>0</v>
      </c>
      <c r="AE24" s="19">
        <f ca="1">'Petroleum Diesel'!AE53*'EPE Data'!AE$86</f>
        <v>0</v>
      </c>
      <c r="AF24" s="19">
        <f ca="1">'Petroleum Diesel'!AF53*'EPE Data'!AF$86</f>
        <v>0</v>
      </c>
    </row>
    <row r="25" spans="1:32">
      <c r="A25" t="s">
        <v>40</v>
      </c>
      <c r="B25" s="19">
        <f ca="1">'Petroleum Diesel'!B54*'EPE Data'!B$86</f>
        <v>0</v>
      </c>
      <c r="C25" s="19">
        <f ca="1">'Petroleum Diesel'!C54*'EPE Data'!C$86</f>
        <v>0</v>
      </c>
      <c r="D25" s="19">
        <f ca="1">'Petroleum Diesel'!D54*'EPE Data'!D$86</f>
        <v>0</v>
      </c>
      <c r="E25" s="19">
        <f ca="1">'Petroleum Diesel'!E54*'EPE Data'!E$86</f>
        <v>0</v>
      </c>
      <c r="F25" s="19">
        <f ca="1">'Petroleum Diesel'!F54*'EPE Data'!F$86</f>
        <v>0</v>
      </c>
      <c r="G25" s="19">
        <f ca="1">'Petroleum Diesel'!G54*'EPE Data'!G$86</f>
        <v>0</v>
      </c>
      <c r="H25" s="19">
        <f ca="1">'Petroleum Diesel'!H54*'EPE Data'!H$86</f>
        <v>0</v>
      </c>
      <c r="I25" s="19">
        <f ca="1">'Petroleum Diesel'!I54*'EPE Data'!I$86</f>
        <v>0</v>
      </c>
      <c r="J25" s="19">
        <f ca="1">'Petroleum Diesel'!J54*'EPE Data'!J$86</f>
        <v>0</v>
      </c>
      <c r="K25" s="19">
        <f ca="1">'Petroleum Diesel'!K54*'EPE Data'!K$86</f>
        <v>0</v>
      </c>
      <c r="L25" s="19">
        <f ca="1">'Petroleum Diesel'!L54*'EPE Data'!L$86</f>
        <v>0</v>
      </c>
      <c r="M25" s="19">
        <f ca="1">'Petroleum Diesel'!M54*'EPE Data'!M$86</f>
        <v>0</v>
      </c>
      <c r="N25" s="19">
        <f ca="1">'Petroleum Diesel'!N54*'EPE Data'!N$86</f>
        <v>0</v>
      </c>
      <c r="O25" s="19">
        <f ca="1">'Petroleum Diesel'!O54*'EPE Data'!O$86</f>
        <v>0</v>
      </c>
      <c r="P25" s="19">
        <f ca="1">'Petroleum Diesel'!P54*'EPE Data'!P$86</f>
        <v>0</v>
      </c>
      <c r="Q25" s="19">
        <f ca="1">'Petroleum Diesel'!Q54*'EPE Data'!Q$86</f>
        <v>0</v>
      </c>
      <c r="R25" s="19">
        <f ca="1">'Petroleum Diesel'!R54*'EPE Data'!R$86</f>
        <v>0</v>
      </c>
      <c r="S25" s="19">
        <f ca="1">'Petroleum Diesel'!S54*'EPE Data'!S$86</f>
        <v>0</v>
      </c>
      <c r="T25" s="19">
        <f ca="1">'Petroleum Diesel'!T54*'EPE Data'!T$86</f>
        <v>0</v>
      </c>
      <c r="U25" s="19">
        <f ca="1">'Petroleum Diesel'!U54*'EPE Data'!U$86</f>
        <v>0</v>
      </c>
      <c r="V25" s="19">
        <f ca="1">'Petroleum Diesel'!V54*'EPE Data'!V$86</f>
        <v>0</v>
      </c>
      <c r="W25" s="19">
        <f ca="1">'Petroleum Diesel'!W54*'EPE Data'!W$86</f>
        <v>0</v>
      </c>
      <c r="X25" s="19">
        <f ca="1">'Petroleum Diesel'!X54*'EPE Data'!X$86</f>
        <v>0</v>
      </c>
      <c r="Y25" s="19">
        <f ca="1">'Petroleum Diesel'!Y54*'EPE Data'!Y$86</f>
        <v>0</v>
      </c>
      <c r="Z25" s="19">
        <f ca="1">'Petroleum Diesel'!Z54*'EPE Data'!Z$86</f>
        <v>0</v>
      </c>
      <c r="AA25" s="19">
        <f ca="1">'Petroleum Diesel'!AA54*'EPE Data'!AA$86</f>
        <v>0</v>
      </c>
      <c r="AB25" s="19">
        <f ca="1">'Petroleum Diesel'!AB54*'EPE Data'!AB$86</f>
        <v>0</v>
      </c>
      <c r="AC25" s="19">
        <f ca="1">'Petroleum Diesel'!AC54*'EPE Data'!AC$86</f>
        <v>0</v>
      </c>
      <c r="AD25" s="19">
        <f ca="1">'Petroleum Diesel'!AD54*'EPE Data'!AD$86</f>
        <v>0</v>
      </c>
      <c r="AE25" s="19">
        <f ca="1">'Petroleum Diesel'!AE54*'EPE Data'!AE$86</f>
        <v>0</v>
      </c>
      <c r="AF25" s="19">
        <f ca="1">'Petroleum Diesel'!AF54*'EPE Data'!AF$86</f>
        <v>0</v>
      </c>
    </row>
    <row r="26" spans="1:32">
      <c r="A26" t="s">
        <v>41</v>
      </c>
      <c r="B26" s="19">
        <f ca="1">'Petroleum Diesel'!B55*'EPE Data'!B$86</f>
        <v>1633541018614.9351</v>
      </c>
      <c r="C26" s="19">
        <f ca="1">'Petroleum Diesel'!C55*'EPE Data'!C$86</f>
        <v>1165439415567.229</v>
      </c>
      <c r="D26" s="19">
        <f ca="1">'Petroleum Diesel'!D55*'EPE Data'!D$86</f>
        <v>1335929472602.1235</v>
      </c>
      <c r="E26" s="19">
        <f ca="1">'Petroleum Diesel'!E55*'EPE Data'!E$86</f>
        <v>1307473462077.6504</v>
      </c>
      <c r="F26" s="19">
        <f ca="1">'Petroleum Diesel'!F55*'EPE Data'!F$86</f>
        <v>1361022282366.1775</v>
      </c>
      <c r="G26" s="19">
        <f ca="1">'Petroleum Diesel'!G55*'EPE Data'!G$86</f>
        <v>1388577362003.604</v>
      </c>
      <c r="H26" s="19">
        <f ca="1">'Petroleum Diesel'!H55*'EPE Data'!H$86</f>
        <v>1407189970864.3494</v>
      </c>
      <c r="I26" s="19">
        <f ca="1">'Petroleum Diesel'!I55*'EPE Data'!I$86</f>
        <v>1425730130778.9595</v>
      </c>
      <c r="J26" s="19">
        <f ca="1">'Petroleum Diesel'!J55*'EPE Data'!J$86</f>
        <v>1444199622760.8462</v>
      </c>
      <c r="K26" s="19">
        <f ca="1">'Petroleum Diesel'!K55*'EPE Data'!K$86</f>
        <v>1462600169920.9873</v>
      </c>
      <c r="L26" s="19">
        <f ca="1">'Petroleum Diesel'!L55*'EPE Data'!L$86</f>
        <v>1480933439802.041</v>
      </c>
      <c r="M26" s="19">
        <f ca="1">'Petroleum Diesel'!M55*'EPE Data'!M$86</f>
        <v>1485272365249.1484</v>
      </c>
      <c r="N26" s="19">
        <f ca="1">'Petroleum Diesel'!N55*'EPE Data'!N$86</f>
        <v>1488907050761.5386</v>
      </c>
      <c r="O26" s="19">
        <f ca="1">'Petroleum Diesel'!O55*'EPE Data'!O$86</f>
        <v>1491855109804.9158</v>
      </c>
      <c r="P26" s="19">
        <f ca="1">'Petroleum Diesel'!P55*'EPE Data'!P$86</f>
        <v>1494133570438.4502</v>
      </c>
      <c r="Q26" s="19">
        <f ca="1">'Petroleum Diesel'!Q55*'EPE Data'!Q$86</f>
        <v>1495758899435.2998</v>
      </c>
      <c r="R26" s="19">
        <f ca="1">'Petroleum Diesel'!R55*'EPE Data'!R$86</f>
        <v>1506406143908.9524</v>
      </c>
      <c r="S26" s="19">
        <f ca="1">'Petroleum Diesel'!S55*'EPE Data'!S$86</f>
        <v>1516438527033.2139</v>
      </c>
      <c r="T26" s="19">
        <f ca="1">'Petroleum Diesel'!T55*'EPE Data'!T$86</f>
        <v>1525859133918.2061</v>
      </c>
      <c r="U26" s="19">
        <f ca="1">'Petroleum Diesel'!U55*'EPE Data'!U$86</f>
        <v>1534670944160.4414</v>
      </c>
      <c r="V26" s="19">
        <f ca="1">'Petroleum Diesel'!V55*'EPE Data'!V$86</f>
        <v>1542876836315.4058</v>
      </c>
      <c r="W26" s="19">
        <f ca="1">'Petroleum Diesel'!W55*'EPE Data'!W$86</f>
        <v>1559428073709.146</v>
      </c>
      <c r="X26" s="19">
        <f ca="1">'Petroleum Diesel'!X55*'EPE Data'!X$86</f>
        <v>1575921665746.7434</v>
      </c>
      <c r="Y26" s="19">
        <f ca="1">'Petroleum Diesel'!Y55*'EPE Data'!Y$86</f>
        <v>1592359038957.9209</v>
      </c>
      <c r="Z26" s="19">
        <f ca="1">'Petroleum Diesel'!Z55*'EPE Data'!Z$86</f>
        <v>1608741573188.366</v>
      </c>
      <c r="AA26" s="19">
        <f ca="1">'Petroleum Diesel'!AA55*'EPE Data'!AA$86</f>
        <v>1625070603493.9519</v>
      </c>
      <c r="AB26" s="19">
        <f ca="1">'Petroleum Diesel'!AB55*'EPE Data'!AB$86</f>
        <v>1628410681465.4404</v>
      </c>
      <c r="AC26" s="19">
        <f ca="1">'Petroleum Diesel'!AC55*'EPE Data'!AC$86</f>
        <v>1631573410613.6514</v>
      </c>
      <c r="AD26" s="19">
        <f ca="1">'Petroleum Diesel'!AD55*'EPE Data'!AD$86</f>
        <v>1634563023760.3152</v>
      </c>
      <c r="AE26" s="19">
        <f ca="1">'Petroleum Diesel'!AE55*'EPE Data'!AE$86</f>
        <v>1637383620089.4841</v>
      </c>
      <c r="AF26" s="19">
        <f ca="1">'Petroleum Diesel'!AF55*'EPE Data'!AF$86</f>
        <v>1640039170380.2002</v>
      </c>
    </row>
    <row r="30" spans="1:32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2:32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2:32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2:3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2:32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2:32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9" spans="2:32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2:32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2:32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2:32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2:32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2:32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2:32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2:3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2:32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2:32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2:32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2:3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2:32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4" spans="2:32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6" spans="2:32">
      <c r="B56" s="24"/>
    </row>
    <row r="57" spans="2:32">
      <c r="B57" s="24"/>
    </row>
    <row r="58" spans="2:32">
      <c r="B58" s="24"/>
    </row>
    <row r="59" spans="2:32">
      <c r="B59" s="24"/>
    </row>
    <row r="60" spans="2:32">
      <c r="B60" s="24"/>
    </row>
    <row r="61" spans="2:32">
      <c r="B61" s="24"/>
    </row>
    <row r="62" spans="2:32">
      <c r="B62" s="24"/>
    </row>
    <row r="63" spans="2:32">
      <c r="B63" s="24"/>
    </row>
    <row r="64" spans="2:32">
      <c r="B64" s="24"/>
    </row>
    <row r="65" spans="2:2">
      <c r="B65" s="24"/>
    </row>
    <row r="66" spans="2:2">
      <c r="B66" s="24"/>
    </row>
    <row r="67" spans="2:2">
      <c r="B67" s="24"/>
    </row>
    <row r="68" spans="2:2">
      <c r="B68" s="24"/>
    </row>
    <row r="69" spans="2:2">
      <c r="B69" s="24"/>
    </row>
    <row r="70" spans="2:2">
      <c r="B70" s="24"/>
    </row>
    <row r="71" spans="2:2">
      <c r="B71" s="24"/>
    </row>
    <row r="72" spans="2:2">
      <c r="B72" s="24"/>
    </row>
    <row r="73" spans="2:2">
      <c r="B73" s="24"/>
    </row>
    <row r="74" spans="2:2">
      <c r="B74" s="24"/>
    </row>
    <row r="75" spans="2:2">
      <c r="B75" s="24"/>
    </row>
    <row r="76" spans="2:2">
      <c r="B76" s="24"/>
    </row>
    <row r="77" spans="2:2">
      <c r="B77" s="24"/>
    </row>
    <row r="78" spans="2:2">
      <c r="B78" s="24"/>
    </row>
    <row r="79" spans="2:2">
      <c r="B79" s="24"/>
    </row>
    <row r="80" spans="2:2">
      <c r="B80" s="2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26"/>
  <sheetViews>
    <sheetView workbookViewId="0">
      <selection activeCell="B2" sqref="B2:AF26"/>
    </sheetView>
  </sheetViews>
  <sheetFormatPr baseColWidth="10" defaultColWidth="9.140625" defaultRowHeight="15"/>
  <cols>
    <col min="1" max="1" width="39.85546875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</row>
    <row r="2" spans="1:35">
      <c r="A2" t="s">
        <v>17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</row>
    <row r="3" spans="1:35">
      <c r="A3" t="s">
        <v>18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</row>
    <row r="4" spans="1:35">
      <c r="A4" t="s">
        <v>19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</row>
    <row r="5" spans="1:35">
      <c r="A5" t="s">
        <v>20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35">
      <c r="A6" t="s">
        <v>21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</row>
    <row r="7" spans="1:35">
      <c r="A7" t="s">
        <v>22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</row>
    <row r="8" spans="1:35">
      <c r="A8" t="s">
        <v>23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35">
      <c r="A9" t="s">
        <v>24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5">
      <c r="A10" t="s">
        <v>25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5">
      <c r="A11" t="s">
        <v>26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5">
      <c r="A12" t="s">
        <v>27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5">
      <c r="A13" t="s">
        <v>28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5">
      <c r="A14" t="s">
        <v>29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5">
      <c r="A15" t="s">
        <v>30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5">
      <c r="A16" t="s">
        <v>31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t="s">
        <v>32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t="s">
        <v>33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t="s">
        <v>34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t="s">
        <v>35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t="s">
        <v>36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t="s">
        <v>37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t="s">
        <v>38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t="s">
        <v>39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t="s">
        <v>40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t="s">
        <v>41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26"/>
  <sheetViews>
    <sheetView workbookViewId="0">
      <selection activeCell="G13" sqref="G13"/>
    </sheetView>
  </sheetViews>
  <sheetFormatPr baseColWidth="10" defaultColWidth="9.140625" defaultRowHeight="15"/>
  <cols>
    <col min="1" max="1" width="49.28515625" customWidth="1"/>
    <col min="2" max="33" width="11.28515625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</row>
    <row r="2" spans="1:35">
      <c r="A2" t="s">
        <v>17</v>
      </c>
      <c r="B2" s="19" cm="1">
        <f t="array" aca="1" ref="B2" ca="1">VALUE(INDIRECT(ADDRESS(About!$A129,About!$A$142,1,1,CONCATENATE("BEN",B$1)),TRUE)*toe_to_BTU)</f>
        <v>0</v>
      </c>
      <c r="C2" s="19" cm="1">
        <f t="array" aca="1" ref="C2" ca="1">VALUE(INDIRECT(ADDRESS(About!$A129,About!$A$142,1,1,CONCATENATE("BEN",C$1)),TRUE)*toe_to_BTU)</f>
        <v>0</v>
      </c>
      <c r="D2" s="19" cm="1">
        <f t="array" aca="1" ref="D2" ca="1">VALUE(INDIRECT(ADDRESS(About!$A129,About!$A$142,1,1,CONCATENATE("BEN",D$1)),TRUE)*toe_to_BTU)</f>
        <v>0</v>
      </c>
      <c r="E2" s="19">
        <f>IF(mop!N109=0,0,D2*mop!O109/mop!N109)</f>
        <v>0</v>
      </c>
      <c r="F2" s="19">
        <f>IF(mop!O109=0,0,E2*mop!P109/mop!O109)</f>
        <v>0</v>
      </c>
      <c r="G2" s="19">
        <f>IF(mop!P109=0,0,F2*mop!Q109/mop!P109)</f>
        <v>0</v>
      </c>
      <c r="H2" s="19">
        <f>IF(mop!Q109=0,0,G2*mop!R109/mop!Q109)</f>
        <v>0</v>
      </c>
      <c r="I2" s="19">
        <f>IF(mop!R109=0,0,H2*mop!S109/mop!R109)</f>
        <v>0</v>
      </c>
      <c r="J2" s="19">
        <f>IF(mop!S109=0,0,I2*mop!T109/mop!S109)</f>
        <v>0</v>
      </c>
      <c r="K2" s="19">
        <f>IF(mop!T109=0,0,J2*mop!U109/mop!T109)</f>
        <v>0</v>
      </c>
      <c r="L2" s="19">
        <f>IF(mop!U109=0,0,K2*mop!V109/mop!U109)</f>
        <v>0</v>
      </c>
      <c r="M2" s="19">
        <f>IF(mop!V109=0,0,L2*mop!W109/mop!V109)</f>
        <v>0</v>
      </c>
      <c r="N2" s="19">
        <f>IF(mop!W109=0,0,M2*mop!X109/mop!W109)</f>
        <v>0</v>
      </c>
      <c r="O2" s="19">
        <f>IF(mop!X109=0,0,N2*mop!Y109/mop!X109)</f>
        <v>0</v>
      </c>
      <c r="P2" s="19">
        <f>IF(mop!Y109=0,0,O2*mop!Z109/mop!Y109)</f>
        <v>0</v>
      </c>
      <c r="Q2" s="19">
        <f>IF(mop!Z109=0,0,P2*mop!AA109/mop!Z109)</f>
        <v>0</v>
      </c>
      <c r="R2" s="19">
        <f>IF(mop!AA109=0,0,Q2*mop!AB109/mop!AA109)</f>
        <v>0</v>
      </c>
      <c r="S2" s="19">
        <f>IF(mop!AB109=0,0,R2*mop!AC109/mop!AB109)</f>
        <v>0</v>
      </c>
      <c r="T2" s="19">
        <f>IF(mop!AC109=0,0,S2*mop!AD109/mop!AC109)</f>
        <v>0</v>
      </c>
      <c r="U2" s="19">
        <f>IF(mop!AD109=0,0,T2*mop!AE109/mop!AD109)</f>
        <v>0</v>
      </c>
      <c r="V2" s="19">
        <f>IF(mop!AE109=0,0,U2*mop!AF109/mop!AE109)</f>
        <v>0</v>
      </c>
      <c r="W2" s="19">
        <f>IF(mop!AF109=0,0,V2*mop!AG109/mop!AF109)</f>
        <v>0</v>
      </c>
      <c r="X2" s="19">
        <f>IF(mop!AG109=0,0,W2*mop!AH109/mop!AG109)</f>
        <v>0</v>
      </c>
      <c r="Y2" s="19">
        <f>IF(mop!AH109=0,0,X2*mop!AI109/mop!AH109)</f>
        <v>0</v>
      </c>
      <c r="Z2" s="19">
        <f>IF(mop!AI109=0,0,Y2*mop!AJ109/mop!AI109)</f>
        <v>0</v>
      </c>
      <c r="AA2" s="19">
        <f>IF(mop!AJ109=0,0,Z2*mop!AK109/mop!AJ109)</f>
        <v>0</v>
      </c>
      <c r="AB2" s="19">
        <f>IF(mop!AK109=0,0,AA2*mop!AL109/mop!AK109)</f>
        <v>0</v>
      </c>
      <c r="AC2" s="19">
        <f>IF(mop!AL109=0,0,AB2*mop!AM109/mop!AL109)</f>
        <v>0</v>
      </c>
      <c r="AD2" s="19">
        <f>IF(mop!AM109=0,0,AC2*mop!AN109/mop!AM109)</f>
        <v>0</v>
      </c>
      <c r="AE2" s="19">
        <f>IF(mop!AN109=0,0,AD2*mop!AO109/mop!AN109)</f>
        <v>0</v>
      </c>
      <c r="AF2" s="19">
        <f>IF(mop!AO109=0,0,AE2*mop!AP109/mop!AO109)</f>
        <v>0</v>
      </c>
    </row>
    <row r="3" spans="1:35">
      <c r="A3" t="s">
        <v>18</v>
      </c>
      <c r="B3" s="86">
        <v>0</v>
      </c>
      <c r="C3" s="86">
        <v>0</v>
      </c>
      <c r="D3" s="86">
        <v>0</v>
      </c>
      <c r="E3" s="86">
        <v>0</v>
      </c>
      <c r="F3" s="86">
        <v>0</v>
      </c>
      <c r="G3" s="86">
        <v>0</v>
      </c>
      <c r="H3" s="86">
        <v>0</v>
      </c>
      <c r="I3" s="86">
        <v>0</v>
      </c>
      <c r="J3" s="86">
        <v>0</v>
      </c>
      <c r="K3" s="86">
        <v>0</v>
      </c>
      <c r="L3" s="86">
        <v>0</v>
      </c>
      <c r="M3" s="86">
        <v>0</v>
      </c>
      <c r="N3" s="86">
        <v>0</v>
      </c>
      <c r="O3" s="86">
        <v>0</v>
      </c>
      <c r="P3" s="86">
        <v>0</v>
      </c>
      <c r="Q3" s="86">
        <v>0</v>
      </c>
      <c r="R3" s="86">
        <v>0</v>
      </c>
      <c r="S3" s="86">
        <v>0</v>
      </c>
      <c r="T3" s="86">
        <v>0</v>
      </c>
      <c r="U3" s="86">
        <v>0</v>
      </c>
      <c r="V3" s="86">
        <v>0</v>
      </c>
      <c r="W3" s="86">
        <v>0</v>
      </c>
      <c r="X3" s="86">
        <v>0</v>
      </c>
      <c r="Y3" s="86">
        <v>0</v>
      </c>
      <c r="Z3" s="86">
        <v>0</v>
      </c>
      <c r="AA3" s="86">
        <v>0</v>
      </c>
      <c r="AB3" s="86">
        <v>0</v>
      </c>
      <c r="AC3" s="86">
        <v>0</v>
      </c>
      <c r="AD3" s="86">
        <v>0</v>
      </c>
      <c r="AE3" s="86">
        <v>0</v>
      </c>
      <c r="AF3" s="86">
        <v>0</v>
      </c>
    </row>
    <row r="4" spans="1:35">
      <c r="A4" t="s">
        <v>19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</v>
      </c>
      <c r="H4" s="86">
        <v>0</v>
      </c>
      <c r="I4" s="86">
        <v>0</v>
      </c>
      <c r="J4" s="86">
        <v>0</v>
      </c>
      <c r="K4" s="86">
        <v>0</v>
      </c>
      <c r="L4" s="86">
        <v>0</v>
      </c>
      <c r="M4" s="86">
        <v>0</v>
      </c>
      <c r="N4" s="86">
        <v>0</v>
      </c>
      <c r="O4" s="86">
        <v>0</v>
      </c>
      <c r="P4" s="86">
        <v>0</v>
      </c>
      <c r="Q4" s="86">
        <v>0</v>
      </c>
      <c r="R4" s="86">
        <v>0</v>
      </c>
      <c r="S4" s="86">
        <v>0</v>
      </c>
      <c r="T4" s="86">
        <v>0</v>
      </c>
      <c r="U4" s="86">
        <v>0</v>
      </c>
      <c r="V4" s="86">
        <v>0</v>
      </c>
      <c r="W4" s="86">
        <v>0</v>
      </c>
      <c r="X4" s="86">
        <v>0</v>
      </c>
      <c r="Y4" s="86">
        <v>0</v>
      </c>
      <c r="Z4" s="86">
        <v>0</v>
      </c>
      <c r="AA4" s="86">
        <v>0</v>
      </c>
      <c r="AB4" s="86">
        <v>0</v>
      </c>
      <c r="AC4" s="86">
        <v>0</v>
      </c>
      <c r="AD4" s="86">
        <v>0</v>
      </c>
      <c r="AE4" s="86">
        <v>0</v>
      </c>
      <c r="AF4" s="86">
        <v>0</v>
      </c>
    </row>
    <row r="5" spans="1:35">
      <c r="A5" t="s">
        <v>20</v>
      </c>
      <c r="B5" s="19" cm="1">
        <f t="array" aca="1" ref="B5" ca="1">VALUE(INDIRECT(ADDRESS(About!$A133,About!$A$142,1,1,CONCATENATE("BEN",B$1)),TRUE)*toe_to_BTU)</f>
        <v>0</v>
      </c>
      <c r="C5" s="19" cm="1">
        <f t="array" aca="1" ref="C5" ca="1">VALUE(INDIRECT(ADDRESS(About!$A133,About!$A$142,1,1,CONCATENATE("BEN",C$1)),TRUE)*toe_to_BTU)</f>
        <v>0</v>
      </c>
      <c r="D5" s="19" cm="1">
        <f t="array" aca="1" ref="D5" ca="1">VALUE(INDIRECT(ADDRESS(About!$A133,About!$A$142,1,1,CONCATENATE("BEN",D$1)),TRUE)*toe_to_BTU)</f>
        <v>0</v>
      </c>
      <c r="E5" s="19">
        <f>IF(mop!N302=0,0,D5*mop!O302/mop!N302)</f>
        <v>0</v>
      </c>
      <c r="F5" s="19">
        <f>IF(mop!O302=0,0,E5*mop!P302/mop!O302)</f>
        <v>0</v>
      </c>
      <c r="G5" s="19">
        <f>IF(mop!P302=0,0,F5*mop!Q302/mop!P302)</f>
        <v>0</v>
      </c>
      <c r="H5" s="19">
        <f>IF(mop!Q302=0,0,G5*mop!R302/mop!Q302)</f>
        <v>0</v>
      </c>
      <c r="I5" s="19">
        <f>IF(mop!R302=0,0,H5*mop!S302/mop!R302)</f>
        <v>0</v>
      </c>
      <c r="J5" s="19">
        <f>IF(mop!S302=0,0,I5*mop!T302/mop!S302)</f>
        <v>0</v>
      </c>
      <c r="K5" s="19">
        <f>IF(mop!T302=0,0,J5*mop!U302/mop!T302)</f>
        <v>0</v>
      </c>
      <c r="L5" s="19">
        <f>IF(mop!U302=0,0,K5*mop!V302/mop!U302)</f>
        <v>0</v>
      </c>
      <c r="M5" s="19">
        <f>IF(mop!V302=0,0,L5*mop!W302/mop!V302)</f>
        <v>0</v>
      </c>
      <c r="N5" s="19">
        <f>IF(mop!W302=0,0,M5*mop!X302/mop!W302)</f>
        <v>0</v>
      </c>
      <c r="O5" s="19">
        <f>IF(mop!X302=0,0,N5*mop!Y302/mop!X302)</f>
        <v>0</v>
      </c>
      <c r="P5" s="19">
        <f>IF(mop!Y302=0,0,O5*mop!Z302/mop!Y302)</f>
        <v>0</v>
      </c>
      <c r="Q5" s="19">
        <f>IF(mop!Z302=0,0,P5*mop!AA302/mop!Z302)</f>
        <v>0</v>
      </c>
      <c r="R5" s="19">
        <f>IF(mop!AA302=0,0,Q5*mop!AB302/mop!AA302)</f>
        <v>0</v>
      </c>
      <c r="S5" s="19">
        <f>IF(mop!AB302=0,0,R5*mop!AC302/mop!AB302)</f>
        <v>0</v>
      </c>
      <c r="T5" s="19">
        <f>IF(mop!AC302=0,0,S5*mop!AD302/mop!AC302)</f>
        <v>0</v>
      </c>
      <c r="U5" s="19">
        <f>IF(mop!AD302=0,0,T5*mop!AE302/mop!AD302)</f>
        <v>0</v>
      </c>
      <c r="V5" s="19">
        <f>IF(mop!AE302=0,0,U5*mop!AF302/mop!AE302)</f>
        <v>0</v>
      </c>
      <c r="W5" s="19">
        <f>IF(mop!AF302=0,0,V5*mop!AG302/mop!AF302)</f>
        <v>0</v>
      </c>
      <c r="X5" s="19">
        <f>IF(mop!AG302=0,0,W5*mop!AH302/mop!AG302)</f>
        <v>0</v>
      </c>
      <c r="Y5" s="19">
        <f>IF(mop!AH302=0,0,X5*mop!AI302/mop!AH302)</f>
        <v>0</v>
      </c>
      <c r="Z5" s="19">
        <f>IF(mop!AI302=0,0,Y5*mop!AJ302/mop!AI302)</f>
        <v>0</v>
      </c>
      <c r="AA5" s="19">
        <f>IF(mop!AJ302=0,0,Z5*mop!AK302/mop!AJ302)</f>
        <v>0</v>
      </c>
      <c r="AB5" s="19">
        <f>IF(mop!AK302=0,0,AA5*mop!AL302/mop!AK302)</f>
        <v>0</v>
      </c>
      <c r="AC5" s="19">
        <f>IF(mop!AL302=0,0,AB5*mop!AM302/mop!AL302)</f>
        <v>0</v>
      </c>
      <c r="AD5" s="19">
        <f>IF(mop!AM302=0,0,AC5*mop!AN302/mop!AM302)</f>
        <v>0</v>
      </c>
      <c r="AE5" s="19">
        <f>IF(mop!AN302=0,0,AD5*mop!AO302/mop!AN302)</f>
        <v>0</v>
      </c>
      <c r="AF5" s="19">
        <f>IF(mop!AO302=0,0,AE5*mop!AP302/mop!AO302)</f>
        <v>0</v>
      </c>
    </row>
    <row r="6" spans="1:35">
      <c r="A6" t="s">
        <v>21</v>
      </c>
      <c r="B6" s="19" cm="1">
        <f t="array" aca="1" ref="B6" ca="1">VALUE(INDIRECT(ADDRESS(About!$A136,About!$A$142,1,1,CONCATENATE("BEN",B$1)),TRUE)*toe_to_BTU)</f>
        <v>0</v>
      </c>
      <c r="C6" s="19" cm="1">
        <f t="array" aca="1" ref="C6" ca="1">VALUE(INDIRECT(ADDRESS(About!$A136,About!$A$142,1,1,CONCATENATE("BEN",C$1)),TRUE)*toe_to_BTU)</f>
        <v>0</v>
      </c>
      <c r="D6" s="19" cm="1">
        <f t="array" aca="1" ref="D6" ca="1">VALUE(INDIRECT(ADDRESS(About!$A136,About!$A$142,1,1,CONCATENATE("BEN",D$1)),TRUE)*toe_to_BTU)</f>
        <v>0</v>
      </c>
      <c r="E6" s="19">
        <f>IF(mop!N242=0,0,D6*mop!O242/mop!N242)</f>
        <v>0</v>
      </c>
      <c r="F6" s="19">
        <f>IF(mop!O242=0,0,E6*mop!P242/mop!O242)</f>
        <v>0</v>
      </c>
      <c r="G6" s="19">
        <f>IF(mop!P242=0,0,F6*mop!Q242/mop!P242)</f>
        <v>0</v>
      </c>
      <c r="H6" s="19">
        <f>IF(mop!Q242=0,0,G6*mop!R242/mop!Q242)</f>
        <v>0</v>
      </c>
      <c r="I6" s="19">
        <f>IF(mop!R242=0,0,H6*mop!S242/mop!R242)</f>
        <v>0</v>
      </c>
      <c r="J6" s="19">
        <f>IF(mop!S242=0,0,I6*mop!T242/mop!S242)</f>
        <v>0</v>
      </c>
      <c r="K6" s="19">
        <f>IF(mop!T242=0,0,J6*mop!U242/mop!T242)</f>
        <v>0</v>
      </c>
      <c r="L6" s="19">
        <f>IF(mop!U242=0,0,K6*mop!V242/mop!U242)</f>
        <v>0</v>
      </c>
      <c r="M6" s="19">
        <f>IF(mop!V242=0,0,L6*mop!W242/mop!V242)</f>
        <v>0</v>
      </c>
      <c r="N6" s="19">
        <f>IF(mop!W242=0,0,M6*mop!X242/mop!W242)</f>
        <v>0</v>
      </c>
      <c r="O6" s="19">
        <f>IF(mop!X242=0,0,N6*mop!Y242/mop!X242)</f>
        <v>0</v>
      </c>
      <c r="P6" s="19">
        <f>IF(mop!Y242=0,0,O6*mop!Z242/mop!Y242)</f>
        <v>0</v>
      </c>
      <c r="Q6" s="19">
        <f>IF(mop!Z242=0,0,P6*mop!AA242/mop!Z242)</f>
        <v>0</v>
      </c>
      <c r="R6" s="19">
        <f>IF(mop!AA242=0,0,Q6*mop!AB242/mop!AA242)</f>
        <v>0</v>
      </c>
      <c r="S6" s="19">
        <f>IF(mop!AB242=0,0,R6*mop!AC242/mop!AB242)</f>
        <v>0</v>
      </c>
      <c r="T6" s="19">
        <f>IF(mop!AC242=0,0,S6*mop!AD242/mop!AC242)</f>
        <v>0</v>
      </c>
      <c r="U6" s="19">
        <f>IF(mop!AD242=0,0,T6*mop!AE242/mop!AD242)</f>
        <v>0</v>
      </c>
      <c r="V6" s="19">
        <f>IF(mop!AE242=0,0,U6*mop!AF242/mop!AE242)</f>
        <v>0</v>
      </c>
      <c r="W6" s="19">
        <f>IF(mop!AF242=0,0,V6*mop!AG242/mop!AF242)</f>
        <v>0</v>
      </c>
      <c r="X6" s="19">
        <f>IF(mop!AG242=0,0,W6*mop!AH242/mop!AG242)</f>
        <v>0</v>
      </c>
      <c r="Y6" s="19">
        <f>IF(mop!AH242=0,0,X6*mop!AI242/mop!AH242)</f>
        <v>0</v>
      </c>
      <c r="Z6" s="19">
        <f>IF(mop!AI242=0,0,Y6*mop!AJ242/mop!AI242)</f>
        <v>0</v>
      </c>
      <c r="AA6" s="19">
        <f>IF(mop!AJ242=0,0,Z6*mop!AK242/mop!AJ242)</f>
        <v>0</v>
      </c>
      <c r="AB6" s="19">
        <f>IF(mop!AK242=0,0,AA6*mop!AL242/mop!AK242)</f>
        <v>0</v>
      </c>
      <c r="AC6" s="19">
        <f>IF(mop!AL242=0,0,AB6*mop!AM242/mop!AL242)</f>
        <v>0</v>
      </c>
      <c r="AD6" s="19">
        <f>IF(mop!AM242=0,0,AC6*mop!AN242/mop!AM242)</f>
        <v>0</v>
      </c>
      <c r="AE6" s="19">
        <f>IF(mop!AN242=0,0,AD6*mop!AO242/mop!AN242)</f>
        <v>0</v>
      </c>
      <c r="AF6" s="19">
        <f>IF(mop!AO242=0,0,AE6*mop!AP242/mop!AO242)</f>
        <v>0</v>
      </c>
    </row>
    <row r="7" spans="1:35">
      <c r="A7" t="s">
        <v>22</v>
      </c>
      <c r="B7" s="86" cm="1">
        <f t="array" aca="1" ref="B7" ca="1">VALUE(INDIRECT(ADDRESS(About!$A137,About!$A$142,1,1,CONCATENATE("BEN",B$1)),TRUE)*toe_to_BTU)</f>
        <v>0</v>
      </c>
      <c r="C7" s="86" cm="1">
        <f t="array" aca="1" ref="C7" ca="1">VALUE(INDIRECT(ADDRESS(About!$A137,About!$A$142,1,1,CONCATENATE("BEN",C$1)),TRUE)*toe_to_BTU)</f>
        <v>0</v>
      </c>
      <c r="D7" s="86" cm="1">
        <f t="array" aca="1" ref="D7" ca="1">VALUE(INDIRECT(ADDRESS(About!$A137,About!$A$142,1,1,CONCATENATE("BEN",D$1)),TRUE)*toe_to_BTU)</f>
        <v>0</v>
      </c>
      <c r="E7" s="19">
        <f>IF(mop!N270=0,0,D7*mop!O270/mop!N270)</f>
        <v>0</v>
      </c>
      <c r="F7" s="19">
        <f>IF(mop!O270=0,0,E7*mop!P270/mop!O270)</f>
        <v>0</v>
      </c>
      <c r="G7" s="19">
        <f>IF(mop!P270=0,0,F7*mop!Q270/mop!P270)</f>
        <v>0</v>
      </c>
      <c r="H7" s="19">
        <f>IF(mop!Q270=0,0,G7*mop!R270/mop!Q270)</f>
        <v>0</v>
      </c>
      <c r="I7" s="19">
        <f>IF(mop!R270=0,0,H7*mop!S270/mop!R270)</f>
        <v>0</v>
      </c>
      <c r="J7" s="19">
        <f>IF(mop!S270=0,0,I7*mop!T270/mop!S270)</f>
        <v>0</v>
      </c>
      <c r="K7" s="19">
        <f>IF(mop!T270=0,0,J7*mop!U270/mop!T270)</f>
        <v>0</v>
      </c>
      <c r="L7" s="19">
        <f>IF(mop!U270=0,0,K7*mop!V270/mop!U270)</f>
        <v>0</v>
      </c>
      <c r="M7" s="19">
        <f>IF(mop!V270=0,0,L7*mop!W270/mop!V270)</f>
        <v>0</v>
      </c>
      <c r="N7" s="19">
        <f>IF(mop!W270=0,0,M7*mop!X270/mop!W270)</f>
        <v>0</v>
      </c>
      <c r="O7" s="19">
        <f>IF(mop!X270=0,0,N7*mop!Y270/mop!X270)</f>
        <v>0</v>
      </c>
      <c r="P7" s="19">
        <f>IF(mop!Y270=0,0,O7*mop!Z270/mop!Y270)</f>
        <v>0</v>
      </c>
      <c r="Q7" s="19">
        <f>IF(mop!Z270=0,0,P7*mop!AA270/mop!Z270)</f>
        <v>0</v>
      </c>
      <c r="R7" s="19">
        <f>IF(mop!AA270=0,0,Q7*mop!AB270/mop!AA270)</f>
        <v>0</v>
      </c>
      <c r="S7" s="19">
        <f>IF(mop!AB270=0,0,R7*mop!AC270/mop!AB270)</f>
        <v>0</v>
      </c>
      <c r="T7" s="19">
        <f>IF(mop!AC270=0,0,S7*mop!AD270/mop!AC270)</f>
        <v>0</v>
      </c>
      <c r="U7" s="19">
        <f>IF(mop!AD270=0,0,T7*mop!AE270/mop!AD270)</f>
        <v>0</v>
      </c>
      <c r="V7" s="19">
        <f>IF(mop!AE270=0,0,U7*mop!AF270/mop!AE270)</f>
        <v>0</v>
      </c>
      <c r="W7" s="19">
        <f>IF(mop!AF270=0,0,V7*mop!AG270/mop!AF270)</f>
        <v>0</v>
      </c>
      <c r="X7" s="19">
        <f>IF(mop!AG270=0,0,W7*mop!AH270/mop!AG270)</f>
        <v>0</v>
      </c>
      <c r="Y7" s="19">
        <f>IF(mop!AH270=0,0,X7*mop!AI270/mop!AH270)</f>
        <v>0</v>
      </c>
      <c r="Z7" s="19">
        <f>IF(mop!AI270=0,0,Y7*mop!AJ270/mop!AI270)</f>
        <v>0</v>
      </c>
      <c r="AA7" s="19">
        <f>IF(mop!AJ270=0,0,Z7*mop!AK270/mop!AJ270)</f>
        <v>0</v>
      </c>
      <c r="AB7" s="19">
        <f>IF(mop!AK270=0,0,AA7*mop!AL270/mop!AK270)</f>
        <v>0</v>
      </c>
      <c r="AC7" s="19">
        <f>IF(mop!AL270=0,0,AB7*mop!AM270/mop!AL270)</f>
        <v>0</v>
      </c>
      <c r="AD7" s="19">
        <f>IF(mop!AM270=0,0,AC7*mop!AN270/mop!AM270)</f>
        <v>0</v>
      </c>
      <c r="AE7" s="19">
        <f>IF(mop!AN270=0,0,AD7*mop!AO270/mop!AN270)</f>
        <v>0</v>
      </c>
      <c r="AF7" s="19">
        <f>IF(mop!AO270=0,0,AE7*mop!AP270/mop!AO270)</f>
        <v>0</v>
      </c>
    </row>
    <row r="8" spans="1:35">
      <c r="A8" t="s">
        <v>23</v>
      </c>
      <c r="B8" s="86">
        <v>0</v>
      </c>
      <c r="C8" s="86">
        <v>0</v>
      </c>
      <c r="D8" s="86">
        <v>0</v>
      </c>
      <c r="E8" s="86">
        <v>0</v>
      </c>
      <c r="F8" s="86">
        <v>0</v>
      </c>
      <c r="G8" s="86">
        <v>0</v>
      </c>
      <c r="H8" s="86">
        <v>0</v>
      </c>
      <c r="I8" s="86">
        <v>0</v>
      </c>
      <c r="J8" s="86">
        <v>0</v>
      </c>
      <c r="K8" s="86">
        <v>0</v>
      </c>
      <c r="L8" s="86">
        <v>0</v>
      </c>
      <c r="M8" s="86">
        <v>0</v>
      </c>
      <c r="N8" s="86">
        <v>0</v>
      </c>
      <c r="O8" s="86">
        <v>0</v>
      </c>
      <c r="P8" s="86">
        <v>0</v>
      </c>
      <c r="Q8" s="86">
        <v>0</v>
      </c>
      <c r="R8" s="86">
        <v>0</v>
      </c>
      <c r="S8" s="86">
        <v>0</v>
      </c>
      <c r="T8" s="86">
        <v>0</v>
      </c>
      <c r="U8" s="86">
        <v>0</v>
      </c>
      <c r="V8" s="86">
        <v>0</v>
      </c>
      <c r="W8" s="86">
        <v>0</v>
      </c>
      <c r="X8" s="86">
        <v>0</v>
      </c>
      <c r="Y8" s="86">
        <v>0</v>
      </c>
      <c r="Z8" s="86">
        <v>0</v>
      </c>
      <c r="AA8" s="86">
        <v>0</v>
      </c>
      <c r="AB8" s="86">
        <v>0</v>
      </c>
      <c r="AC8" s="86">
        <v>0</v>
      </c>
      <c r="AD8" s="86">
        <v>0</v>
      </c>
      <c r="AE8" s="86">
        <v>0</v>
      </c>
      <c r="AF8" s="86">
        <v>0</v>
      </c>
    </row>
    <row r="9" spans="1:35">
      <c r="A9" t="s">
        <v>24</v>
      </c>
      <c r="B9" s="86" cm="1">
        <f t="array" aca="1" ref="B9" ca="1">VALUE(INDIRECT(ADDRESS(About!$A138,About!$A$142,1,1,CONCATENATE("BEN",B$1)),TRUE)*toe_to_BTU)</f>
        <v>0</v>
      </c>
      <c r="C9" s="86" cm="1">
        <f t="array" aca="1" ref="C9" ca="1">VALUE(INDIRECT(ADDRESS(About!$A138,About!$A$142,1,1,CONCATENATE("BEN",C$1)),TRUE)*toe_to_BTU)</f>
        <v>0</v>
      </c>
      <c r="D9" s="86" cm="1">
        <f t="array" aca="1" ref="D9" ca="1">VALUE(INDIRECT(ADDRESS(About!$A138,About!$A$142,1,1,CONCATENATE("BEN",D$1)),TRUE)*toe_to_BTU)</f>
        <v>0</v>
      </c>
      <c r="E9" s="19">
        <f>IF(mop!N230=0,0,D9*mop!O230/mop!N230)</f>
        <v>0</v>
      </c>
      <c r="F9" s="19">
        <f>IF(mop!O230=0,0,E9*mop!P230/mop!O230)</f>
        <v>0</v>
      </c>
      <c r="G9" s="19">
        <f>IF(mop!P230=0,0,F9*mop!Q230/mop!P230)</f>
        <v>0</v>
      </c>
      <c r="H9" s="19">
        <f>IF(mop!Q230=0,0,G9*mop!R230/mop!Q230)</f>
        <v>0</v>
      </c>
      <c r="I9" s="19">
        <f>IF(mop!R230=0,0,H9*mop!S230/mop!R230)</f>
        <v>0</v>
      </c>
      <c r="J9" s="19">
        <f>IF(mop!S230=0,0,I9*mop!T230/mop!S230)</f>
        <v>0</v>
      </c>
      <c r="K9" s="19">
        <f>IF(mop!T230=0,0,J9*mop!U230/mop!T230)</f>
        <v>0</v>
      </c>
      <c r="L9" s="19">
        <f>IF(mop!U230=0,0,K9*mop!V230/mop!U230)</f>
        <v>0</v>
      </c>
      <c r="M9" s="19">
        <f>IF(mop!V230=0,0,L9*mop!W230/mop!V230)</f>
        <v>0</v>
      </c>
      <c r="N9" s="19">
        <f>IF(mop!W230=0,0,M9*mop!X230/mop!W230)</f>
        <v>0</v>
      </c>
      <c r="O9" s="19">
        <f>IF(mop!X230=0,0,N9*mop!Y230/mop!X230)</f>
        <v>0</v>
      </c>
      <c r="P9" s="19">
        <f>IF(mop!Y230=0,0,O9*mop!Z230/mop!Y230)</f>
        <v>0</v>
      </c>
      <c r="Q9" s="19">
        <f>IF(mop!Z230=0,0,P9*mop!AA230/mop!Z230)</f>
        <v>0</v>
      </c>
      <c r="R9" s="19">
        <f>IF(mop!AA230=0,0,Q9*mop!AB230/mop!AA230)</f>
        <v>0</v>
      </c>
      <c r="S9" s="19">
        <f>IF(mop!AB230=0,0,R9*mop!AC230/mop!AB230)</f>
        <v>0</v>
      </c>
      <c r="T9" s="19">
        <f>IF(mop!AC230=0,0,S9*mop!AD230/mop!AC230)</f>
        <v>0</v>
      </c>
      <c r="U9" s="19">
        <f>IF(mop!AD230=0,0,T9*mop!AE230/mop!AD230)</f>
        <v>0</v>
      </c>
      <c r="V9" s="19">
        <f>IF(mop!AE230=0,0,U9*mop!AF230/mop!AE230)</f>
        <v>0</v>
      </c>
      <c r="W9" s="19">
        <f>IF(mop!AF230=0,0,V9*mop!AG230/mop!AF230)</f>
        <v>0</v>
      </c>
      <c r="X9" s="19">
        <f>IF(mop!AG230=0,0,W9*mop!AH230/mop!AG230)</f>
        <v>0</v>
      </c>
      <c r="Y9" s="19">
        <f>IF(mop!AH230=0,0,X9*mop!AI230/mop!AH230)</f>
        <v>0</v>
      </c>
      <c r="Z9" s="19">
        <f>IF(mop!AI230=0,0,Y9*mop!AJ230/mop!AI230)</f>
        <v>0</v>
      </c>
      <c r="AA9" s="19">
        <f>IF(mop!AJ230=0,0,Z9*mop!AK230/mop!AJ230)</f>
        <v>0</v>
      </c>
      <c r="AB9" s="19">
        <f>IF(mop!AK230=0,0,AA9*mop!AL230/mop!AK230)</f>
        <v>0</v>
      </c>
      <c r="AC9" s="19">
        <f>IF(mop!AL230=0,0,AB9*mop!AM230/mop!AL230)</f>
        <v>0</v>
      </c>
      <c r="AD9" s="19">
        <f>IF(mop!AM230=0,0,AC9*mop!AN230/mop!AM230)</f>
        <v>0</v>
      </c>
      <c r="AE9" s="19">
        <f>IF(mop!AN230=0,0,AD9*mop!AO230/mop!AN230)</f>
        <v>0</v>
      </c>
      <c r="AF9" s="19">
        <f>IF(mop!AO230=0,0,AE9*mop!AP230/mop!AO230)</f>
        <v>0</v>
      </c>
    </row>
    <row r="10" spans="1:35">
      <c r="A10" s="88" t="s">
        <v>25</v>
      </c>
      <c r="B10" s="137">
        <v>0</v>
      </c>
      <c r="C10" s="137">
        <v>0</v>
      </c>
      <c r="D10" s="137">
        <v>0</v>
      </c>
      <c r="E10" s="19">
        <f>IF((mop!N27+mop!N70)=0,0,D10*(mop!O27+mop!O70)/(mop!N27+mop!N70))</f>
        <v>0</v>
      </c>
      <c r="F10" s="19">
        <f>IF((mop!O27+mop!O70)=0,0,E10*(mop!P27+mop!P70)/(mop!O27+mop!O70))</f>
        <v>0</v>
      </c>
      <c r="G10" s="19">
        <f>IF((mop!P27+mop!P70)=0,0,F10*(mop!Q27+mop!Q70)/(mop!P27+mop!P70))</f>
        <v>0</v>
      </c>
      <c r="H10" s="19">
        <f>IF((mop!Q27+mop!Q70)=0,0,G10*(mop!R27+mop!R70)/(mop!Q27+mop!Q70))</f>
        <v>0</v>
      </c>
      <c r="I10" s="19">
        <f>IF((mop!R27+mop!R70)=0,0,H10*(mop!S27+mop!S70)/(mop!R27+mop!R70))</f>
        <v>0</v>
      </c>
      <c r="J10" s="19">
        <f>IF((mop!S27+mop!S70)=0,0,I10*(mop!T27+mop!T70)/(mop!S27+mop!S70))</f>
        <v>0</v>
      </c>
      <c r="K10" s="19">
        <f>IF((mop!T27+mop!T70)=0,0,J10*(mop!U27+mop!U70)/(mop!T27+mop!T70))</f>
        <v>0</v>
      </c>
      <c r="L10" s="19">
        <f>IF((mop!U27+mop!U70)=0,0,K10*(mop!V27+mop!V70)/(mop!U27+mop!U70))</f>
        <v>0</v>
      </c>
      <c r="M10" s="19">
        <f>IF((mop!V27+mop!V70)=0,0,L10*(mop!W27+mop!W70)/(mop!V27+mop!V70))</f>
        <v>0</v>
      </c>
      <c r="N10" s="19">
        <f>IF((mop!W27+mop!W70)=0,0,M10*(mop!X27+mop!X70)/(mop!W27+mop!W70))</f>
        <v>0</v>
      </c>
      <c r="O10" s="19">
        <f>IF((mop!X27+mop!X70)=0,0,N10*(mop!Y27+mop!Y70)/(mop!X27+mop!X70))</f>
        <v>0</v>
      </c>
      <c r="P10" s="19">
        <f>IF((mop!Y27+mop!Y70)=0,0,O10*(mop!Z27+mop!Z70)/(mop!Y27+mop!Y70))</f>
        <v>0</v>
      </c>
      <c r="Q10" s="19">
        <f>IF((mop!Z27+mop!Z70)=0,0,P10*(mop!AA27+mop!AA70)/(mop!Z27+mop!Z70))</f>
        <v>0</v>
      </c>
      <c r="R10" s="19">
        <f>IF((mop!AA27+mop!AA70)=0,0,Q10*(mop!AB27+mop!AB70)/(mop!AA27+mop!AA70))</f>
        <v>0</v>
      </c>
      <c r="S10" s="19">
        <f>IF((mop!AB27+mop!AB70)=0,0,R10*(mop!AC27+mop!AC70)/(mop!AB27+mop!AB70))</f>
        <v>0</v>
      </c>
      <c r="T10" s="19">
        <f>IF((mop!AC27+mop!AC70)=0,0,S10*(mop!AD27+mop!AD70)/(mop!AC27+mop!AC70))</f>
        <v>0</v>
      </c>
      <c r="U10" s="19">
        <f>IF((mop!AD27+mop!AD70)=0,0,T10*(mop!AE27+mop!AE70)/(mop!AD27+mop!AD70))</f>
        <v>0</v>
      </c>
      <c r="V10" s="19">
        <f>IF((mop!AE27+mop!AE70)=0,0,U10*(mop!AF27+mop!AF70)/(mop!AE27+mop!AE70))</f>
        <v>0</v>
      </c>
      <c r="W10" s="19">
        <f>IF((mop!AF27+mop!AF70)=0,0,V10*(mop!AG27+mop!AG70)/(mop!AF27+mop!AF70))</f>
        <v>0</v>
      </c>
      <c r="X10" s="19">
        <f>IF((mop!AG27+mop!AG70)=0,0,W10*(mop!AH27+mop!AH70)/(mop!AG27+mop!AG70))</f>
        <v>0</v>
      </c>
      <c r="Y10" s="19">
        <f>IF((mop!AH27+mop!AH70)=0,0,X10*(mop!AI27+mop!AI70)/(mop!AH27+mop!AH70))</f>
        <v>0</v>
      </c>
      <c r="Z10" s="19">
        <f>IF((mop!AI27+mop!AI70)=0,0,Y10*(mop!AJ27+mop!AJ70)/(mop!AI27+mop!AI70))</f>
        <v>0</v>
      </c>
      <c r="AA10" s="19">
        <f>IF((mop!AJ27+mop!AJ70)=0,0,Z10*(mop!AK27+mop!AK70)/(mop!AJ27+mop!AJ70))</f>
        <v>0</v>
      </c>
      <c r="AB10" s="19">
        <f>IF((mop!AK27+mop!AK70)=0,0,AA10*(mop!AL27+mop!AL70)/(mop!AK27+mop!AK70))</f>
        <v>0</v>
      </c>
      <c r="AC10" s="19">
        <f>IF((mop!AL27+mop!AL70)=0,0,AB10*(mop!AM27+mop!AM70)/(mop!AL27+mop!AL70))</f>
        <v>0</v>
      </c>
      <c r="AD10" s="19">
        <f>IF((mop!AM27+mop!AM70)=0,0,AC10*(mop!AN27+mop!AN70)/(mop!AM27+mop!AM70))</f>
        <v>0</v>
      </c>
      <c r="AE10" s="19">
        <f>IF((mop!AN27+mop!AN70)=0,0,AD10*(mop!AO27+mop!AO70)/(mop!AN27+mop!AN70))</f>
        <v>0</v>
      </c>
      <c r="AF10" s="19">
        <f>IF((mop!AO27+mop!AO70)=0,0,AE10*(mop!AP27+mop!AP70)/(mop!AO27+mop!AO70))</f>
        <v>0</v>
      </c>
    </row>
    <row r="11" spans="1:35">
      <c r="A11" t="s">
        <v>26</v>
      </c>
      <c r="B11" s="86" cm="1">
        <f t="array" aca="1" ref="B11" ca="1">VALUE(INDIRECT(ADDRESS(About!$A135,About!$A$142,1,1,CONCATENATE("BEN",B$1)),TRUE)*toe_to_BTU)</f>
        <v>0</v>
      </c>
      <c r="C11" s="86" cm="1">
        <f t="array" aca="1" ref="C11" ca="1">VALUE(INDIRECT(ADDRESS(About!$A135,About!$A$142,1,1,CONCATENATE("BEN",C$1)),TRUE)*toe_to_BTU)</f>
        <v>0</v>
      </c>
      <c r="D11" s="86" cm="1">
        <f t="array" aca="1" ref="D11" ca="1">VALUE(INDIRECT(ADDRESS(About!$A135,About!$A$142,1,1,CONCATENATE("BEN",D$1)),TRUE)*toe_to_BTU)</f>
        <v>0</v>
      </c>
      <c r="E11" s="19">
        <f>IF(mop!N54=0,0,D11*mop!O54/mop!N54)</f>
        <v>0</v>
      </c>
      <c r="F11" s="19">
        <f>IF(mop!O54=0,0,E11*mop!P54/mop!O54)</f>
        <v>0</v>
      </c>
      <c r="G11" s="19">
        <f>IF(mop!P54=0,0,F11*mop!Q54/mop!P54)</f>
        <v>0</v>
      </c>
      <c r="H11" s="19">
        <f>IF(mop!Q54=0,0,G11*mop!R54/mop!Q54)</f>
        <v>0</v>
      </c>
      <c r="I11" s="19">
        <f>IF(mop!R54=0,0,H11*mop!S54/mop!R54)</f>
        <v>0</v>
      </c>
      <c r="J11" s="19">
        <f>IF(mop!S54=0,0,I11*mop!T54/mop!S54)</f>
        <v>0</v>
      </c>
      <c r="K11" s="19">
        <f>IF(mop!T54=0,0,J11*mop!U54/mop!T54)</f>
        <v>0</v>
      </c>
      <c r="L11" s="19">
        <f>IF(mop!U54=0,0,K11*mop!V54/mop!U54)</f>
        <v>0</v>
      </c>
      <c r="M11" s="19">
        <f>IF(mop!V54=0,0,L11*mop!W54/mop!V54)</f>
        <v>0</v>
      </c>
      <c r="N11" s="19">
        <f>IF(mop!W54=0,0,M11*mop!X54/mop!W54)</f>
        <v>0</v>
      </c>
      <c r="O11" s="19">
        <f>IF(mop!X54=0,0,N11*mop!Y54/mop!X54)</f>
        <v>0</v>
      </c>
      <c r="P11" s="19">
        <f>IF(mop!Y54=0,0,O11*mop!Z54/mop!Y54)</f>
        <v>0</v>
      </c>
      <c r="Q11" s="19">
        <f>IF(mop!Z54=0,0,P11*mop!AA54/mop!Z54)</f>
        <v>0</v>
      </c>
      <c r="R11" s="19">
        <f>IF(mop!AA54=0,0,Q11*mop!AB54/mop!AA54)</f>
        <v>0</v>
      </c>
      <c r="S11" s="19">
        <f>IF(mop!AB54=0,0,R11*mop!AC54/mop!AB54)</f>
        <v>0</v>
      </c>
      <c r="T11" s="19">
        <f>IF(mop!AC54=0,0,S11*mop!AD54/mop!AC54)</f>
        <v>0</v>
      </c>
      <c r="U11" s="19">
        <f>IF(mop!AD54=0,0,T11*mop!AE54/mop!AD54)</f>
        <v>0</v>
      </c>
      <c r="V11" s="19">
        <f>IF(mop!AE54=0,0,U11*mop!AF54/mop!AE54)</f>
        <v>0</v>
      </c>
      <c r="W11" s="19">
        <f>IF(mop!AF54=0,0,V11*mop!AG54/mop!AF54)</f>
        <v>0</v>
      </c>
      <c r="X11" s="19">
        <f>IF(mop!AG54=0,0,W11*mop!AH54/mop!AG54)</f>
        <v>0</v>
      </c>
      <c r="Y11" s="19">
        <f>IF(mop!AH54=0,0,X11*mop!AI54/mop!AH54)</f>
        <v>0</v>
      </c>
      <c r="Z11" s="19">
        <f>IF(mop!AI54=0,0,Y11*mop!AJ54/mop!AI54)</f>
        <v>0</v>
      </c>
      <c r="AA11" s="19">
        <f>IF(mop!AJ54=0,0,Z11*mop!AK54/mop!AJ54)</f>
        <v>0</v>
      </c>
      <c r="AB11" s="19">
        <f>IF(mop!AK54=0,0,AA11*mop!AL54/mop!AK54)</f>
        <v>0</v>
      </c>
      <c r="AC11" s="19">
        <f>IF(mop!AL54=0,0,AB11*mop!AM54/mop!AL54)</f>
        <v>0</v>
      </c>
      <c r="AD11" s="19">
        <f>IF(mop!AM54=0,0,AC11*mop!AN54/mop!AM54)</f>
        <v>0</v>
      </c>
      <c r="AE11" s="19">
        <f>IF(mop!AN54=0,0,AD11*mop!AO54/mop!AN54)</f>
        <v>0</v>
      </c>
      <c r="AF11" s="19">
        <f>IF(mop!AO54=0,0,AE11*mop!AP54/mop!AO54)</f>
        <v>0</v>
      </c>
    </row>
    <row r="12" spans="1:35">
      <c r="A12" t="s">
        <v>27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v>0</v>
      </c>
      <c r="H12" s="86">
        <v>0</v>
      </c>
      <c r="I12" s="86">
        <v>0</v>
      </c>
      <c r="J12" s="86">
        <v>0</v>
      </c>
      <c r="K12" s="86">
        <v>0</v>
      </c>
      <c r="L12" s="86">
        <v>0</v>
      </c>
      <c r="M12" s="86">
        <v>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Z12" s="86">
        <v>0</v>
      </c>
      <c r="AA12" s="86">
        <v>0</v>
      </c>
      <c r="AB12" s="86">
        <v>0</v>
      </c>
      <c r="AC12" s="86">
        <v>0</v>
      </c>
      <c r="AD12" s="86">
        <v>0</v>
      </c>
      <c r="AE12" s="86">
        <v>0</v>
      </c>
      <c r="AF12" s="86">
        <v>0</v>
      </c>
    </row>
    <row r="13" spans="1:35">
      <c r="A13" t="s">
        <v>28</v>
      </c>
      <c r="B13" s="86">
        <v>0</v>
      </c>
      <c r="C13" s="86">
        <v>0</v>
      </c>
      <c r="D13" s="86">
        <v>0</v>
      </c>
      <c r="E13" s="86">
        <v>0</v>
      </c>
      <c r="F13" s="86">
        <v>0</v>
      </c>
      <c r="G13" s="86">
        <v>0</v>
      </c>
      <c r="H13" s="86">
        <v>0</v>
      </c>
      <c r="I13" s="86">
        <v>0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86">
        <v>0</v>
      </c>
      <c r="P13" s="86">
        <v>0</v>
      </c>
      <c r="Q13" s="86">
        <v>0</v>
      </c>
      <c r="R13" s="86">
        <v>0</v>
      </c>
      <c r="S13" s="86">
        <v>0</v>
      </c>
      <c r="T13" s="86">
        <v>0</v>
      </c>
      <c r="U13" s="86">
        <v>0</v>
      </c>
      <c r="V13" s="86">
        <v>0</v>
      </c>
      <c r="W13" s="86">
        <v>0</v>
      </c>
      <c r="X13" s="86">
        <v>0</v>
      </c>
      <c r="Y13" s="86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</row>
    <row r="14" spans="1:35">
      <c r="A14" s="88" t="s">
        <v>29</v>
      </c>
      <c r="B14" s="86" cm="1">
        <f t="array" aca="1" ref="B14" ca="1">SUM(
VALUE(INDIRECT(ADDRESS(About!$A130,About!$A$142,1,1,CONCATENATE("BEN",B$1)),TRUE)),
VALUE(INDIRECT(ADDRESS(About!$A134,About!$A$142,1,1,CONCATENATE("BEN",B$1)),TRUE)),
VALUE(INDIRECT(ADDRESS(About!$A139,About!$A$142,1,1,CONCATENATE("BEN",B$1)),TRUE))
)*toe_to_BTU</f>
        <v>0</v>
      </c>
      <c r="C14" s="86" cm="1">
        <f t="array" aca="1" ref="C14" ca="1">SUM(
VALUE(INDIRECT(ADDRESS(About!$A130,About!$A$142,1,1,CONCATENATE("BEN",C$1)),TRUE)),
VALUE(INDIRECT(ADDRESS(About!$A134,About!$A$142,1,1,CONCATENATE("BEN",C$1)),TRUE)),
VALUE(INDIRECT(ADDRESS(About!$A139,About!$A$142,1,1,CONCATENATE("BEN",C$1)),TRUE))
)*toe_to_BTU</f>
        <v>0</v>
      </c>
      <c r="D14" s="86" cm="1">
        <f t="array" aca="1" ref="D14" ca="1">SUM(
VALUE(INDIRECT(ADDRESS(About!$A130,About!$A$142,1,1,CONCATENATE("BEN",D$1)),TRUE)),
VALUE(INDIRECT(ADDRESS(About!$A134,About!$A$142,1,1,CONCATENATE("BEN",D$1)),TRUE)),
VALUE(INDIRECT(ADDRESS(About!$A139,About!$A$142,1,1,CONCATENATE("BEN",D$1)),TRUE))
)*toe_to_BTU</f>
        <v>0</v>
      </c>
      <c r="E14" s="19">
        <f>IF((mop!N14+mop!N177+mop!N211)=0,0,D14*(mop!O14+mop!O177+mop!O211)/(mop!N14+mop!N177+mop!N211))</f>
        <v>0</v>
      </c>
      <c r="F14" s="19">
        <f>IF((mop!O14+mop!O177+mop!O211)=0,0,E14*(mop!P14+mop!P177+mop!P211)/(mop!O14+mop!O177+mop!O211))</f>
        <v>0</v>
      </c>
      <c r="G14" s="19">
        <f>IF((mop!P14+mop!P177+mop!P211)=0,0,F14*(mop!Q14+mop!Q177+mop!Q211)/(mop!P14+mop!P177+mop!P211))</f>
        <v>0</v>
      </c>
      <c r="H14" s="19">
        <f>IF((mop!Q14+mop!Q177+mop!Q211)=0,0,G14*(mop!R14+mop!R177+mop!R211)/(mop!Q14+mop!Q177+mop!Q211))</f>
        <v>0</v>
      </c>
      <c r="I14" s="19">
        <f>IF((mop!R14+mop!R177+mop!R211)=0,0,H14*(mop!S14+mop!S177+mop!S211)/(mop!R14+mop!R177+mop!R211))</f>
        <v>0</v>
      </c>
      <c r="J14" s="19">
        <f>IF((mop!S14+mop!S177+mop!S211)=0,0,I14*(mop!T14+mop!T177+mop!T211)/(mop!S14+mop!S177+mop!S211))</f>
        <v>0</v>
      </c>
      <c r="K14" s="19">
        <f>IF((mop!T14+mop!T177+mop!T211)=0,0,J14*(mop!U14+mop!U177+mop!U211)/(mop!T14+mop!T177+mop!T211))</f>
        <v>0</v>
      </c>
      <c r="L14" s="19">
        <f>IF((mop!U14+mop!U177+mop!U211)=0,0,K14*(mop!V14+mop!V177+mop!V211)/(mop!U14+mop!U177+mop!U211))</f>
        <v>0</v>
      </c>
      <c r="M14" s="19">
        <f>IF((mop!V14+mop!V177+mop!V211)=0,0,L14*(mop!W14+mop!W177+mop!W211)/(mop!V14+mop!V177+mop!V211))</f>
        <v>0</v>
      </c>
      <c r="N14" s="19">
        <f>IF((mop!W14+mop!W177+mop!W211)=0,0,M14*(mop!X14+mop!X177+mop!X211)/(mop!W14+mop!W177+mop!W211))</f>
        <v>0</v>
      </c>
      <c r="O14" s="19">
        <f>IF((mop!X14+mop!X177+mop!X211)=0,0,N14*(mop!Y14+mop!Y177+mop!Y211)/(mop!X14+mop!X177+mop!X211))</f>
        <v>0</v>
      </c>
      <c r="P14" s="19">
        <f>IF((mop!Y14+mop!Y177+mop!Y211)=0,0,O14*(mop!Z14+mop!Z177+mop!Z211)/(mop!Y14+mop!Y177+mop!Y211))</f>
        <v>0</v>
      </c>
      <c r="Q14" s="19">
        <f>IF((mop!Z14+mop!Z177+mop!Z211)=0,0,P14*(mop!AA14+mop!AA177+mop!AA211)/(mop!Z14+mop!Z177+mop!Z211))</f>
        <v>0</v>
      </c>
      <c r="R14" s="19">
        <f>IF((mop!AA14+mop!AA177+mop!AA211)=0,0,Q14*(mop!AB14+mop!AB177+mop!AB211)/(mop!AA14+mop!AA177+mop!AA211))</f>
        <v>0</v>
      </c>
      <c r="S14" s="19">
        <f>IF((mop!AB14+mop!AB177+mop!AB211)=0,0,R14*(mop!AC14+mop!AC177+mop!AC211)/(mop!AB14+mop!AB177+mop!AB211))</f>
        <v>0</v>
      </c>
      <c r="T14" s="19">
        <f>IF((mop!AC14+mop!AC177+mop!AC211)=0,0,S14*(mop!AD14+mop!AD177+mop!AD211)/(mop!AC14+mop!AC177+mop!AC211))</f>
        <v>0</v>
      </c>
      <c r="U14" s="19">
        <f>IF((mop!AD14+mop!AD177+mop!AD211)=0,0,T14*(mop!AE14+mop!AE177+mop!AE211)/(mop!AD14+mop!AD177+mop!AD211))</f>
        <v>0</v>
      </c>
      <c r="V14" s="19">
        <f>IF((mop!AE14+mop!AE177+mop!AE211)=0,0,U14*(mop!AF14+mop!AF177+mop!AF211)/(mop!AE14+mop!AE177+mop!AE211))</f>
        <v>0</v>
      </c>
      <c r="W14" s="19">
        <f>IF((mop!AF14+mop!AF177+mop!AF211)=0,0,V14*(mop!AG14+mop!AG177+mop!AG211)/(mop!AF14+mop!AF177+mop!AF211))</f>
        <v>0</v>
      </c>
      <c r="X14" s="19">
        <f>IF((mop!AG14+mop!AG177+mop!AG211)=0,0,W14*(mop!AH14+mop!AH177+mop!AH211)/(mop!AG14+mop!AG177+mop!AG211))</f>
        <v>0</v>
      </c>
      <c r="Y14" s="19">
        <f>IF((mop!AH14+mop!AH177+mop!AH211)=0,0,X14*(mop!AI14+mop!AI177+mop!AI211)/(mop!AH14+mop!AH177+mop!AH211))</f>
        <v>0</v>
      </c>
      <c r="Z14" s="19">
        <f>IF((mop!AI14+mop!AI177+mop!AI211)=0,0,Y14*(mop!AJ14+mop!AJ177+mop!AJ211)/(mop!AI14+mop!AI177+mop!AI211))</f>
        <v>0</v>
      </c>
      <c r="AA14" s="19">
        <f>IF((mop!AJ14+mop!AJ177+mop!AJ211)=0,0,Z14*(mop!AK14+mop!AK177+mop!AK211)/(mop!AJ14+mop!AJ177+mop!AJ211))</f>
        <v>0</v>
      </c>
      <c r="AB14" s="19">
        <f>IF((mop!AK14+mop!AK177+mop!AK211)=0,0,AA14*(mop!AL14+mop!AL177+mop!AL211)/(mop!AK14+mop!AK177+mop!AK211))</f>
        <v>0</v>
      </c>
      <c r="AC14" s="19">
        <f>IF((mop!AL14+mop!AL177+mop!AL211)=0,0,AB14*(mop!AM14+mop!AM177+mop!AM211)/(mop!AL14+mop!AL177+mop!AL211))</f>
        <v>0</v>
      </c>
      <c r="AD14" s="19">
        <f>IF((mop!AM14+mop!AM177+mop!AM211)=0,0,AC14*(mop!AN14+mop!AN177+mop!AN211)/(mop!AM14+mop!AM177+mop!AM211))</f>
        <v>0</v>
      </c>
      <c r="AE14" s="19">
        <f>IF((mop!AN14+mop!AN177+mop!AN211)=0,0,AD14*(mop!AO14+mop!AO177+mop!AO211)/(mop!AN14+mop!AN177+mop!AN211))</f>
        <v>0</v>
      </c>
      <c r="AF14" s="19">
        <f>IF((mop!AO14+mop!AO177+mop!AO211)=0,0,AE14*(mop!AP14+mop!AP177+mop!AP211)/(mop!AO14+mop!AO177+mop!AO211))</f>
        <v>0</v>
      </c>
    </row>
    <row r="15" spans="1:35">
      <c r="A15" s="88" t="s">
        <v>30</v>
      </c>
      <c r="B15" s="86" cm="1">
        <f t="array" aca="1" ref="B15" ca="1">SUM(
VALUE(INDIRECT(ADDRESS(About!$A131,About!$A$142,1,1,CONCATENATE("BEN",B$1)),TRUE)),
VALUE(INDIRECT(ADDRESS(About!$A132,About!$A$142,1,1,CONCATENATE("BEN",B$1)),TRUE))
)*toe_to_BTU</f>
        <v>0</v>
      </c>
      <c r="C15" s="86" cm="1">
        <f t="array" aca="1" ref="C15" ca="1">SUM(
VALUE(INDIRECT(ADDRESS(About!$A131,About!$A$142,1,1,CONCATENATE("BEN",C$1)),TRUE)),
VALUE(INDIRECT(ADDRESS(About!$A132,About!$A$142,1,1,CONCATENATE("BEN",C$1)),TRUE))
)*toe_to_BTU</f>
        <v>0</v>
      </c>
      <c r="D15" s="86" cm="1">
        <f t="array" aca="1" ref="D15" ca="1">SUM(
VALUE(INDIRECT(ADDRESS(About!$A131,About!$A$142,1,1,CONCATENATE("BEN",D$1)),TRUE)),
VALUE(INDIRECT(ADDRESS(About!$A132,About!$A$142,1,1,CONCATENATE("BEN",D$1)),TRUE))
)*toe_to_BTU</f>
        <v>0</v>
      </c>
      <c r="E15" s="19">
        <f>IF((mop!N40+mop!N193)=0,0,D15*(mop!O40+mop!O193)/(mop!N40+mop!N193))</f>
        <v>0</v>
      </c>
      <c r="F15" s="19">
        <f>IF((mop!O40+mop!O193)=0,0,E15*(mop!P40+mop!P193)/(mop!O40+mop!O193))</f>
        <v>0</v>
      </c>
      <c r="G15" s="19">
        <f>IF((mop!P40+mop!P193)=0,0,F15*(mop!Q40+mop!Q193)/(mop!P40+mop!P193))</f>
        <v>0</v>
      </c>
      <c r="H15" s="19">
        <f>IF((mop!Q40+mop!Q193)=0,0,G15*(mop!R40+mop!R193)/(mop!Q40+mop!Q193))</f>
        <v>0</v>
      </c>
      <c r="I15" s="19">
        <f>IF((mop!R40+mop!R193)=0,0,H15*(mop!S40+mop!S193)/(mop!R40+mop!R193))</f>
        <v>0</v>
      </c>
      <c r="J15" s="19">
        <f>IF((mop!S40+mop!S193)=0,0,I15*(mop!T40+mop!T193)/(mop!S40+mop!S193))</f>
        <v>0</v>
      </c>
      <c r="K15" s="19">
        <f>IF((mop!T40+mop!T193)=0,0,J15*(mop!U40+mop!U193)/(mop!T40+mop!T193))</f>
        <v>0</v>
      </c>
      <c r="L15" s="19">
        <f>IF((mop!U40+mop!U193)=0,0,K15*(mop!V40+mop!V193)/(mop!U40+mop!U193))</f>
        <v>0</v>
      </c>
      <c r="M15" s="19">
        <f>IF((mop!V40+mop!V193)=0,0,L15*(mop!W40+mop!W193)/(mop!V40+mop!V193))</f>
        <v>0</v>
      </c>
      <c r="N15" s="19">
        <f>IF((mop!W40+mop!W193)=0,0,M15*(mop!X40+mop!X193)/(mop!W40+mop!W193))</f>
        <v>0</v>
      </c>
      <c r="O15" s="19">
        <f>IF((mop!X40+mop!X193)=0,0,N15*(mop!Y40+mop!Y193)/(mop!X40+mop!X193))</f>
        <v>0</v>
      </c>
      <c r="P15" s="19">
        <f>IF((mop!Y40+mop!Y193)=0,0,O15*(mop!Z40+mop!Z193)/(mop!Y40+mop!Y193))</f>
        <v>0</v>
      </c>
      <c r="Q15" s="19">
        <f>IF((mop!Z40+mop!Z193)=0,0,P15*(mop!AA40+mop!AA193)/(mop!Z40+mop!Z193))</f>
        <v>0</v>
      </c>
      <c r="R15" s="19">
        <f>IF((mop!AA40+mop!AA193)=0,0,Q15*(mop!AB40+mop!AB193)/(mop!AA40+mop!AA193))</f>
        <v>0</v>
      </c>
      <c r="S15" s="19">
        <f>IF((mop!AB40+mop!AB193)=0,0,R15*(mop!AC40+mop!AC193)/(mop!AB40+mop!AB193))</f>
        <v>0</v>
      </c>
      <c r="T15" s="19">
        <f>IF((mop!AC40+mop!AC193)=0,0,S15*(mop!AD40+mop!AD193)/(mop!AC40+mop!AC193))</f>
        <v>0</v>
      </c>
      <c r="U15" s="19">
        <f>IF((mop!AD40+mop!AD193)=0,0,T15*(mop!AE40+mop!AE193)/(mop!AD40+mop!AD193))</f>
        <v>0</v>
      </c>
      <c r="V15" s="19">
        <f>IF((mop!AE40+mop!AE193)=0,0,U15*(mop!AF40+mop!AF193)/(mop!AE40+mop!AE193))</f>
        <v>0</v>
      </c>
      <c r="W15" s="19">
        <f>IF((mop!AF40+mop!AF193)=0,0,V15*(mop!AG40+mop!AG193)/(mop!AF40+mop!AF193))</f>
        <v>0</v>
      </c>
      <c r="X15" s="19">
        <f>IF((mop!AG40+mop!AG193)=0,0,W15*(mop!AH40+mop!AH193)/(mop!AG40+mop!AG193))</f>
        <v>0</v>
      </c>
      <c r="Y15" s="19">
        <f>IF((mop!AH40+mop!AH193)=0,0,X15*(mop!AI40+mop!AI193)/(mop!AH40+mop!AH193))</f>
        <v>0</v>
      </c>
      <c r="Z15" s="19">
        <f>IF((mop!AI40+mop!AI193)=0,0,Y15*(mop!AJ40+mop!AJ193)/(mop!AI40+mop!AI193))</f>
        <v>0</v>
      </c>
      <c r="AA15" s="19">
        <f>IF((mop!AJ40+mop!AJ193)=0,0,Z15*(mop!AK40+mop!AK193)/(mop!AJ40+mop!AJ193))</f>
        <v>0</v>
      </c>
      <c r="AB15" s="19">
        <f>IF((mop!AK40+mop!AK193)=0,0,AA15*(mop!AL40+mop!AL193)/(mop!AK40+mop!AK193))</f>
        <v>0</v>
      </c>
      <c r="AC15" s="19">
        <f>IF((mop!AL40+mop!AL193)=0,0,AB15*(mop!AM40+mop!AM193)/(mop!AL40+mop!AL193))</f>
        <v>0</v>
      </c>
      <c r="AD15" s="19">
        <f>IF((mop!AM40+mop!AM193)=0,0,AC15*(mop!AN40+mop!AN193)/(mop!AM40+mop!AM193))</f>
        <v>0</v>
      </c>
      <c r="AE15" s="19">
        <f>IF((mop!AN40+mop!AN193)=0,0,AD15*(mop!AO40+mop!AO193)/(mop!AN40+mop!AN193))</f>
        <v>0</v>
      </c>
      <c r="AF15" s="19">
        <f>IF((mop!AO40+mop!AO193)=0,0,AE15*(mop!AP40+mop!AP193)/(mop!AO40+mop!AO193))</f>
        <v>0</v>
      </c>
    </row>
    <row r="16" spans="1:35">
      <c r="A16" t="s">
        <v>31</v>
      </c>
      <c r="B16" s="86">
        <v>0</v>
      </c>
      <c r="C16" s="86">
        <v>0</v>
      </c>
      <c r="D16" s="86">
        <v>0</v>
      </c>
      <c r="E16" s="86">
        <v>0</v>
      </c>
      <c r="F16" s="86">
        <v>0</v>
      </c>
      <c r="G16" s="86">
        <v>0</v>
      </c>
      <c r="H16" s="86">
        <v>0</v>
      </c>
      <c r="I16" s="86">
        <v>0</v>
      </c>
      <c r="J16" s="86">
        <v>0</v>
      </c>
      <c r="K16" s="86">
        <v>0</v>
      </c>
      <c r="L16" s="86">
        <v>0</v>
      </c>
      <c r="M16" s="86">
        <v>0</v>
      </c>
      <c r="N16" s="86">
        <v>0</v>
      </c>
      <c r="O16" s="86">
        <v>0</v>
      </c>
      <c r="P16" s="86">
        <v>0</v>
      </c>
      <c r="Q16" s="86">
        <v>0</v>
      </c>
      <c r="R16" s="86">
        <v>0</v>
      </c>
      <c r="S16" s="86">
        <v>0</v>
      </c>
      <c r="T16" s="86">
        <v>0</v>
      </c>
      <c r="U16" s="86">
        <v>0</v>
      </c>
      <c r="V16" s="86">
        <v>0</v>
      </c>
      <c r="W16" s="86">
        <v>0</v>
      </c>
      <c r="X16" s="86">
        <v>0</v>
      </c>
      <c r="Y16" s="86">
        <v>0</v>
      </c>
      <c r="Z16" s="86">
        <v>0</v>
      </c>
      <c r="AA16" s="86">
        <v>0</v>
      </c>
      <c r="AB16" s="86">
        <v>0</v>
      </c>
      <c r="AC16" s="86">
        <v>0</v>
      </c>
      <c r="AD16" s="86">
        <v>0</v>
      </c>
      <c r="AE16" s="86">
        <v>0</v>
      </c>
      <c r="AF16" s="86">
        <v>0</v>
      </c>
    </row>
    <row r="17" spans="1:32">
      <c r="A17" t="s">
        <v>32</v>
      </c>
      <c r="B17" s="86">
        <v>0</v>
      </c>
      <c r="C17" s="86">
        <v>0</v>
      </c>
      <c r="D17" s="86">
        <v>0</v>
      </c>
      <c r="E17" s="86">
        <v>0</v>
      </c>
      <c r="F17" s="86">
        <v>0</v>
      </c>
      <c r="G17" s="86">
        <v>0</v>
      </c>
      <c r="H17" s="86">
        <v>0</v>
      </c>
      <c r="I17" s="86">
        <v>0</v>
      </c>
      <c r="J17" s="86">
        <v>0</v>
      </c>
      <c r="K17" s="86">
        <v>0</v>
      </c>
      <c r="L17" s="86">
        <v>0</v>
      </c>
      <c r="M17" s="86">
        <v>0</v>
      </c>
      <c r="N17" s="86">
        <v>0</v>
      </c>
      <c r="O17" s="86">
        <v>0</v>
      </c>
      <c r="P17" s="86">
        <v>0</v>
      </c>
      <c r="Q17" s="86">
        <v>0</v>
      </c>
      <c r="R17" s="86">
        <v>0</v>
      </c>
      <c r="S17" s="86">
        <v>0</v>
      </c>
      <c r="T17" s="86">
        <v>0</v>
      </c>
      <c r="U17" s="86">
        <v>0</v>
      </c>
      <c r="V17" s="86">
        <v>0</v>
      </c>
      <c r="W17" s="86">
        <v>0</v>
      </c>
      <c r="X17" s="86">
        <v>0</v>
      </c>
      <c r="Y17" s="86">
        <v>0</v>
      </c>
      <c r="Z17" s="86">
        <v>0</v>
      </c>
      <c r="AA17" s="86">
        <v>0</v>
      </c>
      <c r="AB17" s="86">
        <v>0</v>
      </c>
      <c r="AC17" s="86">
        <v>0</v>
      </c>
      <c r="AD17" s="86">
        <v>0</v>
      </c>
      <c r="AE17" s="86">
        <v>0</v>
      </c>
      <c r="AF17" s="86">
        <v>0</v>
      </c>
    </row>
    <row r="18" spans="1:32">
      <c r="A18" t="s">
        <v>33</v>
      </c>
      <c r="B18" s="86">
        <v>0</v>
      </c>
      <c r="C18" s="86">
        <v>0</v>
      </c>
      <c r="D18" s="86">
        <v>0</v>
      </c>
      <c r="E18" s="86">
        <v>0</v>
      </c>
      <c r="F18" s="86">
        <v>0</v>
      </c>
      <c r="G18" s="86">
        <v>0</v>
      </c>
      <c r="H18" s="86">
        <v>0</v>
      </c>
      <c r="I18" s="86">
        <v>0</v>
      </c>
      <c r="J18" s="86">
        <v>0</v>
      </c>
      <c r="K18" s="86">
        <v>0</v>
      </c>
      <c r="L18" s="86">
        <v>0</v>
      </c>
      <c r="M18" s="86">
        <v>0</v>
      </c>
      <c r="N18" s="86">
        <v>0</v>
      </c>
      <c r="O18" s="86">
        <v>0</v>
      </c>
      <c r="P18" s="86">
        <v>0</v>
      </c>
      <c r="Q18" s="86">
        <v>0</v>
      </c>
      <c r="R18" s="86">
        <v>0</v>
      </c>
      <c r="S18" s="86">
        <v>0</v>
      </c>
      <c r="T18" s="86">
        <v>0</v>
      </c>
      <c r="U18" s="86">
        <v>0</v>
      </c>
      <c r="V18" s="86">
        <v>0</v>
      </c>
      <c r="W18" s="86">
        <v>0</v>
      </c>
      <c r="X18" s="86">
        <v>0</v>
      </c>
      <c r="Y18" s="86">
        <v>0</v>
      </c>
      <c r="Z18" s="86">
        <v>0</v>
      </c>
      <c r="AA18" s="86">
        <v>0</v>
      </c>
      <c r="AB18" s="86">
        <v>0</v>
      </c>
      <c r="AC18" s="86">
        <v>0</v>
      </c>
      <c r="AD18" s="86">
        <v>0</v>
      </c>
      <c r="AE18" s="86">
        <v>0</v>
      </c>
      <c r="AF18" s="86">
        <v>0</v>
      </c>
    </row>
    <row r="19" spans="1:32">
      <c r="A19" t="s">
        <v>34</v>
      </c>
      <c r="B19" s="86">
        <v>0</v>
      </c>
      <c r="C19" s="86">
        <v>0</v>
      </c>
      <c r="D19" s="86">
        <v>0</v>
      </c>
      <c r="E19" s="86">
        <v>0</v>
      </c>
      <c r="F19" s="86">
        <v>0</v>
      </c>
      <c r="G19" s="86">
        <v>0</v>
      </c>
      <c r="H19" s="86">
        <v>0</v>
      </c>
      <c r="I19" s="86">
        <v>0</v>
      </c>
      <c r="J19" s="86">
        <v>0</v>
      </c>
      <c r="K19" s="86">
        <v>0</v>
      </c>
      <c r="L19" s="86">
        <v>0</v>
      </c>
      <c r="M19" s="86">
        <v>0</v>
      </c>
      <c r="N19" s="86">
        <v>0</v>
      </c>
      <c r="O19" s="86">
        <v>0</v>
      </c>
      <c r="P19" s="86">
        <v>0</v>
      </c>
      <c r="Q19" s="86">
        <v>0</v>
      </c>
      <c r="R19" s="86">
        <v>0</v>
      </c>
      <c r="S19" s="86">
        <v>0</v>
      </c>
      <c r="T19" s="86">
        <v>0</v>
      </c>
      <c r="U19" s="86">
        <v>0</v>
      </c>
      <c r="V19" s="86">
        <v>0</v>
      </c>
      <c r="W19" s="86">
        <v>0</v>
      </c>
      <c r="X19" s="86">
        <v>0</v>
      </c>
      <c r="Y19" s="86">
        <v>0</v>
      </c>
      <c r="Z19" s="86">
        <v>0</v>
      </c>
      <c r="AA19" s="86">
        <v>0</v>
      </c>
      <c r="AB19" s="86">
        <v>0</v>
      </c>
      <c r="AC19" s="86">
        <v>0</v>
      </c>
      <c r="AD19" s="86">
        <v>0</v>
      </c>
      <c r="AE19" s="86">
        <v>0</v>
      </c>
      <c r="AF19" s="86">
        <v>0</v>
      </c>
    </row>
    <row r="20" spans="1:32">
      <c r="A20" t="s">
        <v>35</v>
      </c>
      <c r="B20" s="86">
        <v>0</v>
      </c>
      <c r="C20" s="86">
        <v>0</v>
      </c>
      <c r="D20" s="86">
        <v>0</v>
      </c>
      <c r="E20" s="86">
        <v>0</v>
      </c>
      <c r="F20" s="86">
        <v>0</v>
      </c>
      <c r="G20" s="86">
        <v>0</v>
      </c>
      <c r="H20" s="86">
        <v>0</v>
      </c>
      <c r="I20" s="86">
        <v>0</v>
      </c>
      <c r="J20" s="86">
        <v>0</v>
      </c>
      <c r="K20" s="86">
        <v>0</v>
      </c>
      <c r="L20" s="86">
        <v>0</v>
      </c>
      <c r="M20" s="86">
        <v>0</v>
      </c>
      <c r="N20" s="86">
        <v>0</v>
      </c>
      <c r="O20" s="86">
        <v>0</v>
      </c>
      <c r="P20" s="86">
        <v>0</v>
      </c>
      <c r="Q20" s="86">
        <v>0</v>
      </c>
      <c r="R20" s="86">
        <v>0</v>
      </c>
      <c r="S20" s="86">
        <v>0</v>
      </c>
      <c r="T20" s="86">
        <v>0</v>
      </c>
      <c r="U20" s="86">
        <v>0</v>
      </c>
      <c r="V20" s="86">
        <v>0</v>
      </c>
      <c r="W20" s="86">
        <v>0</v>
      </c>
      <c r="X20" s="86">
        <v>0</v>
      </c>
      <c r="Y20" s="86">
        <v>0</v>
      </c>
      <c r="Z20" s="86">
        <v>0</v>
      </c>
      <c r="AA20" s="86">
        <v>0</v>
      </c>
      <c r="AB20" s="86">
        <v>0</v>
      </c>
      <c r="AC20" s="86">
        <v>0</v>
      </c>
      <c r="AD20" s="86">
        <v>0</v>
      </c>
      <c r="AE20" s="86">
        <v>0</v>
      </c>
      <c r="AF20" s="86">
        <v>0</v>
      </c>
    </row>
    <row r="21" spans="1:32">
      <c r="A21" t="s">
        <v>36</v>
      </c>
      <c r="B21" s="86">
        <v>0</v>
      </c>
      <c r="C21" s="86">
        <v>0</v>
      </c>
      <c r="D21" s="86">
        <v>0</v>
      </c>
      <c r="E21" s="86">
        <v>0</v>
      </c>
      <c r="F21" s="86">
        <v>0</v>
      </c>
      <c r="G21" s="86">
        <v>0</v>
      </c>
      <c r="H21" s="86">
        <v>0</v>
      </c>
      <c r="I21" s="86">
        <v>0</v>
      </c>
      <c r="J21" s="86">
        <v>0</v>
      </c>
      <c r="K21" s="86">
        <v>0</v>
      </c>
      <c r="L21" s="86">
        <v>0</v>
      </c>
      <c r="M21" s="86">
        <v>0</v>
      </c>
      <c r="N21" s="86">
        <v>0</v>
      </c>
      <c r="O21" s="86">
        <v>0</v>
      </c>
      <c r="P21" s="86">
        <v>0</v>
      </c>
      <c r="Q21" s="86">
        <v>0</v>
      </c>
      <c r="R21" s="86">
        <v>0</v>
      </c>
      <c r="S21" s="86">
        <v>0</v>
      </c>
      <c r="T21" s="86">
        <v>0</v>
      </c>
      <c r="U21" s="86">
        <v>0</v>
      </c>
      <c r="V21" s="86">
        <v>0</v>
      </c>
      <c r="W21" s="86">
        <v>0</v>
      </c>
      <c r="X21" s="86">
        <v>0</v>
      </c>
      <c r="Y21" s="86">
        <v>0</v>
      </c>
      <c r="Z21" s="86">
        <v>0</v>
      </c>
      <c r="AA21" s="86">
        <v>0</v>
      </c>
      <c r="AB21" s="86">
        <v>0</v>
      </c>
      <c r="AC21" s="86">
        <v>0</v>
      </c>
      <c r="AD21" s="86">
        <v>0</v>
      </c>
      <c r="AE21" s="86">
        <v>0</v>
      </c>
      <c r="AF21" s="86">
        <v>0</v>
      </c>
    </row>
    <row r="22" spans="1:32">
      <c r="A22" t="s">
        <v>37</v>
      </c>
      <c r="B22" s="86">
        <v>0</v>
      </c>
      <c r="C22" s="86">
        <v>0</v>
      </c>
      <c r="D22" s="86">
        <v>0</v>
      </c>
      <c r="E22" s="86">
        <v>0</v>
      </c>
      <c r="F22" s="86">
        <v>0</v>
      </c>
      <c r="G22" s="86">
        <v>0</v>
      </c>
      <c r="H22" s="86">
        <v>0</v>
      </c>
      <c r="I22" s="86">
        <v>0</v>
      </c>
      <c r="J22" s="86">
        <v>0</v>
      </c>
      <c r="K22" s="86">
        <v>0</v>
      </c>
      <c r="L22" s="86">
        <v>0</v>
      </c>
      <c r="M22" s="86">
        <v>0</v>
      </c>
      <c r="N22" s="86">
        <v>0</v>
      </c>
      <c r="O22" s="86">
        <v>0</v>
      </c>
      <c r="P22" s="86">
        <v>0</v>
      </c>
      <c r="Q22" s="86">
        <v>0</v>
      </c>
      <c r="R22" s="86">
        <v>0</v>
      </c>
      <c r="S22" s="86">
        <v>0</v>
      </c>
      <c r="T22" s="86">
        <v>0</v>
      </c>
      <c r="U22" s="86">
        <v>0</v>
      </c>
      <c r="V22" s="86">
        <v>0</v>
      </c>
      <c r="W22" s="86">
        <v>0</v>
      </c>
      <c r="X22" s="86">
        <v>0</v>
      </c>
      <c r="Y22" s="86">
        <v>0</v>
      </c>
      <c r="Z22" s="86">
        <v>0</v>
      </c>
      <c r="AA22" s="86">
        <v>0</v>
      </c>
      <c r="AB22" s="86">
        <v>0</v>
      </c>
      <c r="AC22" s="86">
        <v>0</v>
      </c>
      <c r="AD22" s="86">
        <v>0</v>
      </c>
      <c r="AE22" s="86">
        <v>0</v>
      </c>
      <c r="AF22" s="86">
        <v>0</v>
      </c>
    </row>
    <row r="23" spans="1:32">
      <c r="A23" t="s">
        <v>38</v>
      </c>
      <c r="B23" s="86">
        <v>0</v>
      </c>
      <c r="C23" s="86">
        <v>0</v>
      </c>
      <c r="D23" s="86">
        <v>0</v>
      </c>
      <c r="E23" s="86">
        <v>0</v>
      </c>
      <c r="F23" s="86">
        <v>0</v>
      </c>
      <c r="G23" s="86">
        <v>0</v>
      </c>
      <c r="H23" s="86">
        <v>0</v>
      </c>
      <c r="I23" s="86">
        <v>0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6">
        <v>0</v>
      </c>
      <c r="P23" s="86">
        <v>0</v>
      </c>
      <c r="Q23" s="86">
        <v>0</v>
      </c>
      <c r="R23" s="86">
        <v>0</v>
      </c>
      <c r="S23" s="86">
        <v>0</v>
      </c>
      <c r="T23" s="86">
        <v>0</v>
      </c>
      <c r="U23" s="86">
        <v>0</v>
      </c>
      <c r="V23" s="86">
        <v>0</v>
      </c>
      <c r="W23" s="86">
        <v>0</v>
      </c>
      <c r="X23" s="86">
        <v>0</v>
      </c>
      <c r="Y23" s="86">
        <v>0</v>
      </c>
      <c r="Z23" s="86">
        <v>0</v>
      </c>
      <c r="AA23" s="86">
        <v>0</v>
      </c>
      <c r="AB23" s="86">
        <v>0</v>
      </c>
      <c r="AC23" s="86">
        <v>0</v>
      </c>
      <c r="AD23" s="86">
        <v>0</v>
      </c>
      <c r="AE23" s="86">
        <v>0</v>
      </c>
      <c r="AF23" s="86">
        <v>0</v>
      </c>
    </row>
    <row r="24" spans="1:32">
      <c r="A24" t="s">
        <v>39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0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0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0</v>
      </c>
      <c r="AC24" s="86">
        <v>0</v>
      </c>
      <c r="AD24" s="86">
        <v>0</v>
      </c>
      <c r="AE24" s="86">
        <v>0</v>
      </c>
      <c r="AF24" s="86">
        <v>0</v>
      </c>
    </row>
    <row r="25" spans="1:32">
      <c r="A25" t="s">
        <v>40</v>
      </c>
      <c r="B25" s="86">
        <v>0</v>
      </c>
      <c r="C25" s="86">
        <v>0</v>
      </c>
      <c r="D25" s="86">
        <v>0</v>
      </c>
      <c r="E25" s="86">
        <v>0</v>
      </c>
      <c r="F25" s="86">
        <v>0</v>
      </c>
      <c r="G25" s="86">
        <v>0</v>
      </c>
      <c r="H25" s="86">
        <v>0</v>
      </c>
      <c r="I25" s="86">
        <v>0</v>
      </c>
      <c r="J25" s="86">
        <v>0</v>
      </c>
      <c r="K25" s="86">
        <v>0</v>
      </c>
      <c r="L25" s="86">
        <v>0</v>
      </c>
      <c r="M25" s="86">
        <v>0</v>
      </c>
      <c r="N25" s="86">
        <v>0</v>
      </c>
      <c r="O25" s="86">
        <v>0</v>
      </c>
      <c r="P25" s="86">
        <v>0</v>
      </c>
      <c r="Q25" s="86">
        <v>0</v>
      </c>
      <c r="R25" s="86">
        <v>0</v>
      </c>
      <c r="S25" s="86">
        <v>0</v>
      </c>
      <c r="T25" s="86">
        <v>0</v>
      </c>
      <c r="U25" s="86">
        <v>0</v>
      </c>
      <c r="V25" s="86">
        <v>0</v>
      </c>
      <c r="W25" s="86">
        <v>0</v>
      </c>
      <c r="X25" s="86">
        <v>0</v>
      </c>
      <c r="Y25" s="86">
        <v>0</v>
      </c>
      <c r="Z25" s="86">
        <v>0</v>
      </c>
      <c r="AA25" s="86">
        <v>0</v>
      </c>
      <c r="AB25" s="86">
        <v>0</v>
      </c>
      <c r="AC25" s="86">
        <v>0</v>
      </c>
      <c r="AD25" s="86">
        <v>0</v>
      </c>
      <c r="AE25" s="86">
        <v>0</v>
      </c>
      <c r="AF25" s="86">
        <v>0</v>
      </c>
    </row>
    <row r="26" spans="1:32">
      <c r="A26" t="s">
        <v>41</v>
      </c>
      <c r="B26" s="86">
        <v>0</v>
      </c>
      <c r="C26" s="86">
        <v>0</v>
      </c>
      <c r="D26" s="86">
        <v>0</v>
      </c>
      <c r="E26" s="86">
        <v>0</v>
      </c>
      <c r="F26" s="86">
        <v>0</v>
      </c>
      <c r="G26" s="86">
        <v>0</v>
      </c>
      <c r="H26" s="86">
        <v>0</v>
      </c>
      <c r="I26" s="86">
        <v>0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0</v>
      </c>
      <c r="R26" s="86">
        <v>0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6">
        <v>0</v>
      </c>
      <c r="Y26" s="86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H26"/>
  <sheetViews>
    <sheetView workbookViewId="0">
      <selection activeCell="B2" sqref="B2:AF26"/>
    </sheetView>
  </sheetViews>
  <sheetFormatPr baseColWidth="10" defaultColWidth="9.140625" defaultRowHeight="15"/>
  <cols>
    <col min="1" max="1" width="39.85546875" customWidth="1"/>
    <col min="2" max="32" width="11" customWidth="1"/>
  </cols>
  <sheetData>
    <row r="1" spans="1:34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17</v>
      </c>
      <c r="B2" s="86">
        <f ca="1">'Heavy or Residual Oil'!B31*'EPE Data'!B$89</f>
        <v>0</v>
      </c>
      <c r="C2" s="86">
        <f ca="1">'Heavy or Residual Oil'!C31*'EPE Data'!C$89</f>
        <v>0</v>
      </c>
      <c r="D2" s="86">
        <f ca="1">'Heavy or Residual Oil'!D31*'EPE Data'!D$89</f>
        <v>0</v>
      </c>
      <c r="E2" s="86">
        <f ca="1">'Heavy or Residual Oil'!E31*'EPE Data'!E$89</f>
        <v>0</v>
      </c>
      <c r="F2" s="86">
        <f ca="1">'Heavy or Residual Oil'!F31*'EPE Data'!F$89</f>
        <v>0</v>
      </c>
      <c r="G2" s="86">
        <f ca="1">'Heavy or Residual Oil'!G31*'EPE Data'!G$89</f>
        <v>0</v>
      </c>
      <c r="H2" s="86">
        <f ca="1">'Heavy or Residual Oil'!H31*'EPE Data'!H$89</f>
        <v>0</v>
      </c>
      <c r="I2" s="86">
        <f ca="1">'Heavy or Residual Oil'!I31*'EPE Data'!I$89</f>
        <v>0</v>
      </c>
      <c r="J2" s="86">
        <f ca="1">'Heavy or Residual Oil'!J31*'EPE Data'!J$89</f>
        <v>0</v>
      </c>
      <c r="K2" s="86">
        <f ca="1">'Heavy or Residual Oil'!K31*'EPE Data'!K$89</f>
        <v>0</v>
      </c>
      <c r="L2" s="86">
        <f ca="1">'Heavy or Residual Oil'!L31*'EPE Data'!L$89</f>
        <v>0</v>
      </c>
      <c r="M2" s="86">
        <f ca="1">'Heavy or Residual Oil'!M31*'EPE Data'!M$89</f>
        <v>0</v>
      </c>
      <c r="N2" s="86">
        <f ca="1">'Heavy or Residual Oil'!N31*'EPE Data'!N$89</f>
        <v>0</v>
      </c>
      <c r="O2" s="86">
        <f ca="1">'Heavy or Residual Oil'!O31*'EPE Data'!O$89</f>
        <v>0</v>
      </c>
      <c r="P2" s="86">
        <f ca="1">'Heavy or Residual Oil'!P31*'EPE Data'!P$89</f>
        <v>0</v>
      </c>
      <c r="Q2" s="86">
        <f ca="1">'Heavy or Residual Oil'!Q31*'EPE Data'!Q$89</f>
        <v>0</v>
      </c>
      <c r="R2" s="86">
        <f ca="1">'Heavy or Residual Oil'!R31*'EPE Data'!R$89</f>
        <v>0</v>
      </c>
      <c r="S2" s="86">
        <f ca="1">'Heavy or Residual Oil'!S31*'EPE Data'!S$89</f>
        <v>0</v>
      </c>
      <c r="T2" s="86">
        <f ca="1">'Heavy or Residual Oil'!T31*'EPE Data'!T$89</f>
        <v>0</v>
      </c>
      <c r="U2" s="86">
        <f ca="1">'Heavy or Residual Oil'!U31*'EPE Data'!U$89</f>
        <v>0</v>
      </c>
      <c r="V2" s="86">
        <f ca="1">'Heavy or Residual Oil'!V31*'EPE Data'!V$89</f>
        <v>0</v>
      </c>
      <c r="W2" s="86">
        <f ca="1">'Heavy or Residual Oil'!W31*'EPE Data'!W$89</f>
        <v>0</v>
      </c>
      <c r="X2" s="86">
        <f ca="1">'Heavy or Residual Oil'!X31*'EPE Data'!X$89</f>
        <v>0</v>
      </c>
      <c r="Y2" s="86">
        <f ca="1">'Heavy or Residual Oil'!Y31*'EPE Data'!Y$89</f>
        <v>0</v>
      </c>
      <c r="Z2" s="86">
        <f ca="1">'Heavy or Residual Oil'!Z31*'EPE Data'!Z$89</f>
        <v>0</v>
      </c>
      <c r="AA2" s="86">
        <f ca="1">'Heavy or Residual Oil'!AA31*'EPE Data'!AA$89</f>
        <v>0</v>
      </c>
      <c r="AB2" s="86">
        <f ca="1">'Heavy or Residual Oil'!AB31*'EPE Data'!AB$89</f>
        <v>0</v>
      </c>
      <c r="AC2" s="86">
        <f ca="1">'Heavy or Residual Oil'!AC31*'EPE Data'!AC$89</f>
        <v>0</v>
      </c>
      <c r="AD2" s="86">
        <f ca="1">'Heavy or Residual Oil'!AD31*'EPE Data'!AD$89</f>
        <v>0</v>
      </c>
      <c r="AE2" s="86">
        <f ca="1">'Heavy or Residual Oil'!AE31*'EPE Data'!AE$89</f>
        <v>0</v>
      </c>
      <c r="AF2" s="86">
        <f ca="1">'Heavy or Residual Oil'!AF31*'EPE Data'!AF$89</f>
        <v>0</v>
      </c>
    </row>
    <row r="3" spans="1:34">
      <c r="A3" t="s">
        <v>18</v>
      </c>
      <c r="B3" s="86">
        <f ca="1">'Heavy or Residual Oil'!B32*'EPE Data'!B$89</f>
        <v>0</v>
      </c>
      <c r="C3" s="86">
        <f ca="1">'Heavy or Residual Oil'!C32*'EPE Data'!C$89</f>
        <v>0</v>
      </c>
      <c r="D3" s="86">
        <f ca="1">'Heavy or Residual Oil'!D32*'EPE Data'!D$89</f>
        <v>0</v>
      </c>
      <c r="E3" s="86">
        <f ca="1">'Heavy or Residual Oil'!E32*'EPE Data'!E$89</f>
        <v>0</v>
      </c>
      <c r="F3" s="86">
        <f ca="1">'Heavy or Residual Oil'!F32*'EPE Data'!F$89</f>
        <v>0</v>
      </c>
      <c r="G3" s="86">
        <f ca="1">'Heavy or Residual Oil'!G32*'EPE Data'!G$89</f>
        <v>0</v>
      </c>
      <c r="H3" s="86">
        <f ca="1">'Heavy or Residual Oil'!H32*'EPE Data'!H$89</f>
        <v>0</v>
      </c>
      <c r="I3" s="86">
        <f ca="1">'Heavy or Residual Oil'!I32*'EPE Data'!I$89</f>
        <v>0</v>
      </c>
      <c r="J3" s="86">
        <f ca="1">'Heavy or Residual Oil'!J32*'EPE Data'!J$89</f>
        <v>0</v>
      </c>
      <c r="K3" s="86">
        <f ca="1">'Heavy or Residual Oil'!K32*'EPE Data'!K$89</f>
        <v>0</v>
      </c>
      <c r="L3" s="86">
        <f ca="1">'Heavy or Residual Oil'!L32*'EPE Data'!L$89</f>
        <v>0</v>
      </c>
      <c r="M3" s="86">
        <f ca="1">'Heavy or Residual Oil'!M32*'EPE Data'!M$89</f>
        <v>0</v>
      </c>
      <c r="N3" s="86">
        <f ca="1">'Heavy or Residual Oil'!N32*'EPE Data'!N$89</f>
        <v>0</v>
      </c>
      <c r="O3" s="86">
        <f ca="1">'Heavy or Residual Oil'!O32*'EPE Data'!O$89</f>
        <v>0</v>
      </c>
      <c r="P3" s="86">
        <f ca="1">'Heavy or Residual Oil'!P32*'EPE Data'!P$89</f>
        <v>0</v>
      </c>
      <c r="Q3" s="86">
        <f ca="1">'Heavy or Residual Oil'!Q32*'EPE Data'!Q$89</f>
        <v>0</v>
      </c>
      <c r="R3" s="86">
        <f ca="1">'Heavy or Residual Oil'!R32*'EPE Data'!R$89</f>
        <v>0</v>
      </c>
      <c r="S3" s="86">
        <f ca="1">'Heavy or Residual Oil'!S32*'EPE Data'!S$89</f>
        <v>0</v>
      </c>
      <c r="T3" s="86">
        <f ca="1">'Heavy or Residual Oil'!T32*'EPE Data'!T$89</f>
        <v>0</v>
      </c>
      <c r="U3" s="86">
        <f ca="1">'Heavy or Residual Oil'!U32*'EPE Data'!U$89</f>
        <v>0</v>
      </c>
      <c r="V3" s="86">
        <f ca="1">'Heavy or Residual Oil'!V32*'EPE Data'!V$89</f>
        <v>0</v>
      </c>
      <c r="W3" s="86">
        <f ca="1">'Heavy or Residual Oil'!W32*'EPE Data'!W$89</f>
        <v>0</v>
      </c>
      <c r="X3" s="86">
        <f ca="1">'Heavy or Residual Oil'!X32*'EPE Data'!X$89</f>
        <v>0</v>
      </c>
      <c r="Y3" s="86">
        <f ca="1">'Heavy or Residual Oil'!Y32*'EPE Data'!Y$89</f>
        <v>0</v>
      </c>
      <c r="Z3" s="86">
        <f ca="1">'Heavy or Residual Oil'!Z32*'EPE Data'!Z$89</f>
        <v>0</v>
      </c>
      <c r="AA3" s="86">
        <f ca="1">'Heavy or Residual Oil'!AA32*'EPE Data'!AA$89</f>
        <v>0</v>
      </c>
      <c r="AB3" s="86">
        <f ca="1">'Heavy or Residual Oil'!AB32*'EPE Data'!AB$89</f>
        <v>0</v>
      </c>
      <c r="AC3" s="86">
        <f ca="1">'Heavy or Residual Oil'!AC32*'EPE Data'!AC$89</f>
        <v>0</v>
      </c>
      <c r="AD3" s="86">
        <f ca="1">'Heavy or Residual Oil'!AD32*'EPE Data'!AD$89</f>
        <v>0</v>
      </c>
      <c r="AE3" s="86">
        <f ca="1">'Heavy or Residual Oil'!AE32*'EPE Data'!AE$89</f>
        <v>0</v>
      </c>
      <c r="AF3" s="86">
        <f ca="1">'Heavy or Residual Oil'!AF32*'EPE Data'!AF$89</f>
        <v>0</v>
      </c>
    </row>
    <row r="4" spans="1:34">
      <c r="A4" t="s">
        <v>19</v>
      </c>
      <c r="B4" s="86">
        <f ca="1">'Heavy or Residual Oil'!B33*'EPE Data'!B$89</f>
        <v>0</v>
      </c>
      <c r="C4" s="86">
        <f ca="1">'Heavy or Residual Oil'!C33*'EPE Data'!C$89</f>
        <v>0</v>
      </c>
      <c r="D4" s="86">
        <f ca="1">'Heavy or Residual Oil'!D33*'EPE Data'!D$89</f>
        <v>0</v>
      </c>
      <c r="E4" s="86">
        <f ca="1">'Heavy or Residual Oil'!E33*'EPE Data'!E$89</f>
        <v>0</v>
      </c>
      <c r="F4" s="86">
        <f ca="1">'Heavy or Residual Oil'!F33*'EPE Data'!F$89</f>
        <v>0</v>
      </c>
      <c r="G4" s="86">
        <f ca="1">'Heavy or Residual Oil'!G33*'EPE Data'!G$89</f>
        <v>0</v>
      </c>
      <c r="H4" s="86">
        <f ca="1">'Heavy or Residual Oil'!H33*'EPE Data'!H$89</f>
        <v>0</v>
      </c>
      <c r="I4" s="86">
        <f ca="1">'Heavy or Residual Oil'!I33*'EPE Data'!I$89</f>
        <v>0</v>
      </c>
      <c r="J4" s="86">
        <f ca="1">'Heavy or Residual Oil'!J33*'EPE Data'!J$89</f>
        <v>0</v>
      </c>
      <c r="K4" s="86">
        <f ca="1">'Heavy or Residual Oil'!K33*'EPE Data'!K$89</f>
        <v>0</v>
      </c>
      <c r="L4" s="86">
        <f ca="1">'Heavy or Residual Oil'!L33*'EPE Data'!L$89</f>
        <v>0</v>
      </c>
      <c r="M4" s="86">
        <f ca="1">'Heavy or Residual Oil'!M33*'EPE Data'!M$89</f>
        <v>0</v>
      </c>
      <c r="N4" s="86">
        <f ca="1">'Heavy or Residual Oil'!N33*'EPE Data'!N$89</f>
        <v>0</v>
      </c>
      <c r="O4" s="86">
        <f ca="1">'Heavy or Residual Oil'!O33*'EPE Data'!O$89</f>
        <v>0</v>
      </c>
      <c r="P4" s="86">
        <f ca="1">'Heavy or Residual Oil'!P33*'EPE Data'!P$89</f>
        <v>0</v>
      </c>
      <c r="Q4" s="86">
        <f ca="1">'Heavy or Residual Oil'!Q33*'EPE Data'!Q$89</f>
        <v>0</v>
      </c>
      <c r="R4" s="86">
        <f ca="1">'Heavy or Residual Oil'!R33*'EPE Data'!R$89</f>
        <v>0</v>
      </c>
      <c r="S4" s="86">
        <f ca="1">'Heavy or Residual Oil'!S33*'EPE Data'!S$89</f>
        <v>0</v>
      </c>
      <c r="T4" s="86">
        <f ca="1">'Heavy or Residual Oil'!T33*'EPE Data'!T$89</f>
        <v>0</v>
      </c>
      <c r="U4" s="86">
        <f ca="1">'Heavy or Residual Oil'!U33*'EPE Data'!U$89</f>
        <v>0</v>
      </c>
      <c r="V4" s="86">
        <f ca="1">'Heavy or Residual Oil'!V33*'EPE Data'!V$89</f>
        <v>0</v>
      </c>
      <c r="W4" s="86">
        <f ca="1">'Heavy or Residual Oil'!W33*'EPE Data'!W$89</f>
        <v>0</v>
      </c>
      <c r="X4" s="86">
        <f ca="1">'Heavy or Residual Oil'!X33*'EPE Data'!X$89</f>
        <v>0</v>
      </c>
      <c r="Y4" s="86">
        <f ca="1">'Heavy or Residual Oil'!Y33*'EPE Data'!Y$89</f>
        <v>0</v>
      </c>
      <c r="Z4" s="86">
        <f ca="1">'Heavy or Residual Oil'!Z33*'EPE Data'!Z$89</f>
        <v>0</v>
      </c>
      <c r="AA4" s="86">
        <f ca="1">'Heavy or Residual Oil'!AA33*'EPE Data'!AA$89</f>
        <v>0</v>
      </c>
      <c r="AB4" s="86">
        <f ca="1">'Heavy or Residual Oil'!AB33*'EPE Data'!AB$89</f>
        <v>0</v>
      </c>
      <c r="AC4" s="86">
        <f ca="1">'Heavy or Residual Oil'!AC33*'EPE Data'!AC$89</f>
        <v>0</v>
      </c>
      <c r="AD4" s="86">
        <f ca="1">'Heavy or Residual Oil'!AD33*'EPE Data'!AD$89</f>
        <v>0</v>
      </c>
      <c r="AE4" s="86">
        <f ca="1">'Heavy or Residual Oil'!AE33*'EPE Data'!AE$89</f>
        <v>0</v>
      </c>
      <c r="AF4" s="86">
        <f ca="1">'Heavy or Residual Oil'!AF33*'EPE Data'!AF$89</f>
        <v>0</v>
      </c>
    </row>
    <row r="5" spans="1:34">
      <c r="A5" t="s">
        <v>20</v>
      </c>
      <c r="B5" s="86">
        <f ca="1">'Heavy or Residual Oil'!B34*'EPE Data'!B$89</f>
        <v>1143142256881.708</v>
      </c>
      <c r="C5" s="86">
        <f ca="1">'Heavy or Residual Oil'!C34*'EPE Data'!C$89</f>
        <v>1085713406640.4835</v>
      </c>
      <c r="D5" s="86">
        <f ca="1">'Heavy or Residual Oil'!D34*'EPE Data'!D$89</f>
        <v>1293499026619.9927</v>
      </c>
      <c r="E5" s="86">
        <f ca="1">'Heavy or Residual Oil'!E34*'EPE Data'!E$89</f>
        <v>1232372167880.3623</v>
      </c>
      <c r="F5" s="86">
        <f ca="1">'Heavy or Residual Oil'!F34*'EPE Data'!F$89</f>
        <v>1052464758781.5591</v>
      </c>
      <c r="G5" s="86">
        <f ca="1">'Heavy or Residual Oil'!G34*'EPE Data'!G$89</f>
        <v>1111491908049.4214</v>
      </c>
      <c r="H5" s="86">
        <f ca="1">'Heavy or Residual Oil'!H34*'EPE Data'!H$89</f>
        <v>1123358652417.3271</v>
      </c>
      <c r="I5" s="86">
        <f ca="1">'Heavy or Residual Oil'!I34*'EPE Data'!I$89</f>
        <v>1135211643124.2468</v>
      </c>
      <c r="J5" s="86">
        <f ca="1">'Heavy or Residual Oil'!J34*'EPE Data'!J$89</f>
        <v>1147051494457.2947</v>
      </c>
      <c r="K5" s="86">
        <f ca="1">'Heavy or Residual Oil'!K34*'EPE Data'!K$89</f>
        <v>1158878784658.5715</v>
      </c>
      <c r="L5" s="86">
        <f ca="1">'Heavy or Residual Oil'!L34*'EPE Data'!L$89</f>
        <v>1170694058530.7466</v>
      </c>
      <c r="M5" s="86">
        <f ca="1">'Heavy or Residual Oil'!M34*'EPE Data'!M$89</f>
        <v>1199119034023.6204</v>
      </c>
      <c r="N5" s="86">
        <f ca="1">'Heavy or Residual Oil'!N34*'EPE Data'!N$89</f>
        <v>1227599905356.2434</v>
      </c>
      <c r="O5" s="86">
        <f ca="1">'Heavy or Residual Oil'!O34*'EPE Data'!O$89</f>
        <v>1256134735316.1104</v>
      </c>
      <c r="P5" s="86">
        <f ca="1">'Heavy or Residual Oil'!P34*'EPE Data'!P$89</f>
        <v>1284721675187.0618</v>
      </c>
      <c r="Q5" s="86">
        <f ca="1">'Heavy or Residual Oil'!Q34*'EPE Data'!Q$89</f>
        <v>1313358959752.9507</v>
      </c>
      <c r="R5" s="86">
        <f ca="1">'Heavy or Residual Oil'!R34*'EPE Data'!R$89</f>
        <v>1344380094369.9128</v>
      </c>
      <c r="S5" s="86">
        <f ca="1">'Heavy or Residual Oil'!S34*'EPE Data'!S$89</f>
        <v>1375481641063.1414</v>
      </c>
      <c r="T5" s="86">
        <f ca="1">'Heavy or Residual Oil'!T34*'EPE Data'!T$89</f>
        <v>1406660881671.8845</v>
      </c>
      <c r="U5" s="86">
        <f ca="1">'Heavy or Residual Oil'!U34*'EPE Data'!U$89</f>
        <v>1437915219179.3142</v>
      </c>
      <c r="V5" s="86">
        <f ca="1">'Heavy or Residual Oil'!V34*'EPE Data'!V$89</f>
        <v>1469242171037.9111</v>
      </c>
      <c r="W5" s="86">
        <f ca="1">'Heavy or Residual Oil'!W34*'EPE Data'!W$89</f>
        <v>1498205942454.2288</v>
      </c>
      <c r="X5" s="86">
        <f ca="1">'Heavy or Residual Oil'!X34*'EPE Data'!X$89</f>
        <v>1527209865435.9773</v>
      </c>
      <c r="Y5" s="86">
        <f ca="1">'Heavy or Residual Oil'!Y34*'EPE Data'!Y$89</f>
        <v>1556252590971.7507</v>
      </c>
      <c r="Z5" s="86">
        <f ca="1">'Heavy or Residual Oil'!Z34*'EPE Data'!Z$89</f>
        <v>1585332829812.9104</v>
      </c>
      <c r="AA5" s="86">
        <f ca="1">'Heavy or Residual Oil'!AA34*'EPE Data'!AA$89</f>
        <v>1614449349200.3967</v>
      </c>
      <c r="AB5" s="86">
        <f ca="1">'Heavy or Residual Oil'!AB34*'EPE Data'!AB$89</f>
        <v>1658861290560.6497</v>
      </c>
      <c r="AC5" s="86">
        <f ca="1">'Heavy or Residual Oil'!AC34*'EPE Data'!AC$89</f>
        <v>1703797956638.1858</v>
      </c>
      <c r="AD5" s="86">
        <f ca="1">'Heavy or Residual Oil'!AD34*'EPE Data'!AD$89</f>
        <v>1749256756716.2063</v>
      </c>
      <c r="AE5" s="86">
        <f ca="1">'Heavy or Residual Oil'!AE34*'EPE Data'!AE$89</f>
        <v>1795235117104.708</v>
      </c>
      <c r="AF5" s="86">
        <f ca="1">'Heavy or Residual Oil'!AF34*'EPE Data'!AF$89</f>
        <v>1841730481000.8347</v>
      </c>
    </row>
    <row r="6" spans="1:34">
      <c r="A6" t="s">
        <v>21</v>
      </c>
      <c r="B6" s="86">
        <f ca="1">'Heavy or Residual Oil'!B35*'EPE Data'!B$89</f>
        <v>515757818556.7666</v>
      </c>
      <c r="C6" s="86">
        <f ca="1">'Heavy or Residual Oil'!C35*'EPE Data'!C$89</f>
        <v>501022136163.08484</v>
      </c>
      <c r="D6" s="86">
        <f ca="1">'Heavy or Residual Oil'!D35*'EPE Data'!D$89</f>
        <v>586813710130.44238</v>
      </c>
      <c r="E6" s="86">
        <f ca="1">'Heavy or Residual Oil'!E35*'EPE Data'!E$89</f>
        <v>568920397954.91528</v>
      </c>
      <c r="F6" s="86">
        <f ca="1">'Heavy or Residual Oil'!F35*'EPE Data'!F$89</f>
        <v>494214389234.80963</v>
      </c>
      <c r="G6" s="86">
        <f ca="1">'Heavy or Residual Oil'!G35*'EPE Data'!G$89</f>
        <v>530691629831.57623</v>
      </c>
      <c r="H6" s="86">
        <f ca="1">'Heavy or Residual Oil'!H35*'EPE Data'!H$89</f>
        <v>529873548424.1853</v>
      </c>
      <c r="I6" s="86">
        <f ca="1">'Heavy or Residual Oil'!I35*'EPE Data'!I$89</f>
        <v>529035506305.3938</v>
      </c>
      <c r="J6" s="86">
        <f ca="1">'Heavy or Residual Oil'!J35*'EPE Data'!J$89</f>
        <v>528178394991.12714</v>
      </c>
      <c r="K6" s="86">
        <f ca="1">'Heavy or Residual Oil'!K35*'EPE Data'!K$89</f>
        <v>527303053685.12286</v>
      </c>
      <c r="L6" s="86">
        <f ca="1">'Heavy or Residual Oil'!L35*'EPE Data'!L$89</f>
        <v>526410273060.41376</v>
      </c>
      <c r="M6" s="86">
        <f ca="1">'Heavy or Residual Oil'!M35*'EPE Data'!M$89</f>
        <v>549596478680.41107</v>
      </c>
      <c r="N6" s="86">
        <f ca="1">'Heavy or Residual Oil'!N35*'EPE Data'!N$89</f>
        <v>573001799093.94141</v>
      </c>
      <c r="O6" s="86">
        <f ca="1">'Heavy or Residual Oil'!O35*'EPE Data'!O$89</f>
        <v>596618640320.48364</v>
      </c>
      <c r="P6" s="86">
        <f ca="1">'Heavy or Residual Oil'!P35*'EPE Data'!P$89</f>
        <v>620439755290.10803</v>
      </c>
      <c r="Q6" s="86">
        <f ca="1">'Heavy or Residual Oil'!Q35*'EPE Data'!Q$89</f>
        <v>644458224257.5625</v>
      </c>
      <c r="R6" s="86">
        <f ca="1">'Heavy or Residual Oil'!R35*'EPE Data'!R$89</f>
        <v>687843498625.12646</v>
      </c>
      <c r="S6" s="86">
        <f ca="1">'Heavy or Residual Oil'!S35*'EPE Data'!S$89</f>
        <v>731696334041.59424</v>
      </c>
      <c r="T6" s="86">
        <f ca="1">'Heavy or Residual Oil'!T35*'EPE Data'!T$89</f>
        <v>776000925591.2019</v>
      </c>
      <c r="U6" s="86">
        <f ca="1">'Heavy or Residual Oil'!U35*'EPE Data'!U$89</f>
        <v>820742172757.09973</v>
      </c>
      <c r="V6" s="86">
        <f ca="1">'Heavy or Residual Oil'!V35*'EPE Data'!V$89</f>
        <v>865905640611.4082</v>
      </c>
      <c r="W6" s="86">
        <f ca="1">'Heavy or Residual Oil'!W35*'EPE Data'!W$89</f>
        <v>884324528387.19763</v>
      </c>
      <c r="X6" s="86">
        <f ca="1">'Heavy or Residual Oil'!X35*'EPE Data'!X$89</f>
        <v>902773677826.61475</v>
      </c>
      <c r="Y6" s="86">
        <f ca="1">'Heavy or Residual Oil'!Y35*'EPE Data'!Y$89</f>
        <v>921252072198.95496</v>
      </c>
      <c r="Z6" s="86">
        <f ca="1">'Heavy or Residual Oil'!Z35*'EPE Data'!Z$89</f>
        <v>939758739815.86292</v>
      </c>
      <c r="AA6" s="86">
        <f ca="1">'Heavy or Residual Oil'!AA35*'EPE Data'!AA$89</f>
        <v>958292751564.37256</v>
      </c>
      <c r="AB6" s="86">
        <f ca="1">'Heavy or Residual Oil'!AB35*'EPE Data'!AB$89</f>
        <v>983899383820.27649</v>
      </c>
      <c r="AC6" s="86">
        <f ca="1">'Heavy or Residual Oil'!AC35*'EPE Data'!AC$89</f>
        <v>1009800333995.7031</v>
      </c>
      <c r="AD6" s="86">
        <f ca="1">'Heavy or Residual Oil'!AD35*'EPE Data'!AD$89</f>
        <v>1035994148958.4606</v>
      </c>
      <c r="AE6" s="86">
        <f ca="1">'Heavy or Residual Oil'!AE35*'EPE Data'!AE$89</f>
        <v>1062479385126.6816</v>
      </c>
      <c r="AF6" s="86">
        <f ca="1">'Heavy or Residual Oil'!AF35*'EPE Data'!AF$89</f>
        <v>1089254608390.4944</v>
      </c>
    </row>
    <row r="7" spans="1:34">
      <c r="A7" t="s">
        <v>22</v>
      </c>
      <c r="B7" s="86">
        <f ca="1">'Heavy or Residual Oil'!B36*'EPE Data'!B$89</f>
        <v>16100540347.954103</v>
      </c>
      <c r="C7" s="86">
        <f ca="1">'Heavy or Residual Oil'!C36*'EPE Data'!C$89</f>
        <v>16241925460.550819</v>
      </c>
      <c r="D7" s="86">
        <f ca="1">'Heavy or Residual Oil'!D36*'EPE Data'!D$89</f>
        <v>10631598293.134642</v>
      </c>
      <c r="E7" s="86">
        <f ca="1">'Heavy or Residual Oil'!E36*'EPE Data'!E$89</f>
        <v>10046822151.579853</v>
      </c>
      <c r="F7" s="86">
        <f ca="1">'Heavy or Residual Oil'!F36*'EPE Data'!F$89</f>
        <v>8510256246.4015436</v>
      </c>
      <c r="G7" s="86">
        <f ca="1">'Heavy or Residual Oil'!G36*'EPE Data'!G$89</f>
        <v>8914219981.29566</v>
      </c>
      <c r="H7" s="86">
        <f ca="1">'Heavy or Residual Oil'!H36*'EPE Data'!H$89</f>
        <v>8923724105.6202831</v>
      </c>
      <c r="I7" s="86">
        <f ca="1">'Heavy or Residual Oil'!I36*'EPE Data'!I$89</f>
        <v>8932940961.2761345</v>
      </c>
      <c r="J7" s="86">
        <f ca="1">'Heavy or Residual Oil'!J36*'EPE Data'!J$89</f>
        <v>8941883378.6973515</v>
      </c>
      <c r="K7" s="86">
        <f ca="1">'Heavy or Residual Oil'!K36*'EPE Data'!K$89</f>
        <v>8950563435.4565105</v>
      </c>
      <c r="L7" s="86">
        <f ca="1">'Heavy or Residual Oil'!L36*'EPE Data'!L$89</f>
        <v>8958992510.6865978</v>
      </c>
      <c r="M7" s="86">
        <f ca="1">'Heavy or Residual Oil'!M36*'EPE Data'!M$89</f>
        <v>9000102416.1164627</v>
      </c>
      <c r="N7" s="86">
        <f ca="1">'Heavy or Residual Oil'!N36*'EPE Data'!N$89</f>
        <v>9038351014.3565235</v>
      </c>
      <c r="O7" s="86">
        <f ca="1">'Heavy or Residual Oil'!O36*'EPE Data'!O$89</f>
        <v>9073837471.2856121</v>
      </c>
      <c r="P7" s="86">
        <f ca="1">'Heavy or Residual Oil'!P36*'EPE Data'!P$89</f>
        <v>9106656422.6558819</v>
      </c>
      <c r="Q7" s="86">
        <f ca="1">'Heavy or Residual Oil'!Q36*'EPE Data'!Q$89</f>
        <v>9136898229.8551807</v>
      </c>
      <c r="R7" s="86">
        <f ca="1">'Heavy or Residual Oil'!R36*'EPE Data'!R$89</f>
        <v>9208518628.1004105</v>
      </c>
      <c r="S7" s="86">
        <f ca="1">'Heavy or Residual Oil'!S36*'EPE Data'!S$89</f>
        <v>9278506648.9156361</v>
      </c>
      <c r="T7" s="86">
        <f ca="1">'Heavy or Residual Oil'!T36*'EPE Data'!T$89</f>
        <v>9346917471.3792496</v>
      </c>
      <c r="U7" s="86">
        <f ca="1">'Heavy or Residual Oil'!U36*'EPE Data'!U$89</f>
        <v>9413803815.329546</v>
      </c>
      <c r="V7" s="86">
        <f ca="1">'Heavy or Residual Oil'!V36*'EPE Data'!V$89</f>
        <v>9479216076.8603134</v>
      </c>
      <c r="W7" s="86">
        <f ca="1">'Heavy or Residual Oil'!W36*'EPE Data'!W$89</f>
        <v>9502996017.2362385</v>
      </c>
      <c r="X7" s="86">
        <f ca="1">'Heavy or Residual Oil'!X36*'EPE Data'!X$89</f>
        <v>9526237286.2489948</v>
      </c>
      <c r="Y7" s="86">
        <f ca="1">'Heavy or Residual Oil'!Y36*'EPE Data'!Y$89</f>
        <v>9548957982.1671181</v>
      </c>
      <c r="Z7" s="86">
        <f ca="1">'Heavy or Residual Oil'!Z36*'EPE Data'!Z$89</f>
        <v>9571175401.4848347</v>
      </c>
      <c r="AA7" s="86">
        <f ca="1">'Heavy or Residual Oil'!AA36*'EPE Data'!AA$89</f>
        <v>9592906082.8351631</v>
      </c>
      <c r="AB7" s="86">
        <f ca="1">'Heavy or Residual Oil'!AB36*'EPE Data'!AB$89</f>
        <v>9703430369.8761673</v>
      </c>
      <c r="AC7" s="86">
        <f ca="1">'Heavy or Residual Oil'!AC36*'EPE Data'!AC$89</f>
        <v>9813590263.7571316</v>
      </c>
      <c r="AD7" s="86">
        <f ca="1">'Heavy or Residual Oil'!AD36*'EPE Data'!AD$89</f>
        <v>9923387563.5918503</v>
      </c>
      <c r="AE7" s="86">
        <f ca="1">'Heavy or Residual Oil'!AE36*'EPE Data'!AE$89</f>
        <v>10032824056.66993</v>
      </c>
      <c r="AF7" s="86">
        <f ca="1">'Heavy or Residual Oil'!AF36*'EPE Data'!AF$89</f>
        <v>10141901518.553759</v>
      </c>
    </row>
    <row r="8" spans="1:34">
      <c r="A8" t="s">
        <v>23</v>
      </c>
      <c r="B8" s="86">
        <f ca="1">'Heavy or Residual Oil'!B37*'EPE Data'!B$89</f>
        <v>0</v>
      </c>
      <c r="C8" s="86">
        <f ca="1">'Heavy or Residual Oil'!C37*'EPE Data'!C$89</f>
        <v>0</v>
      </c>
      <c r="D8" s="86">
        <f ca="1">'Heavy or Residual Oil'!D37*'EPE Data'!D$89</f>
        <v>0</v>
      </c>
      <c r="E8" s="86">
        <f ca="1">'Heavy or Residual Oil'!E37*'EPE Data'!E$89</f>
        <v>0</v>
      </c>
      <c r="F8" s="86">
        <f ca="1">'Heavy or Residual Oil'!F37*'EPE Data'!F$89</f>
        <v>0</v>
      </c>
      <c r="G8" s="86">
        <f ca="1">'Heavy or Residual Oil'!G37*'EPE Data'!G$89</f>
        <v>0</v>
      </c>
      <c r="H8" s="86">
        <f ca="1">'Heavy or Residual Oil'!H37*'EPE Data'!H$89</f>
        <v>0</v>
      </c>
      <c r="I8" s="86">
        <f ca="1">'Heavy or Residual Oil'!I37*'EPE Data'!I$89</f>
        <v>0</v>
      </c>
      <c r="J8" s="86">
        <f ca="1">'Heavy or Residual Oil'!J37*'EPE Data'!J$89</f>
        <v>0</v>
      </c>
      <c r="K8" s="86">
        <f ca="1">'Heavy or Residual Oil'!K37*'EPE Data'!K$89</f>
        <v>0</v>
      </c>
      <c r="L8" s="86">
        <f ca="1">'Heavy or Residual Oil'!L37*'EPE Data'!L$89</f>
        <v>0</v>
      </c>
      <c r="M8" s="86">
        <f ca="1">'Heavy or Residual Oil'!M37*'EPE Data'!M$89</f>
        <v>0</v>
      </c>
      <c r="N8" s="86">
        <f ca="1">'Heavy or Residual Oil'!N37*'EPE Data'!N$89</f>
        <v>0</v>
      </c>
      <c r="O8" s="86">
        <f ca="1">'Heavy or Residual Oil'!O37*'EPE Data'!O$89</f>
        <v>0</v>
      </c>
      <c r="P8" s="86">
        <f ca="1">'Heavy or Residual Oil'!P37*'EPE Data'!P$89</f>
        <v>0</v>
      </c>
      <c r="Q8" s="86">
        <f ca="1">'Heavy or Residual Oil'!Q37*'EPE Data'!Q$89</f>
        <v>0</v>
      </c>
      <c r="R8" s="86">
        <f ca="1">'Heavy or Residual Oil'!R37*'EPE Data'!R$89</f>
        <v>0</v>
      </c>
      <c r="S8" s="86">
        <f ca="1">'Heavy or Residual Oil'!S37*'EPE Data'!S$89</f>
        <v>0</v>
      </c>
      <c r="T8" s="86">
        <f ca="1">'Heavy or Residual Oil'!T37*'EPE Data'!T$89</f>
        <v>0</v>
      </c>
      <c r="U8" s="86">
        <f ca="1">'Heavy or Residual Oil'!U37*'EPE Data'!U$89</f>
        <v>0</v>
      </c>
      <c r="V8" s="86">
        <f ca="1">'Heavy or Residual Oil'!V37*'EPE Data'!V$89</f>
        <v>0</v>
      </c>
      <c r="W8" s="86">
        <f ca="1">'Heavy or Residual Oil'!W37*'EPE Data'!W$89</f>
        <v>0</v>
      </c>
      <c r="X8" s="86">
        <f ca="1">'Heavy or Residual Oil'!X37*'EPE Data'!X$89</f>
        <v>0</v>
      </c>
      <c r="Y8" s="86">
        <f ca="1">'Heavy or Residual Oil'!Y37*'EPE Data'!Y$89</f>
        <v>0</v>
      </c>
      <c r="Z8" s="86">
        <f ca="1">'Heavy or Residual Oil'!Z37*'EPE Data'!Z$89</f>
        <v>0</v>
      </c>
      <c r="AA8" s="86">
        <f ca="1">'Heavy or Residual Oil'!AA37*'EPE Data'!AA$89</f>
        <v>0</v>
      </c>
      <c r="AB8" s="86">
        <f ca="1">'Heavy or Residual Oil'!AB37*'EPE Data'!AB$89</f>
        <v>0</v>
      </c>
      <c r="AC8" s="86">
        <f ca="1">'Heavy or Residual Oil'!AC37*'EPE Data'!AC$89</f>
        <v>0</v>
      </c>
      <c r="AD8" s="86">
        <f ca="1">'Heavy or Residual Oil'!AD37*'EPE Data'!AD$89</f>
        <v>0</v>
      </c>
      <c r="AE8" s="86">
        <f ca="1">'Heavy or Residual Oil'!AE37*'EPE Data'!AE$89</f>
        <v>0</v>
      </c>
      <c r="AF8" s="86">
        <f ca="1">'Heavy or Residual Oil'!AF37*'EPE Data'!AF$89</f>
        <v>0</v>
      </c>
    </row>
    <row r="9" spans="1:34">
      <c r="A9" t="s">
        <v>24</v>
      </c>
      <c r="B9" s="86">
        <f ca="1">'Heavy or Residual Oil'!B38*'EPE Data'!B$89</f>
        <v>783415107737.15942</v>
      </c>
      <c r="C9" s="86">
        <f ca="1">'Heavy or Residual Oil'!C38*'EPE Data'!C$89</f>
        <v>1006666238905.5934</v>
      </c>
      <c r="D9" s="86">
        <f ca="1">'Heavy or Residual Oil'!D38*'EPE Data'!D$89</f>
        <v>1282828758140.2952</v>
      </c>
      <c r="E9" s="86">
        <f ca="1">'Heavy or Residual Oil'!E38*'EPE Data'!E$89</f>
        <v>1220919127955.7449</v>
      </c>
      <c r="F9" s="86">
        <f ca="1">'Heavy or Residual Oil'!F38*'EPE Data'!F$89</f>
        <v>1041591612276.8721</v>
      </c>
      <c r="G9" s="86">
        <f ca="1">'Heavy or Residual Oil'!G38*'EPE Data'!G$89</f>
        <v>1098863002713.334</v>
      </c>
      <c r="H9" s="86">
        <f ca="1">'Heavy or Residual Oil'!H38*'EPE Data'!H$89</f>
        <v>1100374100541.4878</v>
      </c>
      <c r="I9" s="86">
        <f ca="1">'Heavy or Residual Oil'!I38*'EPE Data'!I$89</f>
        <v>1101850487870.8342</v>
      </c>
      <c r="J9" s="86">
        <f ca="1">'Heavy or Residual Oil'!J38*'EPE Data'!J$89</f>
        <v>1103293714994.9399</v>
      </c>
      <c r="K9" s="86">
        <f ca="1">'Heavy or Residual Oil'!K38*'EPE Data'!K$89</f>
        <v>1104705241239.5647</v>
      </c>
      <c r="L9" s="86">
        <f ca="1">'Heavy or Residual Oil'!L38*'EPE Data'!L$89</f>
        <v>1106086441538.4375</v>
      </c>
      <c r="M9" s="86">
        <f ca="1">'Heavy or Residual Oil'!M38*'EPE Data'!M$89</f>
        <v>1113992493044.3882</v>
      </c>
      <c r="N9" s="86">
        <f ca="1">'Heavy or Residual Oil'!N38*'EPE Data'!N$89</f>
        <v>1121598056623.2515</v>
      </c>
      <c r="O9" s="86">
        <f ca="1">'Heavy or Residual Oil'!O38*'EPE Data'!O$89</f>
        <v>1128913546448.4785</v>
      </c>
      <c r="P9" s="86">
        <f ca="1">'Heavy or Residual Oil'!P38*'EPE Data'!P$89</f>
        <v>1135948900949.9902</v>
      </c>
      <c r="Q9" s="86">
        <f ca="1">'Heavy or Residual Oil'!Q38*'EPE Data'!Q$89</f>
        <v>1142713609673.7617</v>
      </c>
      <c r="R9" s="86">
        <f ca="1">'Heavy or Residual Oil'!R38*'EPE Data'!R$89</f>
        <v>1145562166382.1912</v>
      </c>
      <c r="S9" s="86">
        <f ca="1">'Heavy or Residual Oil'!S38*'EPE Data'!S$89</f>
        <v>1148113711787.5002</v>
      </c>
      <c r="T9" s="86">
        <f ca="1">'Heavy or Residual Oil'!T38*'EPE Data'!T$89</f>
        <v>1150378285730.7688</v>
      </c>
      <c r="U9" s="86">
        <f ca="1">'Heavy or Residual Oil'!U38*'EPE Data'!U$89</f>
        <v>1152365480593.9944</v>
      </c>
      <c r="V9" s="86">
        <f ca="1">'Heavy or Residual Oil'!V38*'EPE Data'!V$89</f>
        <v>1154084465953.5332</v>
      </c>
      <c r="W9" s="86">
        <f ca="1">'Heavy or Residual Oil'!W38*'EPE Data'!W$89</f>
        <v>1146967324498.4031</v>
      </c>
      <c r="X9" s="86">
        <f ca="1">'Heavy or Residual Oil'!X38*'EPE Data'!X$89</f>
        <v>1139735626536.2654</v>
      </c>
      <c r="Y9" s="86">
        <f ca="1">'Heavy or Residual Oil'!Y38*'EPE Data'!Y$89</f>
        <v>1132393220934.1074</v>
      </c>
      <c r="Z9" s="86">
        <f ca="1">'Heavy or Residual Oil'!Z38*'EPE Data'!Z$89</f>
        <v>1124943786049.6414</v>
      </c>
      <c r="AA9" s="86">
        <f ca="1">'Heavy or Residual Oil'!AA38*'EPE Data'!AA$89</f>
        <v>1117390839070.0747</v>
      </c>
      <c r="AB9" s="86">
        <f ca="1">'Heavy or Residual Oil'!AB38*'EPE Data'!AB$89</f>
        <v>1116254830703.3621</v>
      </c>
      <c r="AC9" s="86">
        <f ca="1">'Heavy or Residual Oil'!AC38*'EPE Data'!AC$89</f>
        <v>1114758275908.3284</v>
      </c>
      <c r="AD9" s="86">
        <f ca="1">'Heavy or Residual Oil'!AD38*'EPE Data'!AD$89</f>
        <v>1112902954806.354</v>
      </c>
      <c r="AE9" s="86">
        <f ca="1">'Heavy or Residual Oil'!AE38*'EPE Data'!AE$89</f>
        <v>1110690635819.4473</v>
      </c>
      <c r="AF9" s="86">
        <f ca="1">'Heavy or Residual Oil'!AF38*'EPE Data'!AF$89</f>
        <v>1108123075766.1973</v>
      </c>
    </row>
    <row r="10" spans="1:34">
      <c r="A10" s="88" t="s">
        <v>25</v>
      </c>
      <c r="B10" s="86">
        <f ca="1">'Heavy or Residual Oil'!B39*'EPE Data'!B$89</f>
        <v>0</v>
      </c>
      <c r="C10" s="86">
        <f ca="1">'Heavy or Residual Oil'!C39*'EPE Data'!C$89</f>
        <v>0</v>
      </c>
      <c r="D10" s="86">
        <f ca="1">'Heavy or Residual Oil'!D39*'EPE Data'!D$89</f>
        <v>0</v>
      </c>
      <c r="E10" s="86">
        <f ca="1">'Heavy or Residual Oil'!E39*'EPE Data'!E$89</f>
        <v>0</v>
      </c>
      <c r="F10" s="86">
        <f ca="1">'Heavy or Residual Oil'!F39*'EPE Data'!F$89</f>
        <v>0</v>
      </c>
      <c r="G10" s="86">
        <f ca="1">'Heavy or Residual Oil'!G39*'EPE Data'!G$89</f>
        <v>0</v>
      </c>
      <c r="H10" s="86">
        <f ca="1">'Heavy or Residual Oil'!H39*'EPE Data'!H$89</f>
        <v>0</v>
      </c>
      <c r="I10" s="86">
        <f ca="1">'Heavy or Residual Oil'!I39*'EPE Data'!I$89</f>
        <v>0</v>
      </c>
      <c r="J10" s="86">
        <f ca="1">'Heavy or Residual Oil'!J39*'EPE Data'!J$89</f>
        <v>0</v>
      </c>
      <c r="K10" s="86">
        <f ca="1">'Heavy or Residual Oil'!K39*'EPE Data'!K$89</f>
        <v>0</v>
      </c>
      <c r="L10" s="86">
        <f ca="1">'Heavy or Residual Oil'!L39*'EPE Data'!L$89</f>
        <v>0</v>
      </c>
      <c r="M10" s="86">
        <f ca="1">'Heavy or Residual Oil'!M39*'EPE Data'!M$89</f>
        <v>0</v>
      </c>
      <c r="N10" s="86">
        <f ca="1">'Heavy or Residual Oil'!N39*'EPE Data'!N$89</f>
        <v>0</v>
      </c>
      <c r="O10" s="86">
        <f ca="1">'Heavy or Residual Oil'!O39*'EPE Data'!O$89</f>
        <v>0</v>
      </c>
      <c r="P10" s="86">
        <f ca="1">'Heavy or Residual Oil'!P39*'EPE Data'!P$89</f>
        <v>0</v>
      </c>
      <c r="Q10" s="86">
        <f ca="1">'Heavy or Residual Oil'!Q39*'EPE Data'!Q$89</f>
        <v>0</v>
      </c>
      <c r="R10" s="86">
        <f ca="1">'Heavy or Residual Oil'!R39*'EPE Data'!R$89</f>
        <v>0</v>
      </c>
      <c r="S10" s="86">
        <f ca="1">'Heavy or Residual Oil'!S39*'EPE Data'!S$89</f>
        <v>0</v>
      </c>
      <c r="T10" s="86">
        <f ca="1">'Heavy or Residual Oil'!T39*'EPE Data'!T$89</f>
        <v>0</v>
      </c>
      <c r="U10" s="86">
        <f ca="1">'Heavy or Residual Oil'!U39*'EPE Data'!U$89</f>
        <v>0</v>
      </c>
      <c r="V10" s="86">
        <f ca="1">'Heavy or Residual Oil'!V39*'EPE Data'!V$89</f>
        <v>0</v>
      </c>
      <c r="W10" s="86">
        <f ca="1">'Heavy or Residual Oil'!W39*'EPE Data'!W$89</f>
        <v>0</v>
      </c>
      <c r="X10" s="86">
        <f ca="1">'Heavy or Residual Oil'!X39*'EPE Data'!X$89</f>
        <v>0</v>
      </c>
      <c r="Y10" s="86">
        <f ca="1">'Heavy or Residual Oil'!Y39*'EPE Data'!Y$89</f>
        <v>0</v>
      </c>
      <c r="Z10" s="86">
        <f ca="1">'Heavy or Residual Oil'!Z39*'EPE Data'!Z$89</f>
        <v>0</v>
      </c>
      <c r="AA10" s="86">
        <f ca="1">'Heavy or Residual Oil'!AA39*'EPE Data'!AA$89</f>
        <v>0</v>
      </c>
      <c r="AB10" s="86">
        <f ca="1">'Heavy or Residual Oil'!AB39*'EPE Data'!AB$89</f>
        <v>0</v>
      </c>
      <c r="AC10" s="86">
        <f ca="1">'Heavy or Residual Oil'!AC39*'EPE Data'!AC$89</f>
        <v>0</v>
      </c>
      <c r="AD10" s="86">
        <f ca="1">'Heavy or Residual Oil'!AD39*'EPE Data'!AD$89</f>
        <v>0</v>
      </c>
      <c r="AE10" s="86">
        <f ca="1">'Heavy or Residual Oil'!AE39*'EPE Data'!AE$89</f>
        <v>0</v>
      </c>
      <c r="AF10" s="86">
        <f ca="1">'Heavy or Residual Oil'!AF39*'EPE Data'!AF$89</f>
        <v>0</v>
      </c>
    </row>
    <row r="11" spans="1:34">
      <c r="A11" t="s">
        <v>26</v>
      </c>
      <c r="B11" s="86">
        <f ca="1">'Heavy or Residual Oil'!B40*'EPE Data'!B$89</f>
        <v>6301053641997.3467</v>
      </c>
      <c r="C11" s="86">
        <f ca="1">'Heavy or Residual Oil'!C40*'EPE Data'!C$89</f>
        <v>7499029751780.9961</v>
      </c>
      <c r="D11" s="86">
        <f ca="1">'Heavy or Residual Oil'!D40*'EPE Data'!D$89</f>
        <v>7679032241413.6025</v>
      </c>
      <c r="E11" s="86">
        <f ca="1">'Heavy or Residual Oil'!E40*'EPE Data'!E$89</f>
        <v>7420521933402.0928</v>
      </c>
      <c r="F11" s="86">
        <f ca="1">'Heavy or Residual Oil'!F40*'EPE Data'!F$89</f>
        <v>6425807420840.7187</v>
      </c>
      <c r="G11" s="86">
        <f ca="1">'Heavy or Residual Oil'!G40*'EPE Data'!G$89</f>
        <v>6879133163869.0273</v>
      </c>
      <c r="H11" s="86">
        <f ca="1">'Heavy or Residual Oil'!H40*'EPE Data'!H$89</f>
        <v>7001241986976.6221</v>
      </c>
      <c r="I11" s="86">
        <f ca="1">'Heavy or Residual Oil'!I40*'EPE Data'!I$89</f>
        <v>7123366213169.1328</v>
      </c>
      <c r="J11" s="86">
        <f ca="1">'Heavy or Residual Oil'!J40*'EPE Data'!J$89</f>
        <v>7245505154490.3408</v>
      </c>
      <c r="K11" s="86">
        <f ca="1">'Heavy or Residual Oil'!K40*'EPE Data'!K$89</f>
        <v>7367658163351.7803</v>
      </c>
      <c r="L11" s="86">
        <f ca="1">'Heavy or Residual Oil'!L40*'EPE Data'!L$89</f>
        <v>7489824629614.6865</v>
      </c>
      <c r="M11" s="86">
        <f ca="1">'Heavy or Residual Oil'!M40*'EPE Data'!M$89</f>
        <v>7678341524061.5869</v>
      </c>
      <c r="N11" s="86">
        <f ca="1">'Heavy or Residual Oil'!N40*'EPE Data'!N$89</f>
        <v>7867340204035.1973</v>
      </c>
      <c r="O11" s="86">
        <f ca="1">'Heavy or Residual Oil'!O40*'EPE Data'!O$89</f>
        <v>8056803972032.5977</v>
      </c>
      <c r="P11" s="86">
        <f ca="1">'Heavy or Residual Oil'!P40*'EPE Data'!P$89</f>
        <v>8246716893331.4131</v>
      </c>
      <c r="Q11" s="86">
        <f ca="1">'Heavy or Residual Oil'!Q40*'EPE Data'!Q$89</f>
        <v>8437063752924.6719</v>
      </c>
      <c r="R11" s="86">
        <f ca="1">'Heavy or Residual Oil'!R40*'EPE Data'!R$89</f>
        <v>8503198435702.5098</v>
      </c>
      <c r="S11" s="86">
        <f ca="1">'Heavy or Residual Oil'!S40*'EPE Data'!S$89</f>
        <v>8567825771884.2363</v>
      </c>
      <c r="T11" s="86">
        <f ca="1">'Heavy or Residual Oil'!T40*'EPE Data'!T$89</f>
        <v>8630996714144.4385</v>
      </c>
      <c r="U11" s="86">
        <f ca="1">'Heavy or Residual Oil'!U40*'EPE Data'!U$89</f>
        <v>8692759944281.416</v>
      </c>
      <c r="V11" s="86">
        <f ca="1">'Heavy or Residual Oil'!V40*'EPE Data'!V$89</f>
        <v>8753161998334.5908</v>
      </c>
      <c r="W11" s="86">
        <f ca="1">'Heavy or Residual Oil'!W40*'EPE Data'!W$89</f>
        <v>8775120530425.5879</v>
      </c>
      <c r="X11" s="86">
        <f ca="1">'Heavy or Residual Oil'!X40*'EPE Data'!X$89</f>
        <v>8796581650318.4141</v>
      </c>
      <c r="Y11" s="86">
        <f ca="1">'Heavy or Residual Oil'!Y40*'EPE Data'!Y$89</f>
        <v>8817562070057.0996</v>
      </c>
      <c r="Z11" s="86">
        <f ca="1">'Heavy or Residual Oil'!Z40*'EPE Data'!Z$89</f>
        <v>8838077761322.7148</v>
      </c>
      <c r="AA11" s="86">
        <f ca="1">'Heavy or Residual Oil'!AA40*'EPE Data'!AA$89</f>
        <v>8858143995982.9766</v>
      </c>
      <c r="AB11" s="86">
        <f ca="1">'Heavy or Residual Oil'!AB40*'EPE Data'!AB$89</f>
        <v>8832199854336.5488</v>
      </c>
      <c r="AC11" s="86">
        <f ca="1">'Heavy or Residual Oil'!AC40*'EPE Data'!AC$89</f>
        <v>8803012879344.3848</v>
      </c>
      <c r="AD11" s="86">
        <f ca="1">'Heavy or Residual Oil'!AD40*'EPE Data'!AD$89</f>
        <v>8770599081807.0908</v>
      </c>
      <c r="AE11" s="86">
        <f ca="1">'Heavy or Residual Oil'!AE40*'EPE Data'!AE$89</f>
        <v>8734974367298.5527</v>
      </c>
      <c r="AF11" s="86">
        <f ca="1">'Heavy or Residual Oil'!AF40*'EPE Data'!AF$89</f>
        <v>8696154537028.9854</v>
      </c>
    </row>
    <row r="12" spans="1:34">
      <c r="A12" t="s">
        <v>27</v>
      </c>
      <c r="B12" s="86">
        <f ca="1">'Heavy or Residual Oil'!B41*'EPE Data'!B$89</f>
        <v>0</v>
      </c>
      <c r="C12" s="86">
        <f ca="1">'Heavy or Residual Oil'!C41*'EPE Data'!C$89</f>
        <v>0</v>
      </c>
      <c r="D12" s="86">
        <f ca="1">'Heavy or Residual Oil'!D41*'EPE Data'!D$89</f>
        <v>0</v>
      </c>
      <c r="E12" s="86">
        <f ca="1">'Heavy or Residual Oil'!E41*'EPE Data'!E$89</f>
        <v>0</v>
      </c>
      <c r="F12" s="86">
        <f ca="1">'Heavy or Residual Oil'!F41*'EPE Data'!F$89</f>
        <v>0</v>
      </c>
      <c r="G12" s="86">
        <f ca="1">'Heavy or Residual Oil'!G41*'EPE Data'!G$89</f>
        <v>0</v>
      </c>
      <c r="H12" s="86">
        <f ca="1">'Heavy or Residual Oil'!H41*'EPE Data'!H$89</f>
        <v>0</v>
      </c>
      <c r="I12" s="86">
        <f ca="1">'Heavy or Residual Oil'!I41*'EPE Data'!I$89</f>
        <v>0</v>
      </c>
      <c r="J12" s="86">
        <f ca="1">'Heavy or Residual Oil'!J41*'EPE Data'!J$89</f>
        <v>0</v>
      </c>
      <c r="K12" s="86">
        <f ca="1">'Heavy or Residual Oil'!K41*'EPE Data'!K$89</f>
        <v>0</v>
      </c>
      <c r="L12" s="86">
        <f ca="1">'Heavy or Residual Oil'!L41*'EPE Data'!L$89</f>
        <v>0</v>
      </c>
      <c r="M12" s="86">
        <f ca="1">'Heavy or Residual Oil'!M41*'EPE Data'!M$89</f>
        <v>0</v>
      </c>
      <c r="N12" s="86">
        <f ca="1">'Heavy or Residual Oil'!N41*'EPE Data'!N$89</f>
        <v>0</v>
      </c>
      <c r="O12" s="86">
        <f ca="1">'Heavy or Residual Oil'!O41*'EPE Data'!O$89</f>
        <v>0</v>
      </c>
      <c r="P12" s="86">
        <f ca="1">'Heavy or Residual Oil'!P41*'EPE Data'!P$89</f>
        <v>0</v>
      </c>
      <c r="Q12" s="86">
        <f ca="1">'Heavy or Residual Oil'!Q41*'EPE Data'!Q$89</f>
        <v>0</v>
      </c>
      <c r="R12" s="86">
        <f ca="1">'Heavy or Residual Oil'!R41*'EPE Data'!R$89</f>
        <v>0</v>
      </c>
      <c r="S12" s="86">
        <f ca="1">'Heavy or Residual Oil'!S41*'EPE Data'!S$89</f>
        <v>0</v>
      </c>
      <c r="T12" s="86">
        <f ca="1">'Heavy or Residual Oil'!T41*'EPE Data'!T$89</f>
        <v>0</v>
      </c>
      <c r="U12" s="86">
        <f ca="1">'Heavy or Residual Oil'!U41*'EPE Data'!U$89</f>
        <v>0</v>
      </c>
      <c r="V12" s="86">
        <f ca="1">'Heavy or Residual Oil'!V41*'EPE Data'!V$89</f>
        <v>0</v>
      </c>
      <c r="W12" s="86">
        <f ca="1">'Heavy or Residual Oil'!W41*'EPE Data'!W$89</f>
        <v>0</v>
      </c>
      <c r="X12" s="86">
        <f ca="1">'Heavy or Residual Oil'!X41*'EPE Data'!X$89</f>
        <v>0</v>
      </c>
      <c r="Y12" s="86">
        <f ca="1">'Heavy or Residual Oil'!Y41*'EPE Data'!Y$89</f>
        <v>0</v>
      </c>
      <c r="Z12" s="86">
        <f ca="1">'Heavy or Residual Oil'!Z41*'EPE Data'!Z$89</f>
        <v>0</v>
      </c>
      <c r="AA12" s="86">
        <f ca="1">'Heavy or Residual Oil'!AA41*'EPE Data'!AA$89</f>
        <v>0</v>
      </c>
      <c r="AB12" s="86">
        <f ca="1">'Heavy or Residual Oil'!AB41*'EPE Data'!AB$89</f>
        <v>0</v>
      </c>
      <c r="AC12" s="86">
        <f ca="1">'Heavy or Residual Oil'!AC41*'EPE Data'!AC$89</f>
        <v>0</v>
      </c>
      <c r="AD12" s="86">
        <f ca="1">'Heavy or Residual Oil'!AD41*'EPE Data'!AD$89</f>
        <v>0</v>
      </c>
      <c r="AE12" s="86">
        <f ca="1">'Heavy or Residual Oil'!AE41*'EPE Data'!AE$89</f>
        <v>0</v>
      </c>
      <c r="AF12" s="86">
        <f ca="1">'Heavy or Residual Oil'!AF41*'EPE Data'!AF$89</f>
        <v>0</v>
      </c>
    </row>
    <row r="13" spans="1:34">
      <c r="A13" t="s">
        <v>28</v>
      </c>
      <c r="B13" s="86">
        <f ca="1">'Heavy or Residual Oil'!B42*'EPE Data'!B$89</f>
        <v>0</v>
      </c>
      <c r="C13" s="86">
        <f ca="1">'Heavy or Residual Oil'!C42*'EPE Data'!C$89</f>
        <v>0</v>
      </c>
      <c r="D13" s="86">
        <f ca="1">'Heavy or Residual Oil'!D42*'EPE Data'!D$89</f>
        <v>0</v>
      </c>
      <c r="E13" s="86">
        <f ca="1">'Heavy or Residual Oil'!E42*'EPE Data'!E$89</f>
        <v>0</v>
      </c>
      <c r="F13" s="86">
        <f ca="1">'Heavy or Residual Oil'!F42*'EPE Data'!F$89</f>
        <v>0</v>
      </c>
      <c r="G13" s="86">
        <f ca="1">'Heavy or Residual Oil'!G42*'EPE Data'!G$89</f>
        <v>0</v>
      </c>
      <c r="H13" s="86">
        <f ca="1">'Heavy or Residual Oil'!H42*'EPE Data'!H$89</f>
        <v>0</v>
      </c>
      <c r="I13" s="86">
        <f ca="1">'Heavy or Residual Oil'!I42*'EPE Data'!I$89</f>
        <v>0</v>
      </c>
      <c r="J13" s="86">
        <f ca="1">'Heavy or Residual Oil'!J42*'EPE Data'!J$89</f>
        <v>0</v>
      </c>
      <c r="K13" s="86">
        <f ca="1">'Heavy or Residual Oil'!K42*'EPE Data'!K$89</f>
        <v>0</v>
      </c>
      <c r="L13" s="86">
        <f ca="1">'Heavy or Residual Oil'!L42*'EPE Data'!L$89</f>
        <v>0</v>
      </c>
      <c r="M13" s="86">
        <f ca="1">'Heavy or Residual Oil'!M42*'EPE Data'!M$89</f>
        <v>0</v>
      </c>
      <c r="N13" s="86">
        <f ca="1">'Heavy or Residual Oil'!N42*'EPE Data'!N$89</f>
        <v>0</v>
      </c>
      <c r="O13" s="86">
        <f ca="1">'Heavy or Residual Oil'!O42*'EPE Data'!O$89</f>
        <v>0</v>
      </c>
      <c r="P13" s="86">
        <f ca="1">'Heavy or Residual Oil'!P42*'EPE Data'!P$89</f>
        <v>0</v>
      </c>
      <c r="Q13" s="86">
        <f ca="1">'Heavy or Residual Oil'!Q42*'EPE Data'!Q$89</f>
        <v>0</v>
      </c>
      <c r="R13" s="86">
        <f ca="1">'Heavy or Residual Oil'!R42*'EPE Data'!R$89</f>
        <v>0</v>
      </c>
      <c r="S13" s="86">
        <f ca="1">'Heavy or Residual Oil'!S42*'EPE Data'!S$89</f>
        <v>0</v>
      </c>
      <c r="T13" s="86">
        <f ca="1">'Heavy or Residual Oil'!T42*'EPE Data'!T$89</f>
        <v>0</v>
      </c>
      <c r="U13" s="86">
        <f ca="1">'Heavy or Residual Oil'!U42*'EPE Data'!U$89</f>
        <v>0</v>
      </c>
      <c r="V13" s="86">
        <f ca="1">'Heavy or Residual Oil'!V42*'EPE Data'!V$89</f>
        <v>0</v>
      </c>
      <c r="W13" s="86">
        <f ca="1">'Heavy or Residual Oil'!W42*'EPE Data'!W$89</f>
        <v>0</v>
      </c>
      <c r="X13" s="86">
        <f ca="1">'Heavy or Residual Oil'!X42*'EPE Data'!X$89</f>
        <v>0</v>
      </c>
      <c r="Y13" s="86">
        <f ca="1">'Heavy or Residual Oil'!Y42*'EPE Data'!Y$89</f>
        <v>0</v>
      </c>
      <c r="Z13" s="86">
        <f ca="1">'Heavy or Residual Oil'!Z42*'EPE Data'!Z$89</f>
        <v>0</v>
      </c>
      <c r="AA13" s="86">
        <f ca="1">'Heavy or Residual Oil'!AA42*'EPE Data'!AA$89</f>
        <v>0</v>
      </c>
      <c r="AB13" s="86">
        <f ca="1">'Heavy or Residual Oil'!AB42*'EPE Data'!AB$89</f>
        <v>0</v>
      </c>
      <c r="AC13" s="86">
        <f ca="1">'Heavy or Residual Oil'!AC42*'EPE Data'!AC$89</f>
        <v>0</v>
      </c>
      <c r="AD13" s="86">
        <f ca="1">'Heavy or Residual Oil'!AD42*'EPE Data'!AD$89</f>
        <v>0</v>
      </c>
      <c r="AE13" s="86">
        <f ca="1">'Heavy or Residual Oil'!AE42*'EPE Data'!AE$89</f>
        <v>0</v>
      </c>
      <c r="AF13" s="86">
        <f ca="1">'Heavy or Residual Oil'!AF42*'EPE Data'!AF$89</f>
        <v>0</v>
      </c>
    </row>
    <row r="14" spans="1:34">
      <c r="A14" s="88" t="s">
        <v>29</v>
      </c>
      <c r="B14" s="86">
        <f ca="1">'Heavy or Residual Oil'!B43*'EPE Data'!B$89</f>
        <v>14154286757860.014</v>
      </c>
      <c r="C14" s="86">
        <f ca="1">'Heavy or Residual Oil'!C43*'EPE Data'!C$89</f>
        <v>15677096640979.184</v>
      </c>
      <c r="D14" s="86">
        <f ca="1">'Heavy or Residual Oil'!D43*'EPE Data'!D$89</f>
        <v>15624106730566.881</v>
      </c>
      <c r="E14" s="86">
        <f ca="1">'Heavy or Residual Oil'!E43*'EPE Data'!E$89</f>
        <v>14151224062288.525</v>
      </c>
      <c r="F14" s="86">
        <f ca="1">'Heavy or Residual Oil'!F43*'EPE Data'!F$89</f>
        <v>11462086531886.656</v>
      </c>
      <c r="G14" s="86">
        <f ca="1">'Heavy or Residual Oil'!G43*'EPE Data'!G$89</f>
        <v>11450914272067.521</v>
      </c>
      <c r="H14" s="86">
        <f ca="1">'Heavy or Residual Oil'!H43*'EPE Data'!H$89</f>
        <v>11656600340479.85</v>
      </c>
      <c r="I14" s="86">
        <f ca="1">'Heavy or Residual Oil'!I43*'EPE Data'!I$89</f>
        <v>11862317058667.645</v>
      </c>
      <c r="J14" s="86">
        <f ca="1">'Heavy or Residual Oil'!J43*'EPE Data'!J$89</f>
        <v>12068063057703.602</v>
      </c>
      <c r="K14" s="86">
        <f ca="1">'Heavy or Residual Oil'!K43*'EPE Data'!K$89</f>
        <v>12273837048986.045</v>
      </c>
      <c r="L14" s="86">
        <f ca="1">'Heavy or Residual Oil'!L43*'EPE Data'!L$89</f>
        <v>12479637818432.441</v>
      </c>
      <c r="M14" s="86">
        <f ca="1">'Heavy or Residual Oil'!M43*'EPE Data'!M$89</f>
        <v>12740709788177.797</v>
      </c>
      <c r="N14" s="86">
        <f ca="1">'Heavy or Residual Oil'!N43*'EPE Data'!N$89</f>
        <v>13001595714381.145</v>
      </c>
      <c r="O14" s="86">
        <f ca="1">'Heavy or Residual Oil'!O43*'EPE Data'!O$89</f>
        <v>13262302044854.66</v>
      </c>
      <c r="P14" s="86">
        <f ca="1">'Heavy or Residual Oil'!P43*'EPE Data'!P$89</f>
        <v>13522834932859.551</v>
      </c>
      <c r="Q14" s="86">
        <f ca="1">'Heavy or Residual Oil'!Q43*'EPE Data'!Q$89</f>
        <v>13783200253735.844</v>
      </c>
      <c r="R14" s="86">
        <f ca="1">'Heavy or Residual Oil'!R43*'EPE Data'!R$89</f>
        <v>14077680574082.543</v>
      </c>
      <c r="S14" s="86">
        <f ca="1">'Heavy or Residual Oil'!S43*'EPE Data'!S$89</f>
        <v>14372532431929.053</v>
      </c>
      <c r="T14" s="86">
        <f ca="1">'Heavy or Residual Oil'!T43*'EPE Data'!T$89</f>
        <v>14667743268233.289</v>
      </c>
      <c r="U14" s="86">
        <f ca="1">'Heavy or Residual Oil'!U43*'EPE Data'!U$89</f>
        <v>14963301083688.875</v>
      </c>
      <c r="V14" s="86">
        <f ca="1">'Heavy or Residual Oil'!V43*'EPE Data'!V$89</f>
        <v>15259194407885.635</v>
      </c>
      <c r="W14" s="86">
        <f ca="1">'Heavy or Residual Oil'!W43*'EPE Data'!W$89</f>
        <v>15507024351752.908</v>
      </c>
      <c r="X14" s="86">
        <f ca="1">'Heavy or Residual Oil'!X43*'EPE Data'!X$89</f>
        <v>15755012152159.789</v>
      </c>
      <c r="Y14" s="86">
        <f ca="1">'Heavy or Residual Oil'!Y43*'EPE Data'!Y$89</f>
        <v>16003152505445.752</v>
      </c>
      <c r="Z14" s="86">
        <f ca="1">'Heavy or Residual Oil'!Z43*'EPE Data'!Z$89</f>
        <v>16251440342908.584</v>
      </c>
      <c r="AA14" s="86">
        <f ca="1">'Heavy or Residual Oil'!AA43*'EPE Data'!AA$89</f>
        <v>16499870817935.773</v>
      </c>
      <c r="AB14" s="86">
        <f ca="1">'Heavy or Residual Oil'!AB43*'EPE Data'!AB$89</f>
        <v>16736274530954.889</v>
      </c>
      <c r="AC14" s="86">
        <f ca="1">'Heavy or Residual Oil'!AC43*'EPE Data'!AC$89</f>
        <v>16973102767823.76</v>
      </c>
      <c r="AD14" s="86">
        <f ca="1">'Heavy or Residual Oil'!AD43*'EPE Data'!AD$89</f>
        <v>17210353432546.072</v>
      </c>
      <c r="AE14" s="86">
        <f ca="1">'Heavy or Residual Oil'!AE43*'EPE Data'!AE$89</f>
        <v>17448024442900.902</v>
      </c>
      <c r="AF14" s="86">
        <f ca="1">'Heavy or Residual Oil'!AF43*'EPE Data'!AF$89</f>
        <v>17686113730329.719</v>
      </c>
    </row>
    <row r="15" spans="1:34">
      <c r="A15" s="88" t="s">
        <v>30</v>
      </c>
      <c r="B15" s="86">
        <f ca="1">'Heavy or Residual Oil'!B44*'EPE Data'!B$89</f>
        <v>803588015469.01941</v>
      </c>
      <c r="C15" s="86">
        <f ca="1">'Heavy or Residual Oil'!C44*'EPE Data'!C$89</f>
        <v>916127753305.57239</v>
      </c>
      <c r="D15" s="86">
        <f ca="1">'Heavy or Residual Oil'!D44*'EPE Data'!D$89</f>
        <v>987197002259.27502</v>
      </c>
      <c r="E15" s="86">
        <f ca="1">'Heavy or Residual Oil'!E44*'EPE Data'!E$89</f>
        <v>949691453269.91589</v>
      </c>
      <c r="F15" s="86">
        <f ca="1">'Heavy or Residual Oil'!F44*'EPE Data'!F$89</f>
        <v>818812101793.10937</v>
      </c>
      <c r="G15" s="86">
        <f ca="1">'Heavy or Residual Oil'!G44*'EPE Data'!G$89</f>
        <v>872878749181.04309</v>
      </c>
      <c r="H15" s="86">
        <f ca="1">'Heavy or Residual Oil'!H44*'EPE Data'!H$89</f>
        <v>884732008643.58472</v>
      </c>
      <c r="I15" s="86">
        <f ca="1">'Heavy or Residual Oil'!I44*'EPE Data'!I$89</f>
        <v>896579701631.38416</v>
      </c>
      <c r="J15" s="86">
        <f ca="1">'Heavy or Residual Oil'!J44*'EPE Data'!J$89</f>
        <v>908422076762.87927</v>
      </c>
      <c r="K15" s="86">
        <f ca="1">'Heavy or Residual Oil'!K44*'EPE Data'!K$89</f>
        <v>920259368068.12549</v>
      </c>
      <c r="L15" s="86">
        <f ca="1">'Heavy or Residual Oil'!L44*'EPE Data'!L$89</f>
        <v>932091796043.34595</v>
      </c>
      <c r="M15" s="86">
        <f ca="1">'Heavy or Residual Oil'!M44*'EPE Data'!M$89</f>
        <v>952145695154.02075</v>
      </c>
      <c r="N15" s="86">
        <f ca="1">'Heavy or Residual Oil'!N44*'EPE Data'!N$89</f>
        <v>972196040275.09973</v>
      </c>
      <c r="O15" s="86">
        <f ca="1">'Heavy or Residual Oil'!O44*'EPE Data'!O$89</f>
        <v>992242954579.13281</v>
      </c>
      <c r="P15" s="86">
        <f ca="1">'Heavy or Residual Oil'!P44*'EPE Data'!P$89</f>
        <v>1012286555611.8623</v>
      </c>
      <c r="Q15" s="86">
        <f ca="1">'Heavy or Residual Oil'!Q44*'EPE Data'!Q$89</f>
        <v>1032326955609.9028</v>
      </c>
      <c r="R15" s="86">
        <f ca="1">'Heavy or Residual Oil'!R44*'EPE Data'!R$89</f>
        <v>1051979153745.5283</v>
      </c>
      <c r="S15" s="86">
        <f ca="1">'Heavy or Residual Oil'!S44*'EPE Data'!S$89</f>
        <v>1071622642130.9248</v>
      </c>
      <c r="T15" s="86">
        <f ca="1">'Heavy or Residual Oil'!T44*'EPE Data'!T$89</f>
        <v>1091257715180.8405</v>
      </c>
      <c r="U15" s="86">
        <f ca="1">'Heavy or Residual Oil'!U44*'EPE Data'!U$89</f>
        <v>1110884654188.4468</v>
      </c>
      <c r="V15" s="86">
        <f ca="1">'Heavy or Residual Oil'!V44*'EPE Data'!V$89</f>
        <v>1130503728048.2903</v>
      </c>
      <c r="W15" s="86">
        <f ca="1">'Heavy or Residual Oil'!W44*'EPE Data'!W$89</f>
        <v>1145269647048.3828</v>
      </c>
      <c r="X15" s="86">
        <f ca="1">'Heavy or Residual Oil'!X44*'EPE Data'!X$89</f>
        <v>1160029676747.3765</v>
      </c>
      <c r="Y15" s="86">
        <f ca="1">'Heavy or Residual Oil'!Y44*'EPE Data'!Y$89</f>
        <v>1174784015013.8792</v>
      </c>
      <c r="Z15" s="86">
        <f ca="1">'Heavy or Residual Oil'!Z44*'EPE Data'!Z$89</f>
        <v>1189532850950.6892</v>
      </c>
      <c r="AA15" s="86">
        <f ca="1">'Heavy or Residual Oil'!AA44*'EPE Data'!AA$89</f>
        <v>1204276365374.8999</v>
      </c>
      <c r="AB15" s="86">
        <f ca="1">'Heavy or Residual Oil'!AB44*'EPE Data'!AB$89</f>
        <v>1230332901642.4351</v>
      </c>
      <c r="AC15" s="86">
        <f ca="1">'Heavy or Residual Oil'!AC44*'EPE Data'!AC$89</f>
        <v>1256620278183.272</v>
      </c>
      <c r="AD15" s="86">
        <f ca="1">'Heavy or Residual Oil'!AD44*'EPE Data'!AD$89</f>
        <v>1283137355272.6094</v>
      </c>
      <c r="AE15" s="86">
        <f ca="1">'Heavy or Residual Oil'!AE44*'EPE Data'!AE$89</f>
        <v>1309883000676.1838</v>
      </c>
      <c r="AF15" s="86">
        <f ca="1">'Heavy or Residual Oil'!AF44*'EPE Data'!AF$89</f>
        <v>1336856089588.835</v>
      </c>
    </row>
    <row r="16" spans="1:34">
      <c r="A16" t="s">
        <v>31</v>
      </c>
      <c r="B16" s="86">
        <f ca="1">'Heavy or Residual Oil'!B45*'EPE Data'!B$89</f>
        <v>0</v>
      </c>
      <c r="C16" s="86">
        <f ca="1">'Heavy or Residual Oil'!C45*'EPE Data'!C$89</f>
        <v>0</v>
      </c>
      <c r="D16" s="86">
        <f ca="1">'Heavy or Residual Oil'!D45*'EPE Data'!D$89</f>
        <v>0</v>
      </c>
      <c r="E16" s="86">
        <f ca="1">'Heavy or Residual Oil'!E45*'EPE Data'!E$89</f>
        <v>0</v>
      </c>
      <c r="F16" s="86">
        <f ca="1">'Heavy or Residual Oil'!F45*'EPE Data'!F$89</f>
        <v>0</v>
      </c>
      <c r="G16" s="86">
        <f ca="1">'Heavy or Residual Oil'!G45*'EPE Data'!G$89</f>
        <v>0</v>
      </c>
      <c r="H16" s="86">
        <f ca="1">'Heavy or Residual Oil'!H45*'EPE Data'!H$89</f>
        <v>0</v>
      </c>
      <c r="I16" s="86">
        <f ca="1">'Heavy or Residual Oil'!I45*'EPE Data'!I$89</f>
        <v>0</v>
      </c>
      <c r="J16" s="86">
        <f ca="1">'Heavy or Residual Oil'!J45*'EPE Data'!J$89</f>
        <v>0</v>
      </c>
      <c r="K16" s="86">
        <f ca="1">'Heavy or Residual Oil'!K45*'EPE Data'!K$89</f>
        <v>0</v>
      </c>
      <c r="L16" s="86">
        <f ca="1">'Heavy or Residual Oil'!L45*'EPE Data'!L$89</f>
        <v>0</v>
      </c>
      <c r="M16" s="86">
        <f ca="1">'Heavy or Residual Oil'!M45*'EPE Data'!M$89</f>
        <v>0</v>
      </c>
      <c r="N16" s="86">
        <f ca="1">'Heavy or Residual Oil'!N45*'EPE Data'!N$89</f>
        <v>0</v>
      </c>
      <c r="O16" s="86">
        <f ca="1">'Heavy or Residual Oil'!O45*'EPE Data'!O$89</f>
        <v>0</v>
      </c>
      <c r="P16" s="86">
        <f ca="1">'Heavy or Residual Oil'!P45*'EPE Data'!P$89</f>
        <v>0</v>
      </c>
      <c r="Q16" s="86">
        <f ca="1">'Heavy or Residual Oil'!Q45*'EPE Data'!Q$89</f>
        <v>0</v>
      </c>
      <c r="R16" s="86">
        <f ca="1">'Heavy or Residual Oil'!R45*'EPE Data'!R$89</f>
        <v>0</v>
      </c>
      <c r="S16" s="86">
        <f ca="1">'Heavy or Residual Oil'!S45*'EPE Data'!S$89</f>
        <v>0</v>
      </c>
      <c r="T16" s="86">
        <f ca="1">'Heavy or Residual Oil'!T45*'EPE Data'!T$89</f>
        <v>0</v>
      </c>
      <c r="U16" s="86">
        <f ca="1">'Heavy or Residual Oil'!U45*'EPE Data'!U$89</f>
        <v>0</v>
      </c>
      <c r="V16" s="86">
        <f ca="1">'Heavy or Residual Oil'!V45*'EPE Data'!V$89</f>
        <v>0</v>
      </c>
      <c r="W16" s="86">
        <f ca="1">'Heavy or Residual Oil'!W45*'EPE Data'!W$89</f>
        <v>0</v>
      </c>
      <c r="X16" s="86">
        <f ca="1">'Heavy or Residual Oil'!X45*'EPE Data'!X$89</f>
        <v>0</v>
      </c>
      <c r="Y16" s="86">
        <f ca="1">'Heavy or Residual Oil'!Y45*'EPE Data'!Y$89</f>
        <v>0</v>
      </c>
      <c r="Z16" s="86">
        <f ca="1">'Heavy or Residual Oil'!Z45*'EPE Data'!Z$89</f>
        <v>0</v>
      </c>
      <c r="AA16" s="86">
        <f ca="1">'Heavy or Residual Oil'!AA45*'EPE Data'!AA$89</f>
        <v>0</v>
      </c>
      <c r="AB16" s="86">
        <f ca="1">'Heavy or Residual Oil'!AB45*'EPE Data'!AB$89</f>
        <v>0</v>
      </c>
      <c r="AC16" s="86">
        <f ca="1">'Heavy or Residual Oil'!AC45*'EPE Data'!AC$89</f>
        <v>0</v>
      </c>
      <c r="AD16" s="86">
        <f ca="1">'Heavy or Residual Oil'!AD45*'EPE Data'!AD$89</f>
        <v>0</v>
      </c>
      <c r="AE16" s="86">
        <f ca="1">'Heavy or Residual Oil'!AE45*'EPE Data'!AE$89</f>
        <v>0</v>
      </c>
      <c r="AF16" s="86">
        <f ca="1">'Heavy or Residual Oil'!AF45*'EPE Data'!AF$89</f>
        <v>0</v>
      </c>
    </row>
    <row r="17" spans="1:32">
      <c r="A17" t="s">
        <v>32</v>
      </c>
      <c r="B17" s="86">
        <f ca="1">'Heavy or Residual Oil'!B46*'EPE Data'!B$89</f>
        <v>0</v>
      </c>
      <c r="C17" s="86">
        <f ca="1">'Heavy or Residual Oil'!C46*'EPE Data'!C$89</f>
        <v>0</v>
      </c>
      <c r="D17" s="86">
        <f ca="1">'Heavy or Residual Oil'!D46*'EPE Data'!D$89</f>
        <v>0</v>
      </c>
      <c r="E17" s="86">
        <f ca="1">'Heavy or Residual Oil'!E46*'EPE Data'!E$89</f>
        <v>0</v>
      </c>
      <c r="F17" s="86">
        <f ca="1">'Heavy or Residual Oil'!F46*'EPE Data'!F$89</f>
        <v>0</v>
      </c>
      <c r="G17" s="86">
        <f ca="1">'Heavy or Residual Oil'!G46*'EPE Data'!G$89</f>
        <v>0</v>
      </c>
      <c r="H17" s="86">
        <f ca="1">'Heavy or Residual Oil'!H46*'EPE Data'!H$89</f>
        <v>0</v>
      </c>
      <c r="I17" s="86">
        <f ca="1">'Heavy or Residual Oil'!I46*'EPE Data'!I$89</f>
        <v>0</v>
      </c>
      <c r="J17" s="86">
        <f ca="1">'Heavy or Residual Oil'!J46*'EPE Data'!J$89</f>
        <v>0</v>
      </c>
      <c r="K17" s="86">
        <f ca="1">'Heavy or Residual Oil'!K46*'EPE Data'!K$89</f>
        <v>0</v>
      </c>
      <c r="L17" s="86">
        <f ca="1">'Heavy or Residual Oil'!L46*'EPE Data'!L$89</f>
        <v>0</v>
      </c>
      <c r="M17" s="86">
        <f ca="1">'Heavy or Residual Oil'!M46*'EPE Data'!M$89</f>
        <v>0</v>
      </c>
      <c r="N17" s="86">
        <f ca="1">'Heavy or Residual Oil'!N46*'EPE Data'!N$89</f>
        <v>0</v>
      </c>
      <c r="O17" s="86">
        <f ca="1">'Heavy or Residual Oil'!O46*'EPE Data'!O$89</f>
        <v>0</v>
      </c>
      <c r="P17" s="86">
        <f ca="1">'Heavy or Residual Oil'!P46*'EPE Data'!P$89</f>
        <v>0</v>
      </c>
      <c r="Q17" s="86">
        <f ca="1">'Heavy or Residual Oil'!Q46*'EPE Data'!Q$89</f>
        <v>0</v>
      </c>
      <c r="R17" s="86">
        <f ca="1">'Heavy or Residual Oil'!R46*'EPE Data'!R$89</f>
        <v>0</v>
      </c>
      <c r="S17" s="86">
        <f ca="1">'Heavy or Residual Oil'!S46*'EPE Data'!S$89</f>
        <v>0</v>
      </c>
      <c r="T17" s="86">
        <f ca="1">'Heavy or Residual Oil'!T46*'EPE Data'!T$89</f>
        <v>0</v>
      </c>
      <c r="U17" s="86">
        <f ca="1">'Heavy or Residual Oil'!U46*'EPE Data'!U$89</f>
        <v>0</v>
      </c>
      <c r="V17" s="86">
        <f ca="1">'Heavy or Residual Oil'!V46*'EPE Data'!V$89</f>
        <v>0</v>
      </c>
      <c r="W17" s="86">
        <f ca="1">'Heavy or Residual Oil'!W46*'EPE Data'!W$89</f>
        <v>0</v>
      </c>
      <c r="X17" s="86">
        <f ca="1">'Heavy or Residual Oil'!X46*'EPE Data'!X$89</f>
        <v>0</v>
      </c>
      <c r="Y17" s="86">
        <f ca="1">'Heavy or Residual Oil'!Y46*'EPE Data'!Y$89</f>
        <v>0</v>
      </c>
      <c r="Z17" s="86">
        <f ca="1">'Heavy or Residual Oil'!Z46*'EPE Data'!Z$89</f>
        <v>0</v>
      </c>
      <c r="AA17" s="86">
        <f ca="1">'Heavy or Residual Oil'!AA46*'EPE Data'!AA$89</f>
        <v>0</v>
      </c>
      <c r="AB17" s="86">
        <f ca="1">'Heavy or Residual Oil'!AB46*'EPE Data'!AB$89</f>
        <v>0</v>
      </c>
      <c r="AC17" s="86">
        <f ca="1">'Heavy or Residual Oil'!AC46*'EPE Data'!AC$89</f>
        <v>0</v>
      </c>
      <c r="AD17" s="86">
        <f ca="1">'Heavy or Residual Oil'!AD46*'EPE Data'!AD$89</f>
        <v>0</v>
      </c>
      <c r="AE17" s="86">
        <f ca="1">'Heavy or Residual Oil'!AE46*'EPE Data'!AE$89</f>
        <v>0</v>
      </c>
      <c r="AF17" s="86">
        <f ca="1">'Heavy or Residual Oil'!AF46*'EPE Data'!AF$89</f>
        <v>0</v>
      </c>
    </row>
    <row r="18" spans="1:32">
      <c r="A18" t="s">
        <v>33</v>
      </c>
      <c r="B18" s="86">
        <f ca="1">'Heavy or Residual Oil'!B47*'EPE Data'!B$89</f>
        <v>0</v>
      </c>
      <c r="C18" s="86">
        <f ca="1">'Heavy or Residual Oil'!C47*'EPE Data'!C$89</f>
        <v>0</v>
      </c>
      <c r="D18" s="86">
        <f ca="1">'Heavy or Residual Oil'!D47*'EPE Data'!D$89</f>
        <v>0</v>
      </c>
      <c r="E18" s="86">
        <f ca="1">'Heavy or Residual Oil'!E47*'EPE Data'!E$89</f>
        <v>0</v>
      </c>
      <c r="F18" s="86">
        <f ca="1">'Heavy or Residual Oil'!F47*'EPE Data'!F$89</f>
        <v>0</v>
      </c>
      <c r="G18" s="86">
        <f ca="1">'Heavy or Residual Oil'!G47*'EPE Data'!G$89</f>
        <v>0</v>
      </c>
      <c r="H18" s="86">
        <f ca="1">'Heavy or Residual Oil'!H47*'EPE Data'!H$89</f>
        <v>0</v>
      </c>
      <c r="I18" s="86">
        <f ca="1">'Heavy or Residual Oil'!I47*'EPE Data'!I$89</f>
        <v>0</v>
      </c>
      <c r="J18" s="86">
        <f ca="1">'Heavy or Residual Oil'!J47*'EPE Data'!J$89</f>
        <v>0</v>
      </c>
      <c r="K18" s="86">
        <f ca="1">'Heavy or Residual Oil'!K47*'EPE Data'!K$89</f>
        <v>0</v>
      </c>
      <c r="L18" s="86">
        <f ca="1">'Heavy or Residual Oil'!L47*'EPE Data'!L$89</f>
        <v>0</v>
      </c>
      <c r="M18" s="86">
        <f ca="1">'Heavy or Residual Oil'!M47*'EPE Data'!M$89</f>
        <v>0</v>
      </c>
      <c r="N18" s="86">
        <f ca="1">'Heavy or Residual Oil'!N47*'EPE Data'!N$89</f>
        <v>0</v>
      </c>
      <c r="O18" s="86">
        <f ca="1">'Heavy or Residual Oil'!O47*'EPE Data'!O$89</f>
        <v>0</v>
      </c>
      <c r="P18" s="86">
        <f ca="1">'Heavy or Residual Oil'!P47*'EPE Data'!P$89</f>
        <v>0</v>
      </c>
      <c r="Q18" s="86">
        <f ca="1">'Heavy or Residual Oil'!Q47*'EPE Data'!Q$89</f>
        <v>0</v>
      </c>
      <c r="R18" s="86">
        <f ca="1">'Heavy or Residual Oil'!R47*'EPE Data'!R$89</f>
        <v>0</v>
      </c>
      <c r="S18" s="86">
        <f ca="1">'Heavy or Residual Oil'!S47*'EPE Data'!S$89</f>
        <v>0</v>
      </c>
      <c r="T18" s="86">
        <f ca="1">'Heavy or Residual Oil'!T47*'EPE Data'!T$89</f>
        <v>0</v>
      </c>
      <c r="U18" s="86">
        <f ca="1">'Heavy or Residual Oil'!U47*'EPE Data'!U$89</f>
        <v>0</v>
      </c>
      <c r="V18" s="86">
        <f ca="1">'Heavy or Residual Oil'!V47*'EPE Data'!V$89</f>
        <v>0</v>
      </c>
      <c r="W18" s="86">
        <f ca="1">'Heavy or Residual Oil'!W47*'EPE Data'!W$89</f>
        <v>0</v>
      </c>
      <c r="X18" s="86">
        <f ca="1">'Heavy or Residual Oil'!X47*'EPE Data'!X$89</f>
        <v>0</v>
      </c>
      <c r="Y18" s="86">
        <f ca="1">'Heavy or Residual Oil'!Y47*'EPE Data'!Y$89</f>
        <v>0</v>
      </c>
      <c r="Z18" s="86">
        <f ca="1">'Heavy or Residual Oil'!Z47*'EPE Data'!Z$89</f>
        <v>0</v>
      </c>
      <c r="AA18" s="86">
        <f ca="1">'Heavy or Residual Oil'!AA47*'EPE Data'!AA$89</f>
        <v>0</v>
      </c>
      <c r="AB18" s="86">
        <f ca="1">'Heavy or Residual Oil'!AB47*'EPE Data'!AB$89</f>
        <v>0</v>
      </c>
      <c r="AC18" s="86">
        <f ca="1">'Heavy or Residual Oil'!AC47*'EPE Data'!AC$89</f>
        <v>0</v>
      </c>
      <c r="AD18" s="86">
        <f ca="1">'Heavy or Residual Oil'!AD47*'EPE Data'!AD$89</f>
        <v>0</v>
      </c>
      <c r="AE18" s="86">
        <f ca="1">'Heavy or Residual Oil'!AE47*'EPE Data'!AE$89</f>
        <v>0</v>
      </c>
      <c r="AF18" s="86">
        <f ca="1">'Heavy or Residual Oil'!AF47*'EPE Data'!AF$89</f>
        <v>0</v>
      </c>
    </row>
    <row r="19" spans="1:32">
      <c r="A19" t="s">
        <v>34</v>
      </c>
      <c r="B19" s="86">
        <f ca="1">'Heavy or Residual Oil'!B48*'EPE Data'!B$89</f>
        <v>0</v>
      </c>
      <c r="C19" s="86">
        <f ca="1">'Heavy or Residual Oil'!C48*'EPE Data'!C$89</f>
        <v>0</v>
      </c>
      <c r="D19" s="86">
        <f ca="1">'Heavy or Residual Oil'!D48*'EPE Data'!D$89</f>
        <v>0</v>
      </c>
      <c r="E19" s="86">
        <f ca="1">'Heavy or Residual Oil'!E48*'EPE Data'!E$89</f>
        <v>0</v>
      </c>
      <c r="F19" s="86">
        <f ca="1">'Heavy or Residual Oil'!F48*'EPE Data'!F$89</f>
        <v>0</v>
      </c>
      <c r="G19" s="86">
        <f ca="1">'Heavy or Residual Oil'!G48*'EPE Data'!G$89</f>
        <v>0</v>
      </c>
      <c r="H19" s="86">
        <f ca="1">'Heavy or Residual Oil'!H48*'EPE Data'!H$89</f>
        <v>0</v>
      </c>
      <c r="I19" s="86">
        <f ca="1">'Heavy or Residual Oil'!I48*'EPE Data'!I$89</f>
        <v>0</v>
      </c>
      <c r="J19" s="86">
        <f ca="1">'Heavy or Residual Oil'!J48*'EPE Data'!J$89</f>
        <v>0</v>
      </c>
      <c r="K19" s="86">
        <f ca="1">'Heavy or Residual Oil'!K48*'EPE Data'!K$89</f>
        <v>0</v>
      </c>
      <c r="L19" s="86">
        <f ca="1">'Heavy or Residual Oil'!L48*'EPE Data'!L$89</f>
        <v>0</v>
      </c>
      <c r="M19" s="86">
        <f ca="1">'Heavy or Residual Oil'!M48*'EPE Data'!M$89</f>
        <v>0</v>
      </c>
      <c r="N19" s="86">
        <f ca="1">'Heavy or Residual Oil'!N48*'EPE Data'!N$89</f>
        <v>0</v>
      </c>
      <c r="O19" s="86">
        <f ca="1">'Heavy or Residual Oil'!O48*'EPE Data'!O$89</f>
        <v>0</v>
      </c>
      <c r="P19" s="86">
        <f ca="1">'Heavy or Residual Oil'!P48*'EPE Data'!P$89</f>
        <v>0</v>
      </c>
      <c r="Q19" s="86">
        <f ca="1">'Heavy or Residual Oil'!Q48*'EPE Data'!Q$89</f>
        <v>0</v>
      </c>
      <c r="R19" s="86">
        <f ca="1">'Heavy or Residual Oil'!R48*'EPE Data'!R$89</f>
        <v>0</v>
      </c>
      <c r="S19" s="86">
        <f ca="1">'Heavy or Residual Oil'!S48*'EPE Data'!S$89</f>
        <v>0</v>
      </c>
      <c r="T19" s="86">
        <f ca="1">'Heavy or Residual Oil'!T48*'EPE Data'!T$89</f>
        <v>0</v>
      </c>
      <c r="U19" s="86">
        <f ca="1">'Heavy or Residual Oil'!U48*'EPE Data'!U$89</f>
        <v>0</v>
      </c>
      <c r="V19" s="86">
        <f ca="1">'Heavy or Residual Oil'!V48*'EPE Data'!V$89</f>
        <v>0</v>
      </c>
      <c r="W19" s="86">
        <f ca="1">'Heavy or Residual Oil'!W48*'EPE Data'!W$89</f>
        <v>0</v>
      </c>
      <c r="X19" s="86">
        <f ca="1">'Heavy or Residual Oil'!X48*'EPE Data'!X$89</f>
        <v>0</v>
      </c>
      <c r="Y19" s="86">
        <f ca="1">'Heavy or Residual Oil'!Y48*'EPE Data'!Y$89</f>
        <v>0</v>
      </c>
      <c r="Z19" s="86">
        <f ca="1">'Heavy or Residual Oil'!Z48*'EPE Data'!Z$89</f>
        <v>0</v>
      </c>
      <c r="AA19" s="86">
        <f ca="1">'Heavy or Residual Oil'!AA48*'EPE Data'!AA$89</f>
        <v>0</v>
      </c>
      <c r="AB19" s="86">
        <f ca="1">'Heavy or Residual Oil'!AB48*'EPE Data'!AB$89</f>
        <v>0</v>
      </c>
      <c r="AC19" s="86">
        <f ca="1">'Heavy or Residual Oil'!AC48*'EPE Data'!AC$89</f>
        <v>0</v>
      </c>
      <c r="AD19" s="86">
        <f ca="1">'Heavy or Residual Oil'!AD48*'EPE Data'!AD$89</f>
        <v>0</v>
      </c>
      <c r="AE19" s="86">
        <f ca="1">'Heavy or Residual Oil'!AE48*'EPE Data'!AE$89</f>
        <v>0</v>
      </c>
      <c r="AF19" s="86">
        <f ca="1">'Heavy or Residual Oil'!AF48*'EPE Data'!AF$89</f>
        <v>0</v>
      </c>
    </row>
    <row r="20" spans="1:32">
      <c r="A20" t="s">
        <v>35</v>
      </c>
      <c r="B20" s="86">
        <f ca="1">'Heavy or Residual Oil'!B49*'EPE Data'!B$89</f>
        <v>14154286757860.014</v>
      </c>
      <c r="C20" s="86">
        <f ca="1">'Heavy or Residual Oil'!C49*'EPE Data'!C$89</f>
        <v>15677096640979.184</v>
      </c>
      <c r="D20" s="86">
        <f ca="1">'Heavy or Residual Oil'!D49*'EPE Data'!D$89</f>
        <v>15624106730566.881</v>
      </c>
      <c r="E20" s="86">
        <f ca="1">'Heavy or Residual Oil'!E49*'EPE Data'!E$89</f>
        <v>14151224062288.525</v>
      </c>
      <c r="F20" s="86">
        <f ca="1">'Heavy or Residual Oil'!F49*'EPE Data'!F$89</f>
        <v>11462086531886.656</v>
      </c>
      <c r="G20" s="86">
        <f ca="1">'Heavy or Residual Oil'!G49*'EPE Data'!G$89</f>
        <v>11450914272067.521</v>
      </c>
      <c r="H20" s="86">
        <f ca="1">'Heavy or Residual Oil'!H49*'EPE Data'!H$89</f>
        <v>11656600340479.85</v>
      </c>
      <c r="I20" s="86">
        <f ca="1">'Heavy or Residual Oil'!I49*'EPE Data'!I$89</f>
        <v>11862317058667.645</v>
      </c>
      <c r="J20" s="86">
        <f ca="1">'Heavy or Residual Oil'!J49*'EPE Data'!J$89</f>
        <v>12068063057703.602</v>
      </c>
      <c r="K20" s="86">
        <f ca="1">'Heavy or Residual Oil'!K49*'EPE Data'!K$89</f>
        <v>12273837048986.045</v>
      </c>
      <c r="L20" s="86">
        <f ca="1">'Heavy or Residual Oil'!L49*'EPE Data'!L$89</f>
        <v>12479637818432.441</v>
      </c>
      <c r="M20" s="86">
        <f ca="1">'Heavy or Residual Oil'!M49*'EPE Data'!M$89</f>
        <v>12740709788177.797</v>
      </c>
      <c r="N20" s="86">
        <f ca="1">'Heavy or Residual Oil'!N49*'EPE Data'!N$89</f>
        <v>13001595714381.145</v>
      </c>
      <c r="O20" s="86">
        <f ca="1">'Heavy or Residual Oil'!O49*'EPE Data'!O$89</f>
        <v>13262302044854.66</v>
      </c>
      <c r="P20" s="86">
        <f ca="1">'Heavy or Residual Oil'!P49*'EPE Data'!P$89</f>
        <v>13522834932859.551</v>
      </c>
      <c r="Q20" s="86">
        <f ca="1">'Heavy or Residual Oil'!Q49*'EPE Data'!Q$89</f>
        <v>13783200253735.844</v>
      </c>
      <c r="R20" s="86">
        <f ca="1">'Heavy or Residual Oil'!R49*'EPE Data'!R$89</f>
        <v>14077680574082.543</v>
      </c>
      <c r="S20" s="86">
        <f ca="1">'Heavy or Residual Oil'!S49*'EPE Data'!S$89</f>
        <v>14372532431929.053</v>
      </c>
      <c r="T20" s="86">
        <f ca="1">'Heavy or Residual Oil'!T49*'EPE Data'!T$89</f>
        <v>14667743268233.289</v>
      </c>
      <c r="U20" s="86">
        <f ca="1">'Heavy or Residual Oil'!U49*'EPE Data'!U$89</f>
        <v>14963301083688.875</v>
      </c>
      <c r="V20" s="86">
        <f ca="1">'Heavy or Residual Oil'!V49*'EPE Data'!V$89</f>
        <v>15259194407885.635</v>
      </c>
      <c r="W20" s="86">
        <f ca="1">'Heavy or Residual Oil'!W49*'EPE Data'!W$89</f>
        <v>15507024351752.908</v>
      </c>
      <c r="X20" s="86">
        <f ca="1">'Heavy or Residual Oil'!X49*'EPE Data'!X$89</f>
        <v>15755012152159.789</v>
      </c>
      <c r="Y20" s="86">
        <f ca="1">'Heavy or Residual Oil'!Y49*'EPE Data'!Y$89</f>
        <v>16003152505445.752</v>
      </c>
      <c r="Z20" s="86">
        <f ca="1">'Heavy or Residual Oil'!Z49*'EPE Data'!Z$89</f>
        <v>16251440342908.584</v>
      </c>
      <c r="AA20" s="86">
        <f ca="1">'Heavy or Residual Oil'!AA49*'EPE Data'!AA$89</f>
        <v>16499870817935.773</v>
      </c>
      <c r="AB20" s="86">
        <f ca="1">'Heavy or Residual Oil'!AB49*'EPE Data'!AB$89</f>
        <v>16736274530954.889</v>
      </c>
      <c r="AC20" s="86">
        <f ca="1">'Heavy or Residual Oil'!AC49*'EPE Data'!AC$89</f>
        <v>16973102767823.76</v>
      </c>
      <c r="AD20" s="86">
        <f ca="1">'Heavy or Residual Oil'!AD49*'EPE Data'!AD$89</f>
        <v>17210353432546.072</v>
      </c>
      <c r="AE20" s="86">
        <f ca="1">'Heavy or Residual Oil'!AE49*'EPE Data'!AE$89</f>
        <v>17448024442900.902</v>
      </c>
      <c r="AF20" s="86">
        <f ca="1">'Heavy or Residual Oil'!AF49*'EPE Data'!AF$89</f>
        <v>17686113730329.719</v>
      </c>
    </row>
    <row r="21" spans="1:32">
      <c r="A21" t="s">
        <v>36</v>
      </c>
      <c r="B21" s="86">
        <f ca="1">'Heavy or Residual Oil'!B50*'EPE Data'!B$89</f>
        <v>1143142256881.708</v>
      </c>
      <c r="C21" s="86">
        <f ca="1">'Heavy or Residual Oil'!C50*'EPE Data'!C$89</f>
        <v>1085713406640.4835</v>
      </c>
      <c r="D21" s="86">
        <f ca="1">'Heavy or Residual Oil'!D50*'EPE Data'!D$89</f>
        <v>1293499026619.9927</v>
      </c>
      <c r="E21" s="86">
        <f ca="1">'Heavy or Residual Oil'!E50*'EPE Data'!E$89</f>
        <v>1232372167880.3623</v>
      </c>
      <c r="F21" s="86">
        <f ca="1">'Heavy or Residual Oil'!F50*'EPE Data'!F$89</f>
        <v>1052464758781.5591</v>
      </c>
      <c r="G21" s="86">
        <f ca="1">'Heavy or Residual Oil'!G50*'EPE Data'!G$89</f>
        <v>1111491908049.4214</v>
      </c>
      <c r="H21" s="86">
        <f ca="1">'Heavy or Residual Oil'!H50*'EPE Data'!H$89</f>
        <v>1123358652417.3271</v>
      </c>
      <c r="I21" s="86">
        <f ca="1">'Heavy or Residual Oil'!I50*'EPE Data'!I$89</f>
        <v>1135211643124.2468</v>
      </c>
      <c r="J21" s="86">
        <f ca="1">'Heavy or Residual Oil'!J50*'EPE Data'!J$89</f>
        <v>1147051494457.2947</v>
      </c>
      <c r="K21" s="86">
        <f ca="1">'Heavy or Residual Oil'!K50*'EPE Data'!K$89</f>
        <v>1158878784658.5715</v>
      </c>
      <c r="L21" s="86">
        <f ca="1">'Heavy or Residual Oil'!L50*'EPE Data'!L$89</f>
        <v>1170694058530.7466</v>
      </c>
      <c r="M21" s="86">
        <f ca="1">'Heavy or Residual Oil'!M50*'EPE Data'!M$89</f>
        <v>1199119034023.6204</v>
      </c>
      <c r="N21" s="86">
        <f ca="1">'Heavy or Residual Oil'!N50*'EPE Data'!N$89</f>
        <v>1227599905356.2434</v>
      </c>
      <c r="O21" s="86">
        <f ca="1">'Heavy or Residual Oil'!O50*'EPE Data'!O$89</f>
        <v>1256134735316.1104</v>
      </c>
      <c r="P21" s="86">
        <f ca="1">'Heavy or Residual Oil'!P50*'EPE Data'!P$89</f>
        <v>1284721675187.0618</v>
      </c>
      <c r="Q21" s="86">
        <f ca="1">'Heavy or Residual Oil'!Q50*'EPE Data'!Q$89</f>
        <v>1313358959752.9507</v>
      </c>
      <c r="R21" s="86">
        <f ca="1">'Heavy or Residual Oil'!R50*'EPE Data'!R$89</f>
        <v>1344380094369.9128</v>
      </c>
      <c r="S21" s="86">
        <f ca="1">'Heavy or Residual Oil'!S50*'EPE Data'!S$89</f>
        <v>1375481641063.1414</v>
      </c>
      <c r="T21" s="86">
        <f ca="1">'Heavy or Residual Oil'!T50*'EPE Data'!T$89</f>
        <v>1406660881671.8845</v>
      </c>
      <c r="U21" s="86">
        <f ca="1">'Heavy or Residual Oil'!U50*'EPE Data'!U$89</f>
        <v>1437915219179.3142</v>
      </c>
      <c r="V21" s="86">
        <f ca="1">'Heavy or Residual Oil'!V50*'EPE Data'!V$89</f>
        <v>1469242171037.9111</v>
      </c>
      <c r="W21" s="86">
        <f ca="1">'Heavy or Residual Oil'!W50*'EPE Data'!W$89</f>
        <v>1498205942454.2288</v>
      </c>
      <c r="X21" s="86">
        <f ca="1">'Heavy or Residual Oil'!X50*'EPE Data'!X$89</f>
        <v>1527209865435.9773</v>
      </c>
      <c r="Y21" s="86">
        <f ca="1">'Heavy or Residual Oil'!Y50*'EPE Data'!Y$89</f>
        <v>1556252590971.7507</v>
      </c>
      <c r="Z21" s="86">
        <f ca="1">'Heavy or Residual Oil'!Z50*'EPE Data'!Z$89</f>
        <v>1585332829812.9104</v>
      </c>
      <c r="AA21" s="86">
        <f ca="1">'Heavy or Residual Oil'!AA50*'EPE Data'!AA$89</f>
        <v>1614449349200.3967</v>
      </c>
      <c r="AB21" s="86">
        <f ca="1">'Heavy or Residual Oil'!AB50*'EPE Data'!AB$89</f>
        <v>1658861290560.6497</v>
      </c>
      <c r="AC21" s="86">
        <f ca="1">'Heavy or Residual Oil'!AC50*'EPE Data'!AC$89</f>
        <v>1703797956638.1858</v>
      </c>
      <c r="AD21" s="86">
        <f ca="1">'Heavy or Residual Oil'!AD50*'EPE Data'!AD$89</f>
        <v>1749256756716.2063</v>
      </c>
      <c r="AE21" s="86">
        <f ca="1">'Heavy or Residual Oil'!AE50*'EPE Data'!AE$89</f>
        <v>1795235117104.708</v>
      </c>
      <c r="AF21" s="86">
        <f ca="1">'Heavy or Residual Oil'!AF50*'EPE Data'!AF$89</f>
        <v>1841730481000.8347</v>
      </c>
    </row>
    <row r="22" spans="1:32">
      <c r="A22" t="s">
        <v>37</v>
      </c>
      <c r="B22" s="86">
        <f ca="1">'Heavy or Residual Oil'!B51*'EPE Data'!B$89</f>
        <v>1143142256881.708</v>
      </c>
      <c r="C22" s="86">
        <f ca="1">'Heavy or Residual Oil'!C51*'EPE Data'!C$89</f>
        <v>1085713406640.4835</v>
      </c>
      <c r="D22" s="86">
        <f ca="1">'Heavy or Residual Oil'!D51*'EPE Data'!D$89</f>
        <v>1293499026619.9927</v>
      </c>
      <c r="E22" s="86">
        <f ca="1">'Heavy or Residual Oil'!E51*'EPE Data'!E$89</f>
        <v>1232372167880.3623</v>
      </c>
      <c r="F22" s="86">
        <f ca="1">'Heavy or Residual Oil'!F51*'EPE Data'!F$89</f>
        <v>1052464758781.5591</v>
      </c>
      <c r="G22" s="86">
        <f ca="1">'Heavy or Residual Oil'!G51*'EPE Data'!G$89</f>
        <v>1111491908049.4214</v>
      </c>
      <c r="H22" s="86">
        <f ca="1">'Heavy or Residual Oil'!H51*'EPE Data'!H$89</f>
        <v>1123358652417.3271</v>
      </c>
      <c r="I22" s="86">
        <f ca="1">'Heavy or Residual Oil'!I51*'EPE Data'!I$89</f>
        <v>1135211643124.2468</v>
      </c>
      <c r="J22" s="86">
        <f ca="1">'Heavy or Residual Oil'!J51*'EPE Data'!J$89</f>
        <v>1147051494457.2947</v>
      </c>
      <c r="K22" s="86">
        <f ca="1">'Heavy or Residual Oil'!K51*'EPE Data'!K$89</f>
        <v>1158878784658.5715</v>
      </c>
      <c r="L22" s="86">
        <f ca="1">'Heavy or Residual Oil'!L51*'EPE Data'!L$89</f>
        <v>1170694058530.7466</v>
      </c>
      <c r="M22" s="86">
        <f ca="1">'Heavy or Residual Oil'!M51*'EPE Data'!M$89</f>
        <v>1199119034023.6204</v>
      </c>
      <c r="N22" s="86">
        <f ca="1">'Heavy or Residual Oil'!N51*'EPE Data'!N$89</f>
        <v>1227599905356.2434</v>
      </c>
      <c r="O22" s="86">
        <f ca="1">'Heavy or Residual Oil'!O51*'EPE Data'!O$89</f>
        <v>1256134735316.1104</v>
      </c>
      <c r="P22" s="86">
        <f ca="1">'Heavy or Residual Oil'!P51*'EPE Data'!P$89</f>
        <v>1284721675187.0618</v>
      </c>
      <c r="Q22" s="86">
        <f ca="1">'Heavy or Residual Oil'!Q51*'EPE Data'!Q$89</f>
        <v>1313358959752.9507</v>
      </c>
      <c r="R22" s="86">
        <f ca="1">'Heavy or Residual Oil'!R51*'EPE Data'!R$89</f>
        <v>1344380094369.9128</v>
      </c>
      <c r="S22" s="86">
        <f ca="1">'Heavy or Residual Oil'!S51*'EPE Data'!S$89</f>
        <v>1375481641063.1414</v>
      </c>
      <c r="T22" s="86">
        <f ca="1">'Heavy or Residual Oil'!T51*'EPE Data'!T$89</f>
        <v>1406660881671.8845</v>
      </c>
      <c r="U22" s="86">
        <f ca="1">'Heavy or Residual Oil'!U51*'EPE Data'!U$89</f>
        <v>1437915219179.3142</v>
      </c>
      <c r="V22" s="86">
        <f ca="1">'Heavy or Residual Oil'!V51*'EPE Data'!V$89</f>
        <v>1469242171037.9111</v>
      </c>
      <c r="W22" s="86">
        <f ca="1">'Heavy or Residual Oil'!W51*'EPE Data'!W$89</f>
        <v>1498205942454.2288</v>
      </c>
      <c r="X22" s="86">
        <f ca="1">'Heavy or Residual Oil'!X51*'EPE Data'!X$89</f>
        <v>1527209865435.9773</v>
      </c>
      <c r="Y22" s="86">
        <f ca="1">'Heavy or Residual Oil'!Y51*'EPE Data'!Y$89</f>
        <v>1556252590971.7507</v>
      </c>
      <c r="Z22" s="86">
        <f ca="1">'Heavy or Residual Oil'!Z51*'EPE Data'!Z$89</f>
        <v>1585332829812.9104</v>
      </c>
      <c r="AA22" s="86">
        <f ca="1">'Heavy or Residual Oil'!AA51*'EPE Data'!AA$89</f>
        <v>1614449349200.3967</v>
      </c>
      <c r="AB22" s="86">
        <f ca="1">'Heavy or Residual Oil'!AB51*'EPE Data'!AB$89</f>
        <v>1658861290560.6497</v>
      </c>
      <c r="AC22" s="86">
        <f ca="1">'Heavy or Residual Oil'!AC51*'EPE Data'!AC$89</f>
        <v>1703797956638.1858</v>
      </c>
      <c r="AD22" s="86">
        <f ca="1">'Heavy or Residual Oil'!AD51*'EPE Data'!AD$89</f>
        <v>1749256756716.2063</v>
      </c>
      <c r="AE22" s="86">
        <f ca="1">'Heavy or Residual Oil'!AE51*'EPE Data'!AE$89</f>
        <v>1795235117104.708</v>
      </c>
      <c r="AF22" s="86">
        <f ca="1">'Heavy or Residual Oil'!AF51*'EPE Data'!AF$89</f>
        <v>1841730481000.8347</v>
      </c>
    </row>
    <row r="23" spans="1:32">
      <c r="A23" t="s">
        <v>38</v>
      </c>
      <c r="B23" s="86">
        <f ca="1">'Heavy or Residual Oil'!B52*'EPE Data'!B$89</f>
        <v>803588015469.01941</v>
      </c>
      <c r="C23" s="86">
        <f ca="1">'Heavy or Residual Oil'!C52*'EPE Data'!C$89</f>
        <v>916127753305.57239</v>
      </c>
      <c r="D23" s="86">
        <f ca="1">'Heavy or Residual Oil'!D52*'EPE Data'!D$89</f>
        <v>987197002259.27502</v>
      </c>
      <c r="E23" s="86">
        <f ca="1">'Heavy or Residual Oil'!E52*'EPE Data'!E$89</f>
        <v>949691453269.91589</v>
      </c>
      <c r="F23" s="86">
        <f ca="1">'Heavy or Residual Oil'!F52*'EPE Data'!F$89</f>
        <v>818812101793.10937</v>
      </c>
      <c r="G23" s="86">
        <f ca="1">'Heavy or Residual Oil'!G52*'EPE Data'!G$89</f>
        <v>872878749181.04309</v>
      </c>
      <c r="H23" s="86">
        <f ca="1">'Heavy or Residual Oil'!H52*'EPE Data'!H$89</f>
        <v>884732008643.58472</v>
      </c>
      <c r="I23" s="86">
        <f ca="1">'Heavy or Residual Oil'!I52*'EPE Data'!I$89</f>
        <v>896579701631.38416</v>
      </c>
      <c r="J23" s="86">
        <f ca="1">'Heavy or Residual Oil'!J52*'EPE Data'!J$89</f>
        <v>908422076762.87927</v>
      </c>
      <c r="K23" s="86">
        <f ca="1">'Heavy or Residual Oil'!K52*'EPE Data'!K$89</f>
        <v>920259368068.12549</v>
      </c>
      <c r="L23" s="86">
        <f ca="1">'Heavy or Residual Oil'!L52*'EPE Data'!L$89</f>
        <v>932091796043.34595</v>
      </c>
      <c r="M23" s="86">
        <f ca="1">'Heavy or Residual Oil'!M52*'EPE Data'!M$89</f>
        <v>952145695154.02075</v>
      </c>
      <c r="N23" s="86">
        <f ca="1">'Heavy or Residual Oil'!N52*'EPE Data'!N$89</f>
        <v>972196040275.09973</v>
      </c>
      <c r="O23" s="86">
        <f ca="1">'Heavy or Residual Oil'!O52*'EPE Data'!O$89</f>
        <v>992242954579.13281</v>
      </c>
      <c r="P23" s="86">
        <f ca="1">'Heavy or Residual Oil'!P52*'EPE Data'!P$89</f>
        <v>1012286555611.8623</v>
      </c>
      <c r="Q23" s="86">
        <f ca="1">'Heavy or Residual Oil'!Q52*'EPE Data'!Q$89</f>
        <v>1032326955609.9028</v>
      </c>
      <c r="R23" s="86">
        <f ca="1">'Heavy or Residual Oil'!R52*'EPE Data'!R$89</f>
        <v>1051979153745.5283</v>
      </c>
      <c r="S23" s="86">
        <f ca="1">'Heavy or Residual Oil'!S52*'EPE Data'!S$89</f>
        <v>1071622642130.9248</v>
      </c>
      <c r="T23" s="86">
        <f ca="1">'Heavy or Residual Oil'!T52*'EPE Data'!T$89</f>
        <v>1091257715180.8405</v>
      </c>
      <c r="U23" s="86">
        <f ca="1">'Heavy or Residual Oil'!U52*'EPE Data'!U$89</f>
        <v>1110884654188.4468</v>
      </c>
      <c r="V23" s="86">
        <f ca="1">'Heavy or Residual Oil'!V52*'EPE Data'!V$89</f>
        <v>1130503728048.2903</v>
      </c>
      <c r="W23" s="86">
        <f ca="1">'Heavy or Residual Oil'!W52*'EPE Data'!W$89</f>
        <v>1145269647048.3828</v>
      </c>
      <c r="X23" s="86">
        <f ca="1">'Heavy or Residual Oil'!X52*'EPE Data'!X$89</f>
        <v>1160029676747.3765</v>
      </c>
      <c r="Y23" s="86">
        <f ca="1">'Heavy or Residual Oil'!Y52*'EPE Data'!Y$89</f>
        <v>1174784015013.8792</v>
      </c>
      <c r="Z23" s="86">
        <f ca="1">'Heavy or Residual Oil'!Z52*'EPE Data'!Z$89</f>
        <v>1189532850950.6892</v>
      </c>
      <c r="AA23" s="86">
        <f ca="1">'Heavy or Residual Oil'!AA52*'EPE Data'!AA$89</f>
        <v>1204276365374.8999</v>
      </c>
      <c r="AB23" s="86">
        <f ca="1">'Heavy or Residual Oil'!AB52*'EPE Data'!AB$89</f>
        <v>1230332901642.4351</v>
      </c>
      <c r="AC23" s="86">
        <f ca="1">'Heavy or Residual Oil'!AC52*'EPE Data'!AC$89</f>
        <v>1256620278183.272</v>
      </c>
      <c r="AD23" s="86">
        <f ca="1">'Heavy or Residual Oil'!AD52*'EPE Data'!AD$89</f>
        <v>1283137355272.6094</v>
      </c>
      <c r="AE23" s="86">
        <f ca="1">'Heavy or Residual Oil'!AE52*'EPE Data'!AE$89</f>
        <v>1309883000676.1838</v>
      </c>
      <c r="AF23" s="86">
        <f ca="1">'Heavy or Residual Oil'!AF52*'EPE Data'!AF$89</f>
        <v>1336856089588.835</v>
      </c>
    </row>
    <row r="24" spans="1:32">
      <c r="A24" t="s">
        <v>39</v>
      </c>
      <c r="B24" s="86">
        <f ca="1">'Heavy or Residual Oil'!B53*'EPE Data'!B$89</f>
        <v>0</v>
      </c>
      <c r="C24" s="86">
        <f ca="1">'Heavy or Residual Oil'!C53*'EPE Data'!C$89</f>
        <v>0</v>
      </c>
      <c r="D24" s="86">
        <f ca="1">'Heavy or Residual Oil'!D53*'EPE Data'!D$89</f>
        <v>0</v>
      </c>
      <c r="E24" s="86">
        <f ca="1">'Heavy or Residual Oil'!E53*'EPE Data'!E$89</f>
        <v>0</v>
      </c>
      <c r="F24" s="86">
        <f ca="1">'Heavy or Residual Oil'!F53*'EPE Data'!F$89</f>
        <v>0</v>
      </c>
      <c r="G24" s="86">
        <f ca="1">'Heavy or Residual Oil'!G53*'EPE Data'!G$89</f>
        <v>0</v>
      </c>
      <c r="H24" s="86">
        <f ca="1">'Heavy or Residual Oil'!H53*'EPE Data'!H$89</f>
        <v>0</v>
      </c>
      <c r="I24" s="86">
        <f ca="1">'Heavy or Residual Oil'!I53*'EPE Data'!I$89</f>
        <v>0</v>
      </c>
      <c r="J24" s="86">
        <f ca="1">'Heavy or Residual Oil'!J53*'EPE Data'!J$89</f>
        <v>0</v>
      </c>
      <c r="K24" s="86">
        <f ca="1">'Heavy or Residual Oil'!K53*'EPE Data'!K$89</f>
        <v>0</v>
      </c>
      <c r="L24" s="86">
        <f ca="1">'Heavy or Residual Oil'!L53*'EPE Data'!L$89</f>
        <v>0</v>
      </c>
      <c r="M24" s="86">
        <f ca="1">'Heavy or Residual Oil'!M53*'EPE Data'!M$89</f>
        <v>0</v>
      </c>
      <c r="N24" s="86">
        <f ca="1">'Heavy or Residual Oil'!N53*'EPE Data'!N$89</f>
        <v>0</v>
      </c>
      <c r="O24" s="86">
        <f ca="1">'Heavy or Residual Oil'!O53*'EPE Data'!O$89</f>
        <v>0</v>
      </c>
      <c r="P24" s="86">
        <f ca="1">'Heavy or Residual Oil'!P53*'EPE Data'!P$89</f>
        <v>0</v>
      </c>
      <c r="Q24" s="86">
        <f ca="1">'Heavy or Residual Oil'!Q53*'EPE Data'!Q$89</f>
        <v>0</v>
      </c>
      <c r="R24" s="86">
        <f ca="1">'Heavy or Residual Oil'!R53*'EPE Data'!R$89</f>
        <v>0</v>
      </c>
      <c r="S24" s="86">
        <f ca="1">'Heavy or Residual Oil'!S53*'EPE Data'!S$89</f>
        <v>0</v>
      </c>
      <c r="T24" s="86">
        <f ca="1">'Heavy or Residual Oil'!T53*'EPE Data'!T$89</f>
        <v>0</v>
      </c>
      <c r="U24" s="86">
        <f ca="1">'Heavy or Residual Oil'!U53*'EPE Data'!U$89</f>
        <v>0</v>
      </c>
      <c r="V24" s="86">
        <f ca="1">'Heavy or Residual Oil'!V53*'EPE Data'!V$89</f>
        <v>0</v>
      </c>
      <c r="W24" s="86">
        <f ca="1">'Heavy or Residual Oil'!W53*'EPE Data'!W$89</f>
        <v>0</v>
      </c>
      <c r="X24" s="86">
        <f ca="1">'Heavy or Residual Oil'!X53*'EPE Data'!X$89</f>
        <v>0</v>
      </c>
      <c r="Y24" s="86">
        <f ca="1">'Heavy or Residual Oil'!Y53*'EPE Data'!Y$89</f>
        <v>0</v>
      </c>
      <c r="Z24" s="86">
        <f ca="1">'Heavy or Residual Oil'!Z53*'EPE Data'!Z$89</f>
        <v>0</v>
      </c>
      <c r="AA24" s="86">
        <f ca="1">'Heavy or Residual Oil'!AA53*'EPE Data'!AA$89</f>
        <v>0</v>
      </c>
      <c r="AB24" s="86">
        <f ca="1">'Heavy or Residual Oil'!AB53*'EPE Data'!AB$89</f>
        <v>0</v>
      </c>
      <c r="AC24" s="86">
        <f ca="1">'Heavy or Residual Oil'!AC53*'EPE Data'!AC$89</f>
        <v>0</v>
      </c>
      <c r="AD24" s="86">
        <f ca="1">'Heavy or Residual Oil'!AD53*'EPE Data'!AD$89</f>
        <v>0</v>
      </c>
      <c r="AE24" s="86">
        <f ca="1">'Heavy or Residual Oil'!AE53*'EPE Data'!AE$89</f>
        <v>0</v>
      </c>
      <c r="AF24" s="86">
        <f ca="1">'Heavy or Residual Oil'!AF53*'EPE Data'!AF$89</f>
        <v>0</v>
      </c>
    </row>
    <row r="25" spans="1:32">
      <c r="A25" t="s">
        <v>40</v>
      </c>
      <c r="B25" s="86">
        <f ca="1">'Heavy or Residual Oil'!B54*'EPE Data'!B$89</f>
        <v>0</v>
      </c>
      <c r="C25" s="86">
        <f ca="1">'Heavy or Residual Oil'!C54*'EPE Data'!C$89</f>
        <v>0</v>
      </c>
      <c r="D25" s="86">
        <f ca="1">'Heavy or Residual Oil'!D54*'EPE Data'!D$89</f>
        <v>0</v>
      </c>
      <c r="E25" s="86">
        <f ca="1">'Heavy or Residual Oil'!E54*'EPE Data'!E$89</f>
        <v>0</v>
      </c>
      <c r="F25" s="86">
        <f ca="1">'Heavy or Residual Oil'!F54*'EPE Data'!F$89</f>
        <v>0</v>
      </c>
      <c r="G25" s="86">
        <f ca="1">'Heavy or Residual Oil'!G54*'EPE Data'!G$89</f>
        <v>0</v>
      </c>
      <c r="H25" s="86">
        <f ca="1">'Heavy or Residual Oil'!H54*'EPE Data'!H$89</f>
        <v>0</v>
      </c>
      <c r="I25" s="86">
        <f ca="1">'Heavy or Residual Oil'!I54*'EPE Data'!I$89</f>
        <v>0</v>
      </c>
      <c r="J25" s="86">
        <f ca="1">'Heavy or Residual Oil'!J54*'EPE Data'!J$89</f>
        <v>0</v>
      </c>
      <c r="K25" s="86">
        <f ca="1">'Heavy or Residual Oil'!K54*'EPE Data'!K$89</f>
        <v>0</v>
      </c>
      <c r="L25" s="86">
        <f ca="1">'Heavy or Residual Oil'!L54*'EPE Data'!L$89</f>
        <v>0</v>
      </c>
      <c r="M25" s="86">
        <f ca="1">'Heavy or Residual Oil'!M54*'EPE Data'!M$89</f>
        <v>0</v>
      </c>
      <c r="N25" s="86">
        <f ca="1">'Heavy or Residual Oil'!N54*'EPE Data'!N$89</f>
        <v>0</v>
      </c>
      <c r="O25" s="86">
        <f ca="1">'Heavy or Residual Oil'!O54*'EPE Data'!O$89</f>
        <v>0</v>
      </c>
      <c r="P25" s="86">
        <f ca="1">'Heavy or Residual Oil'!P54*'EPE Data'!P$89</f>
        <v>0</v>
      </c>
      <c r="Q25" s="86">
        <f ca="1">'Heavy or Residual Oil'!Q54*'EPE Data'!Q$89</f>
        <v>0</v>
      </c>
      <c r="R25" s="86">
        <f ca="1">'Heavy or Residual Oil'!R54*'EPE Data'!R$89</f>
        <v>0</v>
      </c>
      <c r="S25" s="86">
        <f ca="1">'Heavy or Residual Oil'!S54*'EPE Data'!S$89</f>
        <v>0</v>
      </c>
      <c r="T25" s="86">
        <f ca="1">'Heavy or Residual Oil'!T54*'EPE Data'!T$89</f>
        <v>0</v>
      </c>
      <c r="U25" s="86">
        <f ca="1">'Heavy or Residual Oil'!U54*'EPE Data'!U$89</f>
        <v>0</v>
      </c>
      <c r="V25" s="86">
        <f ca="1">'Heavy or Residual Oil'!V54*'EPE Data'!V$89</f>
        <v>0</v>
      </c>
      <c r="W25" s="86">
        <f ca="1">'Heavy or Residual Oil'!W54*'EPE Data'!W$89</f>
        <v>0</v>
      </c>
      <c r="X25" s="86">
        <f ca="1">'Heavy or Residual Oil'!X54*'EPE Data'!X$89</f>
        <v>0</v>
      </c>
      <c r="Y25" s="86">
        <f ca="1">'Heavy or Residual Oil'!Y54*'EPE Data'!Y$89</f>
        <v>0</v>
      </c>
      <c r="Z25" s="86">
        <f ca="1">'Heavy or Residual Oil'!Z54*'EPE Data'!Z$89</f>
        <v>0</v>
      </c>
      <c r="AA25" s="86">
        <f ca="1">'Heavy or Residual Oil'!AA54*'EPE Data'!AA$89</f>
        <v>0</v>
      </c>
      <c r="AB25" s="86">
        <f ca="1">'Heavy or Residual Oil'!AB54*'EPE Data'!AB$89</f>
        <v>0</v>
      </c>
      <c r="AC25" s="86">
        <f ca="1">'Heavy or Residual Oil'!AC54*'EPE Data'!AC$89</f>
        <v>0</v>
      </c>
      <c r="AD25" s="86">
        <f ca="1">'Heavy or Residual Oil'!AD54*'EPE Data'!AD$89</f>
        <v>0</v>
      </c>
      <c r="AE25" s="86">
        <f ca="1">'Heavy or Residual Oil'!AE54*'EPE Data'!AE$89</f>
        <v>0</v>
      </c>
      <c r="AF25" s="86">
        <f ca="1">'Heavy or Residual Oil'!AF54*'EPE Data'!AF$89</f>
        <v>0</v>
      </c>
    </row>
    <row r="26" spans="1:32">
      <c r="A26" t="s">
        <v>41</v>
      </c>
      <c r="B26" s="86">
        <f ca="1">'Heavy or Residual Oil'!B55*'EPE Data'!B$89</f>
        <v>14154286757860.014</v>
      </c>
      <c r="C26" s="86">
        <f ca="1">'Heavy or Residual Oil'!C55*'EPE Data'!C$89</f>
        <v>15677096640979.184</v>
      </c>
      <c r="D26" s="86">
        <f ca="1">'Heavy or Residual Oil'!D55*'EPE Data'!D$89</f>
        <v>15624106730566.881</v>
      </c>
      <c r="E26" s="86">
        <f ca="1">'Heavy or Residual Oil'!E55*'EPE Data'!E$89</f>
        <v>14151224062288.525</v>
      </c>
      <c r="F26" s="86">
        <f ca="1">'Heavy or Residual Oil'!F55*'EPE Data'!F$89</f>
        <v>11462086531886.656</v>
      </c>
      <c r="G26" s="86">
        <f ca="1">'Heavy or Residual Oil'!G55*'EPE Data'!G$89</f>
        <v>11450914272067.521</v>
      </c>
      <c r="H26" s="86">
        <f ca="1">'Heavy or Residual Oil'!H55*'EPE Data'!H$89</f>
        <v>11656600340479.85</v>
      </c>
      <c r="I26" s="86">
        <f ca="1">'Heavy or Residual Oil'!I55*'EPE Data'!I$89</f>
        <v>11862317058667.645</v>
      </c>
      <c r="J26" s="86">
        <f ca="1">'Heavy or Residual Oil'!J55*'EPE Data'!J$89</f>
        <v>12068063057703.602</v>
      </c>
      <c r="K26" s="86">
        <f ca="1">'Heavy or Residual Oil'!K55*'EPE Data'!K$89</f>
        <v>12273837048986.045</v>
      </c>
      <c r="L26" s="86">
        <f ca="1">'Heavy or Residual Oil'!L55*'EPE Data'!L$89</f>
        <v>12479637818432.441</v>
      </c>
      <c r="M26" s="86">
        <f ca="1">'Heavy or Residual Oil'!M55*'EPE Data'!M$89</f>
        <v>12740709788177.797</v>
      </c>
      <c r="N26" s="86">
        <f ca="1">'Heavy or Residual Oil'!N55*'EPE Data'!N$89</f>
        <v>13001595714381.145</v>
      </c>
      <c r="O26" s="86">
        <f ca="1">'Heavy or Residual Oil'!O55*'EPE Data'!O$89</f>
        <v>13262302044854.66</v>
      </c>
      <c r="P26" s="86">
        <f ca="1">'Heavy or Residual Oil'!P55*'EPE Data'!P$89</f>
        <v>13522834932859.551</v>
      </c>
      <c r="Q26" s="86">
        <f ca="1">'Heavy or Residual Oil'!Q55*'EPE Data'!Q$89</f>
        <v>13783200253735.844</v>
      </c>
      <c r="R26" s="86">
        <f ca="1">'Heavy or Residual Oil'!R55*'EPE Data'!R$89</f>
        <v>14077680574082.543</v>
      </c>
      <c r="S26" s="86">
        <f ca="1">'Heavy or Residual Oil'!S55*'EPE Data'!S$89</f>
        <v>14372532431929.053</v>
      </c>
      <c r="T26" s="86">
        <f ca="1">'Heavy or Residual Oil'!T55*'EPE Data'!T$89</f>
        <v>14667743268233.289</v>
      </c>
      <c r="U26" s="86">
        <f ca="1">'Heavy or Residual Oil'!U55*'EPE Data'!U$89</f>
        <v>14963301083688.875</v>
      </c>
      <c r="V26" s="86">
        <f ca="1">'Heavy or Residual Oil'!V55*'EPE Data'!V$89</f>
        <v>15259194407885.635</v>
      </c>
      <c r="W26" s="86">
        <f ca="1">'Heavy or Residual Oil'!W55*'EPE Data'!W$89</f>
        <v>15507024351752.908</v>
      </c>
      <c r="X26" s="86">
        <f ca="1">'Heavy or Residual Oil'!X55*'EPE Data'!X$89</f>
        <v>15755012152159.789</v>
      </c>
      <c r="Y26" s="86">
        <f ca="1">'Heavy or Residual Oil'!Y55*'EPE Data'!Y$89</f>
        <v>16003152505445.752</v>
      </c>
      <c r="Z26" s="86">
        <f ca="1">'Heavy or Residual Oil'!Z55*'EPE Data'!Z$89</f>
        <v>16251440342908.584</v>
      </c>
      <c r="AA26" s="86">
        <f ca="1">'Heavy or Residual Oil'!AA55*'EPE Data'!AA$89</f>
        <v>16499870817935.773</v>
      </c>
      <c r="AB26" s="86">
        <f ca="1">'Heavy or Residual Oil'!AB55*'EPE Data'!AB$89</f>
        <v>16736274530954.889</v>
      </c>
      <c r="AC26" s="86">
        <f ca="1">'Heavy or Residual Oil'!AC55*'EPE Data'!AC$89</f>
        <v>16973102767823.76</v>
      </c>
      <c r="AD26" s="86">
        <f ca="1">'Heavy or Residual Oil'!AD55*'EPE Data'!AD$89</f>
        <v>17210353432546.072</v>
      </c>
      <c r="AE26" s="86">
        <f ca="1">'Heavy or Residual Oil'!AE55*'EPE Data'!AE$89</f>
        <v>17448024442900.902</v>
      </c>
      <c r="AF26" s="86">
        <f ca="1">'Heavy or Residual Oil'!AF55*'EPE Data'!AF$89</f>
        <v>17686113730329.719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H86"/>
  <sheetViews>
    <sheetView workbookViewId="0">
      <selection activeCell="B2" sqref="B2:AF26"/>
    </sheetView>
  </sheetViews>
  <sheetFormatPr baseColWidth="10" defaultColWidth="9.140625" defaultRowHeight="15"/>
  <cols>
    <col min="1" max="1" width="39.85546875" customWidth="1"/>
    <col min="2" max="32" width="12.42578125" customWidth="1"/>
  </cols>
  <sheetData>
    <row r="1" spans="1:34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t="s">
        <v>17</v>
      </c>
      <c r="B2" s="86">
        <f ca="1">'LPG Propane or Butane'!B31*'EPE Data'!B$90</f>
        <v>0</v>
      </c>
      <c r="C2" s="86">
        <f ca="1">'LPG Propane or Butane'!C31*'EPE Data'!C$90</f>
        <v>0</v>
      </c>
      <c r="D2" s="86">
        <f ca="1">'LPG Propane or Butane'!D31*'EPE Data'!D$90</f>
        <v>0</v>
      </c>
      <c r="E2" s="86">
        <f ca="1">'LPG Propane or Butane'!E31*'EPE Data'!E$90</f>
        <v>0</v>
      </c>
      <c r="F2" s="86">
        <f ca="1">'LPG Propane or Butane'!F31*'EPE Data'!F$90</f>
        <v>0</v>
      </c>
      <c r="G2" s="86">
        <f ca="1">'LPG Propane or Butane'!G31*'EPE Data'!G$90</f>
        <v>0</v>
      </c>
      <c r="H2" s="86">
        <f ca="1">'LPG Propane or Butane'!H31*'EPE Data'!H$90</f>
        <v>0</v>
      </c>
      <c r="I2" s="86">
        <f ca="1">'LPG Propane or Butane'!I31*'EPE Data'!I$90</f>
        <v>0</v>
      </c>
      <c r="J2" s="86">
        <f ca="1">'LPG Propane or Butane'!J31*'EPE Data'!J$90</f>
        <v>0</v>
      </c>
      <c r="K2" s="86">
        <f ca="1">'LPG Propane or Butane'!K31*'EPE Data'!K$90</f>
        <v>0</v>
      </c>
      <c r="L2" s="86">
        <f ca="1">'LPG Propane or Butane'!L31*'EPE Data'!L$90</f>
        <v>0</v>
      </c>
      <c r="M2" s="86">
        <f ca="1">'LPG Propane or Butane'!M31*'EPE Data'!M$90</f>
        <v>0</v>
      </c>
      <c r="N2" s="86">
        <f ca="1">'LPG Propane or Butane'!N31*'EPE Data'!N$90</f>
        <v>0</v>
      </c>
      <c r="O2" s="86">
        <f ca="1">'LPG Propane or Butane'!O31*'EPE Data'!O$90</f>
        <v>0</v>
      </c>
      <c r="P2" s="86">
        <f ca="1">'LPG Propane or Butane'!P31*'EPE Data'!P$90</f>
        <v>0</v>
      </c>
      <c r="Q2" s="86">
        <f ca="1">'LPG Propane or Butane'!Q31*'EPE Data'!Q$90</f>
        <v>0</v>
      </c>
      <c r="R2" s="86">
        <f ca="1">'LPG Propane or Butane'!R31*'EPE Data'!R$90</f>
        <v>0</v>
      </c>
      <c r="S2" s="86">
        <f ca="1">'LPG Propane or Butane'!S31*'EPE Data'!S$90</f>
        <v>0</v>
      </c>
      <c r="T2" s="86">
        <f ca="1">'LPG Propane or Butane'!T31*'EPE Data'!T$90</f>
        <v>0</v>
      </c>
      <c r="U2" s="86">
        <f ca="1">'LPG Propane or Butane'!U31*'EPE Data'!U$90</f>
        <v>0</v>
      </c>
      <c r="V2" s="86">
        <f ca="1">'LPG Propane or Butane'!V31*'EPE Data'!V$90</f>
        <v>0</v>
      </c>
      <c r="W2" s="86">
        <f ca="1">'LPG Propane or Butane'!W31*'EPE Data'!W$90</f>
        <v>0</v>
      </c>
      <c r="X2" s="86">
        <f ca="1">'LPG Propane or Butane'!X31*'EPE Data'!X$90</f>
        <v>0</v>
      </c>
      <c r="Y2" s="86">
        <f ca="1">'LPG Propane or Butane'!Y31*'EPE Data'!Y$90</f>
        <v>0</v>
      </c>
      <c r="Z2" s="86">
        <f ca="1">'LPG Propane or Butane'!Z31*'EPE Data'!Z$90</f>
        <v>0</v>
      </c>
      <c r="AA2" s="86">
        <f ca="1">'LPG Propane or Butane'!AA31*'EPE Data'!AA$90</f>
        <v>0</v>
      </c>
      <c r="AB2" s="86">
        <f ca="1">'LPG Propane or Butane'!AB31*'EPE Data'!AB$90</f>
        <v>0</v>
      </c>
      <c r="AC2" s="86">
        <f ca="1">'LPG Propane or Butane'!AC31*'EPE Data'!AC$90</f>
        <v>0</v>
      </c>
      <c r="AD2" s="86">
        <f ca="1">'LPG Propane or Butane'!AD31*'EPE Data'!AD$90</f>
        <v>0</v>
      </c>
      <c r="AE2" s="86">
        <f ca="1">'LPG Propane or Butane'!AE31*'EPE Data'!AE$90</f>
        <v>0</v>
      </c>
      <c r="AF2" s="86">
        <f ca="1">'LPG Propane or Butane'!AF31*'EPE Data'!AF$90</f>
        <v>0</v>
      </c>
    </row>
    <row r="3" spans="1:34">
      <c r="A3" t="s">
        <v>18</v>
      </c>
      <c r="B3" s="86">
        <f ca="1">'LPG Propane or Butane'!B32*'EPE Data'!B$90</f>
        <v>0</v>
      </c>
      <c r="C3" s="86">
        <f ca="1">'LPG Propane or Butane'!C32*'EPE Data'!C$90</f>
        <v>0</v>
      </c>
      <c r="D3" s="86">
        <f ca="1">'LPG Propane or Butane'!D32*'EPE Data'!D$90</f>
        <v>0</v>
      </c>
      <c r="E3" s="86">
        <f ca="1">'LPG Propane or Butane'!E32*'EPE Data'!E$90</f>
        <v>0</v>
      </c>
      <c r="F3" s="86">
        <f ca="1">'LPG Propane or Butane'!F32*'EPE Data'!F$90</f>
        <v>0</v>
      </c>
      <c r="G3" s="86">
        <f ca="1">'LPG Propane or Butane'!G32*'EPE Data'!G$90</f>
        <v>0</v>
      </c>
      <c r="H3" s="86">
        <f ca="1">'LPG Propane or Butane'!H32*'EPE Data'!H$90</f>
        <v>0</v>
      </c>
      <c r="I3" s="86">
        <f ca="1">'LPG Propane or Butane'!I32*'EPE Data'!I$90</f>
        <v>0</v>
      </c>
      <c r="J3" s="86">
        <f ca="1">'LPG Propane or Butane'!J32*'EPE Data'!J$90</f>
        <v>0</v>
      </c>
      <c r="K3" s="86">
        <f ca="1">'LPG Propane or Butane'!K32*'EPE Data'!K$90</f>
        <v>0</v>
      </c>
      <c r="L3" s="86">
        <f ca="1">'LPG Propane or Butane'!L32*'EPE Data'!L$90</f>
        <v>0</v>
      </c>
      <c r="M3" s="86">
        <f ca="1">'LPG Propane or Butane'!M32*'EPE Data'!M$90</f>
        <v>0</v>
      </c>
      <c r="N3" s="86">
        <f ca="1">'LPG Propane or Butane'!N32*'EPE Data'!N$90</f>
        <v>0</v>
      </c>
      <c r="O3" s="86">
        <f ca="1">'LPG Propane or Butane'!O32*'EPE Data'!O$90</f>
        <v>0</v>
      </c>
      <c r="P3" s="86">
        <f ca="1">'LPG Propane or Butane'!P32*'EPE Data'!P$90</f>
        <v>0</v>
      </c>
      <c r="Q3" s="86">
        <f ca="1">'LPG Propane or Butane'!Q32*'EPE Data'!Q$90</f>
        <v>0</v>
      </c>
      <c r="R3" s="86">
        <f ca="1">'LPG Propane or Butane'!R32*'EPE Data'!R$90</f>
        <v>0</v>
      </c>
      <c r="S3" s="86">
        <f ca="1">'LPG Propane or Butane'!S32*'EPE Data'!S$90</f>
        <v>0</v>
      </c>
      <c r="T3" s="86">
        <f ca="1">'LPG Propane or Butane'!T32*'EPE Data'!T$90</f>
        <v>0</v>
      </c>
      <c r="U3" s="86">
        <f ca="1">'LPG Propane or Butane'!U32*'EPE Data'!U$90</f>
        <v>0</v>
      </c>
      <c r="V3" s="86">
        <f ca="1">'LPG Propane or Butane'!V32*'EPE Data'!V$90</f>
        <v>0</v>
      </c>
      <c r="W3" s="86">
        <f ca="1">'LPG Propane or Butane'!W32*'EPE Data'!W$90</f>
        <v>0</v>
      </c>
      <c r="X3" s="86">
        <f ca="1">'LPG Propane or Butane'!X32*'EPE Data'!X$90</f>
        <v>0</v>
      </c>
      <c r="Y3" s="86">
        <f ca="1">'LPG Propane or Butane'!Y32*'EPE Data'!Y$90</f>
        <v>0</v>
      </c>
      <c r="Z3" s="86">
        <f ca="1">'LPG Propane or Butane'!Z32*'EPE Data'!Z$90</f>
        <v>0</v>
      </c>
      <c r="AA3" s="86">
        <f ca="1">'LPG Propane or Butane'!AA32*'EPE Data'!AA$90</f>
        <v>0</v>
      </c>
      <c r="AB3" s="86">
        <f ca="1">'LPG Propane or Butane'!AB32*'EPE Data'!AB$90</f>
        <v>0</v>
      </c>
      <c r="AC3" s="86">
        <f ca="1">'LPG Propane or Butane'!AC32*'EPE Data'!AC$90</f>
        <v>0</v>
      </c>
      <c r="AD3" s="86">
        <f ca="1">'LPG Propane or Butane'!AD32*'EPE Data'!AD$90</f>
        <v>0</v>
      </c>
      <c r="AE3" s="86">
        <f ca="1">'LPG Propane or Butane'!AE32*'EPE Data'!AE$90</f>
        <v>0</v>
      </c>
      <c r="AF3" s="86">
        <f ca="1">'LPG Propane or Butane'!AF32*'EPE Data'!AF$90</f>
        <v>0</v>
      </c>
    </row>
    <row r="4" spans="1:34">
      <c r="A4" t="s">
        <v>19</v>
      </c>
      <c r="B4" s="86">
        <f ca="1">'LPG Propane or Butane'!B33*'EPE Data'!B$90</f>
        <v>0</v>
      </c>
      <c r="C4" s="86">
        <f ca="1">'LPG Propane or Butane'!C33*'EPE Data'!C$90</f>
        <v>0</v>
      </c>
      <c r="D4" s="86">
        <f ca="1">'LPG Propane or Butane'!D33*'EPE Data'!D$90</f>
        <v>0</v>
      </c>
      <c r="E4" s="86">
        <f ca="1">'LPG Propane or Butane'!E33*'EPE Data'!E$90</f>
        <v>0</v>
      </c>
      <c r="F4" s="86">
        <f ca="1">'LPG Propane or Butane'!F33*'EPE Data'!F$90</f>
        <v>0</v>
      </c>
      <c r="G4" s="86">
        <f ca="1">'LPG Propane or Butane'!G33*'EPE Data'!G$90</f>
        <v>0</v>
      </c>
      <c r="H4" s="86">
        <f ca="1">'LPG Propane or Butane'!H33*'EPE Data'!H$90</f>
        <v>0</v>
      </c>
      <c r="I4" s="86">
        <f ca="1">'LPG Propane or Butane'!I33*'EPE Data'!I$90</f>
        <v>0</v>
      </c>
      <c r="J4" s="86">
        <f ca="1">'LPG Propane or Butane'!J33*'EPE Data'!J$90</f>
        <v>0</v>
      </c>
      <c r="K4" s="86">
        <f ca="1">'LPG Propane or Butane'!K33*'EPE Data'!K$90</f>
        <v>0</v>
      </c>
      <c r="L4" s="86">
        <f ca="1">'LPG Propane or Butane'!L33*'EPE Data'!L$90</f>
        <v>0</v>
      </c>
      <c r="M4" s="86">
        <f ca="1">'LPG Propane or Butane'!M33*'EPE Data'!M$90</f>
        <v>0</v>
      </c>
      <c r="N4" s="86">
        <f ca="1">'LPG Propane or Butane'!N33*'EPE Data'!N$90</f>
        <v>0</v>
      </c>
      <c r="O4" s="86">
        <f ca="1">'LPG Propane or Butane'!O33*'EPE Data'!O$90</f>
        <v>0</v>
      </c>
      <c r="P4" s="86">
        <f ca="1">'LPG Propane or Butane'!P33*'EPE Data'!P$90</f>
        <v>0</v>
      </c>
      <c r="Q4" s="86">
        <f ca="1">'LPG Propane or Butane'!Q33*'EPE Data'!Q$90</f>
        <v>0</v>
      </c>
      <c r="R4" s="86">
        <f ca="1">'LPG Propane or Butane'!R33*'EPE Data'!R$90</f>
        <v>0</v>
      </c>
      <c r="S4" s="86">
        <f ca="1">'LPG Propane or Butane'!S33*'EPE Data'!S$90</f>
        <v>0</v>
      </c>
      <c r="T4" s="86">
        <f ca="1">'LPG Propane or Butane'!T33*'EPE Data'!T$90</f>
        <v>0</v>
      </c>
      <c r="U4" s="86">
        <f ca="1">'LPG Propane or Butane'!U33*'EPE Data'!U$90</f>
        <v>0</v>
      </c>
      <c r="V4" s="86">
        <f ca="1">'LPG Propane or Butane'!V33*'EPE Data'!V$90</f>
        <v>0</v>
      </c>
      <c r="W4" s="86">
        <f ca="1">'LPG Propane or Butane'!W33*'EPE Data'!W$90</f>
        <v>0</v>
      </c>
      <c r="X4" s="86">
        <f ca="1">'LPG Propane or Butane'!X33*'EPE Data'!X$90</f>
        <v>0</v>
      </c>
      <c r="Y4" s="86">
        <f ca="1">'LPG Propane or Butane'!Y33*'EPE Data'!Y$90</f>
        <v>0</v>
      </c>
      <c r="Z4" s="86">
        <f ca="1">'LPG Propane or Butane'!Z33*'EPE Data'!Z$90</f>
        <v>0</v>
      </c>
      <c r="AA4" s="86">
        <f ca="1">'LPG Propane or Butane'!AA33*'EPE Data'!AA$90</f>
        <v>0</v>
      </c>
      <c r="AB4" s="86">
        <f ca="1">'LPG Propane or Butane'!AB33*'EPE Data'!AB$90</f>
        <v>0</v>
      </c>
      <c r="AC4" s="86">
        <f ca="1">'LPG Propane or Butane'!AC33*'EPE Data'!AC$90</f>
        <v>0</v>
      </c>
      <c r="AD4" s="86">
        <f ca="1">'LPG Propane or Butane'!AD33*'EPE Data'!AD$90</f>
        <v>0</v>
      </c>
      <c r="AE4" s="86">
        <f ca="1">'LPG Propane or Butane'!AE33*'EPE Data'!AE$90</f>
        <v>0</v>
      </c>
      <c r="AF4" s="86">
        <f ca="1">'LPG Propane or Butane'!AF33*'EPE Data'!AF$90</f>
        <v>0</v>
      </c>
    </row>
    <row r="5" spans="1:34">
      <c r="A5" t="s">
        <v>20</v>
      </c>
      <c r="B5" s="86">
        <f ca="1">'LPG Propane or Butane'!B34*'EPE Data'!B$90</f>
        <v>4195525022115.7925</v>
      </c>
      <c r="C5" s="86">
        <f ca="1">'LPG Propane or Butane'!C34*'EPE Data'!C$90</f>
        <v>4470266968148.5283</v>
      </c>
      <c r="D5" s="86">
        <f ca="1">'LPG Propane or Butane'!D34*'EPE Data'!D$90</f>
        <v>4513460210804.2129</v>
      </c>
      <c r="E5" s="86">
        <f ca="1">'LPG Propane or Butane'!E34*'EPE Data'!E$90</f>
        <v>4531915558608.8447</v>
      </c>
      <c r="F5" s="86">
        <f ca="1">'LPG Propane or Butane'!F34*'EPE Data'!F$90</f>
        <v>4705667773139.6904</v>
      </c>
      <c r="G5" s="86">
        <f ca="1">'LPG Propane or Butane'!G34*'EPE Data'!G$90</f>
        <v>4789055467295.793</v>
      </c>
      <c r="H5" s="86">
        <f ca="1">'LPG Propane or Butane'!H34*'EPE Data'!H$90</f>
        <v>4985897210961.9424</v>
      </c>
      <c r="I5" s="86">
        <f ca="1">'LPG Propane or Butane'!I34*'EPE Data'!I$90</f>
        <v>5187604556767.3975</v>
      </c>
      <c r="J5" s="86">
        <f ca="1">'LPG Propane or Butane'!J34*'EPE Data'!J$90</f>
        <v>5394216731960.3506</v>
      </c>
      <c r="K5" s="86">
        <f ca="1">'LPG Propane or Butane'!K34*'EPE Data'!K$90</f>
        <v>5605772437658.4043</v>
      </c>
      <c r="L5" s="86">
        <f ca="1">'LPG Propane or Butane'!L34*'EPE Data'!L$90</f>
        <v>5822309857639.9443</v>
      </c>
      <c r="M5" s="86">
        <f ca="1">'LPG Propane or Butane'!M34*'EPE Data'!M$90</f>
        <v>6004332635893.1816</v>
      </c>
      <c r="N5" s="86">
        <f ca="1">'LPG Propane or Butane'!N34*'EPE Data'!N$90</f>
        <v>6188393110592.5908</v>
      </c>
      <c r="O5" s="86">
        <f ca="1">'LPG Propane or Butane'!O34*'EPE Data'!O$90</f>
        <v>6374473842662.416</v>
      </c>
      <c r="P5" s="86">
        <f ca="1">'LPG Propane or Butane'!P34*'EPE Data'!P$90</f>
        <v>6562557591457.6729</v>
      </c>
      <c r="Q5" s="86">
        <f ca="1">'LPG Propane or Butane'!Q34*'EPE Data'!Q$90</f>
        <v>6752627311949.8291</v>
      </c>
      <c r="R5" s="86">
        <f ca="1">'LPG Propane or Butane'!R34*'EPE Data'!R$90</f>
        <v>6962767802070.8672</v>
      </c>
      <c r="S5" s="86">
        <f ca="1">'LPG Propane or Butane'!S34*'EPE Data'!S$90</f>
        <v>7175265132971.085</v>
      </c>
      <c r="T5" s="86">
        <f ca="1">'LPG Propane or Butane'!T34*'EPE Data'!T$90</f>
        <v>7390091133149.1055</v>
      </c>
      <c r="U5" s="86">
        <f ca="1">'LPG Propane or Butane'!U34*'EPE Data'!U$90</f>
        <v>7607218078303.29</v>
      </c>
      <c r="V5" s="86">
        <f ca="1">'LPG Propane or Butane'!V34*'EPE Data'!V$90</f>
        <v>7826618682493.1338</v>
      </c>
      <c r="W5" s="86">
        <f ca="1">'LPG Propane or Butane'!W34*'EPE Data'!W$90</f>
        <v>8044477622496.8857</v>
      </c>
      <c r="X5" s="86">
        <f ca="1">'LPG Propane or Butane'!X34*'EPE Data'!X$90</f>
        <v>8264402211897.4619</v>
      </c>
      <c r="Y5" s="86">
        <f ca="1">'LPG Propane or Butane'!Y34*'EPE Data'!Y$90</f>
        <v>8486366258014.2852</v>
      </c>
      <c r="Z5" s="86">
        <f ca="1">'LPG Propane or Butane'!Z34*'EPE Data'!Z$90</f>
        <v>8710344009138.0166</v>
      </c>
      <c r="AA5" s="86">
        <f ca="1">'LPG Propane or Butane'!AA34*'EPE Data'!AA$90</f>
        <v>8936310145289.375</v>
      </c>
      <c r="AB5" s="86">
        <f ca="1">'LPG Propane or Butane'!AB34*'EPE Data'!AB$90</f>
        <v>9183868256181.8301</v>
      </c>
      <c r="AC5" s="86">
        <f ca="1">'LPG Propane or Butane'!AC34*'EPE Data'!AC$90</f>
        <v>9434268102220.6621</v>
      </c>
      <c r="AD5" s="86">
        <f ca="1">'LPG Propane or Butane'!AD34*'EPE Data'!AD$90</f>
        <v>9687492355337.2773</v>
      </c>
      <c r="AE5" s="86">
        <f ca="1">'LPG Propane or Butane'!AE34*'EPE Data'!AE$90</f>
        <v>9943523828059.2949</v>
      </c>
      <c r="AF5" s="86">
        <f ca="1">'LPG Propane or Butane'!AF34*'EPE Data'!AF$90</f>
        <v>10202345472087.467</v>
      </c>
    </row>
    <row r="6" spans="1:34">
      <c r="A6" t="s">
        <v>21</v>
      </c>
      <c r="B6" s="86">
        <f ca="1">'LPG Propane or Butane'!B35*'EPE Data'!B$90</f>
        <v>33631538016320.785</v>
      </c>
      <c r="C6" s="86">
        <f ca="1">'LPG Propane or Butane'!C35*'EPE Data'!C$90</f>
        <v>35182814768201.109</v>
      </c>
      <c r="D6" s="86">
        <f ca="1">'LPG Propane or Butane'!D35*'EPE Data'!D$90</f>
        <v>34458582592842.309</v>
      </c>
      <c r="E6" s="86">
        <f ca="1">'LPG Propane or Butane'!E35*'EPE Data'!E$90</f>
        <v>34466199542971.129</v>
      </c>
      <c r="F6" s="86">
        <f ca="1">'LPG Propane or Butane'!F35*'EPE Data'!F$90</f>
        <v>35649230019306.594</v>
      </c>
      <c r="G6" s="86">
        <f ca="1">'LPG Propane or Butane'!G35*'EPE Data'!G$90</f>
        <v>36140113912081.539</v>
      </c>
      <c r="H6" s="86">
        <f ca="1">'LPG Propane or Butane'!H35*'EPE Data'!H$90</f>
        <v>36995836640040.984</v>
      </c>
      <c r="I6" s="86">
        <f ca="1">'LPG Propane or Butane'!I35*'EPE Data'!I$90</f>
        <v>37853983104351.609</v>
      </c>
      <c r="J6" s="86">
        <f ca="1">'LPG Propane or Butane'!J35*'EPE Data'!J$90</f>
        <v>38714328939230.172</v>
      </c>
      <c r="K6" s="86">
        <f ca="1">'LPG Propane or Butane'!K35*'EPE Data'!K$90</f>
        <v>39576652788171.523</v>
      </c>
      <c r="L6" s="86">
        <f ca="1">'LPG Propane or Butane'!L35*'EPE Data'!L$90</f>
        <v>40440736253665.328</v>
      </c>
      <c r="M6" s="86">
        <f ca="1">'LPG Propane or Butane'!M35*'EPE Data'!M$90</f>
        <v>41087414063961.844</v>
      </c>
      <c r="N6" s="86">
        <f ca="1">'LPG Propane or Butane'!N35*'EPE Data'!N$90</f>
        <v>41725595947786.414</v>
      </c>
      <c r="O6" s="86">
        <f ca="1">'LPG Propane or Butane'!O35*'EPE Data'!O$90</f>
        <v>42355354615235.617</v>
      </c>
      <c r="P6" s="86">
        <f ca="1">'LPG Propane or Butane'!P35*'EPE Data'!P$90</f>
        <v>42976761949073.164</v>
      </c>
      <c r="Q6" s="86">
        <f ca="1">'LPG Propane or Butane'!Q35*'EPE Data'!Q$90</f>
        <v>43589889016463.805</v>
      </c>
      <c r="R6" s="86">
        <f ca="1">'LPG Propane or Butane'!R35*'EPE Data'!R$90</f>
        <v>44182107393457.203</v>
      </c>
      <c r="S6" s="86">
        <f ca="1">'LPG Propane or Butane'!S35*'EPE Data'!S$90</f>
        <v>44766399780244.508</v>
      </c>
      <c r="T6" s="86">
        <f ca="1">'LPG Propane or Butane'!T35*'EPE Data'!T$90</f>
        <v>45342860916803.836</v>
      </c>
      <c r="U6" s="86">
        <f ca="1">'LPG Propane or Butane'!U35*'EPE Data'!U$90</f>
        <v>45911584039193.102</v>
      </c>
      <c r="V6" s="86">
        <f ca="1">'LPG Propane or Butane'!V35*'EPE Data'!V$90</f>
        <v>46472660909273.805</v>
      </c>
      <c r="W6" s="86">
        <f ca="1">'LPG Propane or Butane'!W35*'EPE Data'!W$90</f>
        <v>46894898358185.023</v>
      </c>
      <c r="X6" s="86">
        <f ca="1">'LPG Propane or Butane'!X35*'EPE Data'!X$90</f>
        <v>47312626027945.461</v>
      </c>
      <c r="Y6" s="86">
        <f ca="1">'LPG Propane or Butane'!Y35*'EPE Data'!Y$90</f>
        <v>47725901103092.32</v>
      </c>
      <c r="Z6" s="86">
        <f ca="1">'LPG Propane or Butane'!Z35*'EPE Data'!Z$90</f>
        <v>48134779805423.008</v>
      </c>
      <c r="AA6" s="86">
        <f ca="1">'LPG Propane or Butane'!AA35*'EPE Data'!AA$90</f>
        <v>48539317414170.687</v>
      </c>
      <c r="AB6" s="86">
        <f ca="1">'LPG Propane or Butane'!AB35*'EPE Data'!AB$90</f>
        <v>49247052905951.344</v>
      </c>
      <c r="AC6" s="86">
        <f ca="1">'LPG Propane or Butane'!AC35*'EPE Data'!AC$90</f>
        <v>49956263227858.867</v>
      </c>
      <c r="AD6" s="86">
        <f ca="1">'LPG Propane or Butane'!AD35*'EPE Data'!AD$90</f>
        <v>50666939386811.117</v>
      </c>
      <c r="AE6" s="86">
        <f ca="1">'LPG Propane or Butane'!AE35*'EPE Data'!AE$90</f>
        <v>51379072462693.852</v>
      </c>
      <c r="AF6" s="86">
        <f ca="1">'LPG Propane or Butane'!AF35*'EPE Data'!AF$90</f>
        <v>52092653607622.266</v>
      </c>
    </row>
    <row r="7" spans="1:34">
      <c r="A7" t="s">
        <v>22</v>
      </c>
      <c r="B7" s="86">
        <f ca="1">'LPG Propane or Butane'!B36*'EPE Data'!B$90</f>
        <v>4247910398877.0249</v>
      </c>
      <c r="C7" s="86">
        <f ca="1">'LPG Propane or Butane'!C36*'EPE Data'!C$90</f>
        <v>5099158518726.2197</v>
      </c>
      <c r="D7" s="86">
        <f ca="1">'LPG Propane or Butane'!D36*'EPE Data'!D$90</f>
        <v>4047171712745.0547</v>
      </c>
      <c r="E7" s="86">
        <f ca="1">'LPG Propane or Butane'!E36*'EPE Data'!E$90</f>
        <v>3956780415386.5195</v>
      </c>
      <c r="F7" s="86">
        <f ca="1">'LPG Propane or Butane'!F36*'EPE Data'!F$90</f>
        <v>3997442072187.9443</v>
      </c>
      <c r="G7" s="86">
        <f ca="1">'LPG Propane or Butane'!G36*'EPE Data'!G$90</f>
        <v>3955271751758.4741</v>
      </c>
      <c r="H7" s="86">
        <f ca="1">'LPG Propane or Butane'!H36*'EPE Data'!H$90</f>
        <v>4026110928922.5356</v>
      </c>
      <c r="I7" s="86">
        <f ca="1">'LPG Propane or Butane'!I36*'EPE Data'!I$90</f>
        <v>4095972972148.9395</v>
      </c>
      <c r="J7" s="86">
        <f ca="1">'LPG Propane or Butane'!J36*'EPE Data'!J$90</f>
        <v>4164814473694.8765</v>
      </c>
      <c r="K7" s="86">
        <f ca="1">'LPG Propane or Butane'!K36*'EPE Data'!K$90</f>
        <v>4232592608018.4727</v>
      </c>
      <c r="L7" s="86">
        <f ca="1">'LPG Propane or Butane'!L36*'EPE Data'!L$90</f>
        <v>4299265122050.5513</v>
      </c>
      <c r="M7" s="86">
        <f ca="1">'LPG Propane or Butane'!M36*'EPE Data'!M$90</f>
        <v>4336239438316.2412</v>
      </c>
      <c r="N7" s="86">
        <f ca="1">'LPG Propane or Butane'!N36*'EPE Data'!N$90</f>
        <v>4371145326285.2588</v>
      </c>
      <c r="O7" s="86">
        <f ca="1">'LPG Propane or Butane'!O36*'EPE Data'!O$90</f>
        <v>4404000488043.6182</v>
      </c>
      <c r="P7" s="86">
        <f ca="1">'LPG Propane or Butane'!P36*'EPE Data'!P$90</f>
        <v>4434822424253.9053</v>
      </c>
      <c r="Q7" s="86">
        <f ca="1">'LPG Propane or Butane'!Q36*'EPE Data'!Q$90</f>
        <v>4463628437012.0146</v>
      </c>
      <c r="R7" s="86">
        <f ca="1">'LPG Propane or Butane'!R36*'EPE Data'!R$90</f>
        <v>4485086636055.0137</v>
      </c>
      <c r="S7" s="86">
        <f ca="1">'LPG Propane or Butane'!S36*'EPE Data'!S$90</f>
        <v>4504546819414.0986</v>
      </c>
      <c r="T7" s="86">
        <f ca="1">'LPG Propane or Butane'!T36*'EPE Data'!T$90</f>
        <v>4522032869526.332</v>
      </c>
      <c r="U7" s="86">
        <f ca="1">'LPG Propane or Butane'!U36*'EPE Data'!U$90</f>
        <v>4537568289714.4687</v>
      </c>
      <c r="V7" s="86">
        <f ca="1">'LPG Propane or Butane'!V36*'EPE Data'!V$90</f>
        <v>4551176211679.8789</v>
      </c>
      <c r="W7" s="86">
        <f ca="1">'LPG Propane or Butane'!W36*'EPE Data'!W$90</f>
        <v>4544729004565.9072</v>
      </c>
      <c r="X7" s="86">
        <f ca="1">'LPG Propane or Butane'!X36*'EPE Data'!X$90</f>
        <v>4536919953751.8418</v>
      </c>
      <c r="Y7" s="86">
        <f ca="1">'LPG Propane or Butane'!Y36*'EPE Data'!Y$90</f>
        <v>4527766327578.124</v>
      </c>
      <c r="Z7" s="86">
        <f ca="1">'LPG Propane or Butane'!Z36*'EPE Data'!Z$90</f>
        <v>4517285103661.1885</v>
      </c>
      <c r="AA7" s="86">
        <f ca="1">'LPG Propane or Butane'!AA36*'EPE Data'!AA$90</f>
        <v>4505492974985.9707</v>
      </c>
      <c r="AB7" s="86">
        <f ca="1">'LPG Propane or Butane'!AB36*'EPE Data'!AB$90</f>
        <v>4555624022558.8955</v>
      </c>
      <c r="AC7" s="86">
        <f ca="1">'LPG Propane or Butane'!AC36*'EPE Data'!AC$90</f>
        <v>4605550865441.7012</v>
      </c>
      <c r="AD7" s="86">
        <f ca="1">'LPG Propane or Butane'!AD36*'EPE Data'!AD$90</f>
        <v>4655274748814.7734</v>
      </c>
      <c r="AE7" s="86">
        <f ca="1">'LPG Propane or Butane'!AE36*'EPE Data'!AE$90</f>
        <v>4704796907755.3809</v>
      </c>
      <c r="AF7" s="86">
        <f ca="1">'LPG Propane or Butane'!AF36*'EPE Data'!AF$90</f>
        <v>4754118567339.9229</v>
      </c>
    </row>
    <row r="8" spans="1:34">
      <c r="A8" t="s">
        <v>23</v>
      </c>
      <c r="B8" s="86">
        <f ca="1">'LPG Propane or Butane'!B37*'EPE Data'!B$90</f>
        <v>29051030487329.461</v>
      </c>
      <c r="C8" s="86">
        <f ca="1">'LPG Propane or Butane'!C37*'EPE Data'!C$90</f>
        <v>29240729594052.551</v>
      </c>
      <c r="D8" s="86">
        <f ca="1">'LPG Propane or Butane'!D37*'EPE Data'!D$90</f>
        <v>30705921811814.672</v>
      </c>
      <c r="E8" s="86">
        <f ca="1">'LPG Propane or Butane'!E37*'EPE Data'!E$90</f>
        <v>31879903958410.57</v>
      </c>
      <c r="F8" s="86">
        <f ca="1">'LPG Propane or Butane'!F37*'EPE Data'!F$90</f>
        <v>34190792720866.723</v>
      </c>
      <c r="G8" s="86">
        <f ca="1">'LPG Propane or Butane'!G37*'EPE Data'!G$90</f>
        <v>35904591712529.711</v>
      </c>
      <c r="H8" s="86">
        <f ca="1">'LPG Propane or Butane'!H37*'EPE Data'!H$90</f>
        <v>37225718177713.062</v>
      </c>
      <c r="I8" s="86">
        <f ca="1">'LPG Propane or Butane'!I37*'EPE Data'!I$90</f>
        <v>38574901655631.219</v>
      </c>
      <c r="J8" s="86">
        <f ca="1">'LPG Propane or Butane'!J37*'EPE Data'!J$90</f>
        <v>39952308451092.578</v>
      </c>
      <c r="K8" s="86">
        <f ca="1">'LPG Propane or Butane'!K37*'EPE Data'!K$90</f>
        <v>41358102638362.883</v>
      </c>
      <c r="L8" s="86">
        <f ca="1">'LPG Propane or Butane'!L37*'EPE Data'!L$90</f>
        <v>42792446098436.594</v>
      </c>
      <c r="M8" s="86">
        <f ca="1">'LPG Propane or Butane'!M37*'EPE Data'!M$90</f>
        <v>43899443654417.773</v>
      </c>
      <c r="N8" s="86">
        <f ca="1">'LPG Propane or Butane'!N37*'EPE Data'!N$90</f>
        <v>45012953025989.812</v>
      </c>
      <c r="O8" s="86">
        <f ca="1">'LPG Propane or Butane'!O37*'EPE Data'!O$90</f>
        <v>46132918483534.289</v>
      </c>
      <c r="P8" s="86">
        <f ca="1">'LPG Propane or Butane'!P37*'EPE Data'!P$90</f>
        <v>47259284931553.031</v>
      </c>
      <c r="Q8" s="86">
        <f ca="1">'LPG Propane or Butane'!Q37*'EPE Data'!Q$90</f>
        <v>48391997899674.477</v>
      </c>
      <c r="R8" s="86">
        <f ca="1">'LPG Propane or Butane'!R37*'EPE Data'!R$90</f>
        <v>49561943119926.352</v>
      </c>
      <c r="S8" s="86">
        <f ca="1">'LPG Propane or Butane'!S37*'EPE Data'!S$90</f>
        <v>50738605377604.93</v>
      </c>
      <c r="T8" s="86">
        <f ca="1">'LPG Propane or Butane'!T37*'EPE Data'!T$90</f>
        <v>51921904383438.75</v>
      </c>
      <c r="U8" s="86">
        <f ca="1">'LPG Propane or Butane'!U37*'EPE Data'!U$90</f>
        <v>53111761122683.406</v>
      </c>
      <c r="V8" s="86">
        <f ca="1">'LPG Propane or Butane'!V37*'EPE Data'!V$90</f>
        <v>54308097829931.422</v>
      </c>
      <c r="W8" s="86">
        <f ca="1">'LPG Propane or Butane'!W37*'EPE Data'!W$90</f>
        <v>55289977618680.695</v>
      </c>
      <c r="X8" s="86">
        <f ca="1">'LPG Propane or Butane'!X37*'EPE Data'!X$90</f>
        <v>56275990787673.789</v>
      </c>
      <c r="Y8" s="86">
        <f ca="1">'LPG Propane or Butane'!Y37*'EPE Data'!Y$90</f>
        <v>57266084925156.469</v>
      </c>
      <c r="Z8" s="86">
        <f ca="1">'LPG Propane or Butane'!Z37*'EPE Data'!Z$90</f>
        <v>58260208501761.422</v>
      </c>
      <c r="AA8" s="86">
        <f ca="1">'LPG Propane or Butane'!AA37*'EPE Data'!AA$90</f>
        <v>59258310852016.375</v>
      </c>
      <c r="AB8" s="86">
        <f ca="1">'LPG Propane or Butane'!AB37*'EPE Data'!AB$90</f>
        <v>60029970133908.195</v>
      </c>
      <c r="AC8" s="86">
        <f ca="1">'LPG Propane or Butane'!AC37*'EPE Data'!AC$90</f>
        <v>60801405379457.594</v>
      </c>
      <c r="AD8" s="86">
        <f ca="1">'LPG Propane or Butane'!AD37*'EPE Data'!AD$90</f>
        <v>61572617954772.602</v>
      </c>
      <c r="AE8" s="86">
        <f ca="1">'LPG Propane or Butane'!AE37*'EPE Data'!AE$90</f>
        <v>62343609214876.867</v>
      </c>
      <c r="AF8" s="86">
        <f ca="1">'LPG Propane or Butane'!AF37*'EPE Data'!AF$90</f>
        <v>63114380503822.023</v>
      </c>
    </row>
    <row r="9" spans="1:34">
      <c r="A9" t="s">
        <v>24</v>
      </c>
      <c r="B9" s="86">
        <f ca="1">'LPG Propane or Butane'!B38*'EPE Data'!B$90</f>
        <v>29051030487329.461</v>
      </c>
      <c r="C9" s="86">
        <f ca="1">'LPG Propane or Butane'!C38*'EPE Data'!C$90</f>
        <v>29240729594052.551</v>
      </c>
      <c r="D9" s="86">
        <f ca="1">'LPG Propane or Butane'!D38*'EPE Data'!D$90</f>
        <v>30705921811814.672</v>
      </c>
      <c r="E9" s="86">
        <f ca="1">'LPG Propane or Butane'!E38*'EPE Data'!E$90</f>
        <v>31879903958410.57</v>
      </c>
      <c r="F9" s="86">
        <f ca="1">'LPG Propane or Butane'!F38*'EPE Data'!F$90</f>
        <v>34190792720866.723</v>
      </c>
      <c r="G9" s="86">
        <f ca="1">'LPG Propane or Butane'!G38*'EPE Data'!G$90</f>
        <v>35904591712529.711</v>
      </c>
      <c r="H9" s="86">
        <f ca="1">'LPG Propane or Butane'!H38*'EPE Data'!H$90</f>
        <v>37225718177713.062</v>
      </c>
      <c r="I9" s="86">
        <f ca="1">'LPG Propane or Butane'!I38*'EPE Data'!I$90</f>
        <v>38574901655631.219</v>
      </c>
      <c r="J9" s="86">
        <f ca="1">'LPG Propane or Butane'!J38*'EPE Data'!J$90</f>
        <v>39952308451092.578</v>
      </c>
      <c r="K9" s="86">
        <f ca="1">'LPG Propane or Butane'!K38*'EPE Data'!K$90</f>
        <v>41358102638362.883</v>
      </c>
      <c r="L9" s="86">
        <f ca="1">'LPG Propane or Butane'!L38*'EPE Data'!L$90</f>
        <v>42792446098436.594</v>
      </c>
      <c r="M9" s="86">
        <f ca="1">'LPG Propane or Butane'!M38*'EPE Data'!M$90</f>
        <v>43899443654417.773</v>
      </c>
      <c r="N9" s="86">
        <f ca="1">'LPG Propane or Butane'!N38*'EPE Data'!N$90</f>
        <v>45012953025989.812</v>
      </c>
      <c r="O9" s="86">
        <f ca="1">'LPG Propane or Butane'!O38*'EPE Data'!O$90</f>
        <v>46132918483534.289</v>
      </c>
      <c r="P9" s="86">
        <f ca="1">'LPG Propane or Butane'!P38*'EPE Data'!P$90</f>
        <v>47259284931553.031</v>
      </c>
      <c r="Q9" s="86">
        <f ca="1">'LPG Propane or Butane'!Q38*'EPE Data'!Q$90</f>
        <v>48391997899674.477</v>
      </c>
      <c r="R9" s="86">
        <f ca="1">'LPG Propane or Butane'!R38*'EPE Data'!R$90</f>
        <v>49561943119926.352</v>
      </c>
      <c r="S9" s="86">
        <f ca="1">'LPG Propane or Butane'!S38*'EPE Data'!S$90</f>
        <v>50738605377604.93</v>
      </c>
      <c r="T9" s="86">
        <f ca="1">'LPG Propane or Butane'!T38*'EPE Data'!T$90</f>
        <v>51921904383438.75</v>
      </c>
      <c r="U9" s="86">
        <f ca="1">'LPG Propane or Butane'!U38*'EPE Data'!U$90</f>
        <v>53111761122683.406</v>
      </c>
      <c r="V9" s="86">
        <f ca="1">'LPG Propane or Butane'!V38*'EPE Data'!V$90</f>
        <v>54308097829931.422</v>
      </c>
      <c r="W9" s="86">
        <f ca="1">'LPG Propane or Butane'!W38*'EPE Data'!W$90</f>
        <v>55289977618680.695</v>
      </c>
      <c r="X9" s="86">
        <f ca="1">'LPG Propane or Butane'!X38*'EPE Data'!X$90</f>
        <v>56275990787673.789</v>
      </c>
      <c r="Y9" s="86">
        <f ca="1">'LPG Propane or Butane'!Y38*'EPE Data'!Y$90</f>
        <v>57266084925156.469</v>
      </c>
      <c r="Z9" s="86">
        <f ca="1">'LPG Propane or Butane'!Z38*'EPE Data'!Z$90</f>
        <v>58260208501761.422</v>
      </c>
      <c r="AA9" s="86">
        <f ca="1">'LPG Propane or Butane'!AA38*'EPE Data'!AA$90</f>
        <v>59258310852016.375</v>
      </c>
      <c r="AB9" s="86">
        <f ca="1">'LPG Propane or Butane'!AB38*'EPE Data'!AB$90</f>
        <v>60029970133908.195</v>
      </c>
      <c r="AC9" s="86">
        <f ca="1">'LPG Propane or Butane'!AC38*'EPE Data'!AC$90</f>
        <v>60801405379457.594</v>
      </c>
      <c r="AD9" s="86">
        <f ca="1">'LPG Propane or Butane'!AD38*'EPE Data'!AD$90</f>
        <v>61572617954772.602</v>
      </c>
      <c r="AE9" s="86">
        <f ca="1">'LPG Propane or Butane'!AE38*'EPE Data'!AE$90</f>
        <v>62343609214876.867</v>
      </c>
      <c r="AF9" s="86">
        <f ca="1">'LPG Propane or Butane'!AF38*'EPE Data'!AF$90</f>
        <v>63114380503822.023</v>
      </c>
    </row>
    <row r="10" spans="1:34">
      <c r="A10" s="88" t="s">
        <v>25</v>
      </c>
      <c r="B10" s="86">
        <f ca="1">'LPG Propane or Butane'!B39*'EPE Data'!B$90</f>
        <v>6508551881707.3428</v>
      </c>
      <c r="C10" s="86">
        <f ca="1">'LPG Propane or Butane'!C39*'EPE Data'!C$90</f>
        <v>7386696328311.5088</v>
      </c>
      <c r="D10" s="86">
        <f ca="1">'LPG Propane or Butane'!D39*'EPE Data'!D$90</f>
        <v>7702418537581.7002</v>
      </c>
      <c r="E10" s="86">
        <f ca="1">'LPG Propane or Butane'!E39*'EPE Data'!E$90</f>
        <v>7733913401036.4922</v>
      </c>
      <c r="F10" s="86">
        <f ca="1">'LPG Propane or Butane'!F39*'EPE Data'!F$90</f>
        <v>8030429203910.8896</v>
      </c>
      <c r="G10" s="86">
        <f ca="1">'LPG Propane or Butane'!G39*'EPE Data'!G$90</f>
        <v>8172733974812.9717</v>
      </c>
      <c r="H10" s="86">
        <f ca="1">'LPG Propane or Butane'!H39*'EPE Data'!H$90</f>
        <v>8399099602508.8799</v>
      </c>
      <c r="I10" s="86">
        <f ca="1">'LPG Propane or Butane'!I39*'EPE Data'!I$90</f>
        <v>8627802433633.1221</v>
      </c>
      <c r="J10" s="86">
        <f ca="1">'LPG Propane or Butane'!J39*'EPE Data'!J$90</f>
        <v>8858818878499.9082</v>
      </c>
      <c r="K10" s="86">
        <f ca="1">'LPG Propane or Butane'!K39*'EPE Data'!K$90</f>
        <v>9092125663817.1465</v>
      </c>
      <c r="L10" s="86">
        <f ca="1">'LPG Propane or Butane'!L39*'EPE Data'!L$90</f>
        <v>9327699827399.7285</v>
      </c>
      <c r="M10" s="86">
        <f ca="1">'LPG Propane or Butane'!M39*'EPE Data'!M$90</f>
        <v>9502948915405.8809</v>
      </c>
      <c r="N10" s="86">
        <f ca="1">'LPG Propane or Butane'!N39*'EPE Data'!N$90</f>
        <v>9677195261459.916</v>
      </c>
      <c r="O10" s="86">
        <f ca="1">'LPG Propane or Butane'!O39*'EPE Data'!O$90</f>
        <v>9850447447258.5312</v>
      </c>
      <c r="P10" s="86">
        <f ca="1">'LPG Propane or Butane'!P39*'EPE Data'!P$90</f>
        <v>10022713956851.477</v>
      </c>
      <c r="Q10" s="86">
        <f ca="1">'LPG Propane or Butane'!Q39*'EPE Data'!Q$90</f>
        <v>10194003178026.441</v>
      </c>
      <c r="R10" s="86">
        <f ca="1">'LPG Propane or Butane'!R39*'EPE Data'!R$90</f>
        <v>10351977445463.521</v>
      </c>
      <c r="S10" s="86">
        <f ca="1">'LPG Propane or Butane'!S39*'EPE Data'!S$90</f>
        <v>10508687824635.068</v>
      </c>
      <c r="T10" s="86">
        <f ca="1">'LPG Propane or Butane'!T39*'EPE Data'!T$90</f>
        <v>10664149422895.937</v>
      </c>
      <c r="U10" s="86">
        <f ca="1">'LPG Propane or Butane'!U39*'EPE Data'!U$90</f>
        <v>10818377107783.996</v>
      </c>
      <c r="V10" s="86">
        <f ca="1">'LPG Propane or Butane'!V39*'EPE Data'!V$90</f>
        <v>10971385511759.918</v>
      </c>
      <c r="W10" s="86">
        <f ca="1">'LPG Propane or Butane'!W39*'EPE Data'!W$90</f>
        <v>11078942785064.211</v>
      </c>
      <c r="X10" s="86">
        <f ca="1">'LPG Propane or Butane'!X39*'EPE Data'!X$90</f>
        <v>11185586972994.012</v>
      </c>
      <c r="Y10" s="86">
        <f ca="1">'LPG Propane or Butane'!Y39*'EPE Data'!Y$90</f>
        <v>11291329653580.707</v>
      </c>
      <c r="Z10" s="86">
        <f ca="1">'LPG Propane or Butane'!Z39*'EPE Data'!Z$90</f>
        <v>11396182209931.812</v>
      </c>
      <c r="AA10" s="86">
        <f ca="1">'LPG Propane or Butane'!AA39*'EPE Data'!AA$90</f>
        <v>11500155834315.867</v>
      </c>
      <c r="AB10" s="86">
        <f ca="1">'LPG Propane or Butane'!AB39*'EPE Data'!AB$90</f>
        <v>11628114053855.193</v>
      </c>
      <c r="AC10" s="86">
        <f ca="1">'LPG Propane or Butane'!AC39*'EPE Data'!AC$90</f>
        <v>11755551046134.479</v>
      </c>
      <c r="AD10" s="86">
        <f ca="1">'LPG Propane or Butane'!AD39*'EPE Data'!AD$90</f>
        <v>11882469989444.887</v>
      </c>
      <c r="AE10" s="86">
        <f ca="1">'LPG Propane or Butane'!AE39*'EPE Data'!AE$90</f>
        <v>12008874036289.621</v>
      </c>
      <c r="AF10" s="86">
        <f ca="1">'LPG Propane or Butane'!AF39*'EPE Data'!AF$90</f>
        <v>12134766313644.926</v>
      </c>
    </row>
    <row r="11" spans="1:34">
      <c r="A11" t="s">
        <v>26</v>
      </c>
      <c r="B11" s="86">
        <f ca="1">'LPG Propane or Butane'!B40*'EPE Data'!B$90</f>
        <v>0</v>
      </c>
      <c r="C11" s="86">
        <f ca="1">'LPG Propane or Butane'!C40*'EPE Data'!C$90</f>
        <v>0</v>
      </c>
      <c r="D11" s="86">
        <f ca="1">'LPG Propane or Butane'!D40*'EPE Data'!D$90</f>
        <v>0</v>
      </c>
      <c r="E11" s="86">
        <f ca="1">'LPG Propane or Butane'!E40*'EPE Data'!E$90</f>
        <v>0</v>
      </c>
      <c r="F11" s="86">
        <f ca="1">'LPG Propane or Butane'!F40*'EPE Data'!F$90</f>
        <v>0</v>
      </c>
      <c r="G11" s="86">
        <f ca="1">'LPG Propane or Butane'!G40*'EPE Data'!G$90</f>
        <v>0</v>
      </c>
      <c r="H11" s="86">
        <f ca="1">'LPG Propane or Butane'!H40*'EPE Data'!H$90</f>
        <v>0</v>
      </c>
      <c r="I11" s="86">
        <f ca="1">'LPG Propane or Butane'!I40*'EPE Data'!I$90</f>
        <v>0</v>
      </c>
      <c r="J11" s="86">
        <f ca="1">'LPG Propane or Butane'!J40*'EPE Data'!J$90</f>
        <v>0</v>
      </c>
      <c r="K11" s="86">
        <f ca="1">'LPG Propane or Butane'!K40*'EPE Data'!K$90</f>
        <v>0</v>
      </c>
      <c r="L11" s="86">
        <f ca="1">'LPG Propane or Butane'!L40*'EPE Data'!L$90</f>
        <v>0</v>
      </c>
      <c r="M11" s="86">
        <f ca="1">'LPG Propane or Butane'!M40*'EPE Data'!M$90</f>
        <v>0</v>
      </c>
      <c r="N11" s="86">
        <f ca="1">'LPG Propane or Butane'!N40*'EPE Data'!N$90</f>
        <v>0</v>
      </c>
      <c r="O11" s="86">
        <f ca="1">'LPG Propane or Butane'!O40*'EPE Data'!O$90</f>
        <v>0</v>
      </c>
      <c r="P11" s="86">
        <f ca="1">'LPG Propane or Butane'!P40*'EPE Data'!P$90</f>
        <v>0</v>
      </c>
      <c r="Q11" s="86">
        <f ca="1">'LPG Propane or Butane'!Q40*'EPE Data'!Q$90</f>
        <v>0</v>
      </c>
      <c r="R11" s="86">
        <f ca="1">'LPG Propane or Butane'!R40*'EPE Data'!R$90</f>
        <v>0</v>
      </c>
      <c r="S11" s="86">
        <f ca="1">'LPG Propane or Butane'!S40*'EPE Data'!S$90</f>
        <v>0</v>
      </c>
      <c r="T11" s="86">
        <f ca="1">'LPG Propane or Butane'!T40*'EPE Data'!T$90</f>
        <v>0</v>
      </c>
      <c r="U11" s="86">
        <f ca="1">'LPG Propane or Butane'!U40*'EPE Data'!U$90</f>
        <v>0</v>
      </c>
      <c r="V11" s="86">
        <f ca="1">'LPG Propane or Butane'!V40*'EPE Data'!V$90</f>
        <v>0</v>
      </c>
      <c r="W11" s="86">
        <f ca="1">'LPG Propane or Butane'!W40*'EPE Data'!W$90</f>
        <v>0</v>
      </c>
      <c r="X11" s="86">
        <f ca="1">'LPG Propane or Butane'!X40*'EPE Data'!X$90</f>
        <v>0</v>
      </c>
      <c r="Y11" s="86">
        <f ca="1">'LPG Propane or Butane'!Y40*'EPE Data'!Y$90</f>
        <v>0</v>
      </c>
      <c r="Z11" s="86">
        <f ca="1">'LPG Propane or Butane'!Z40*'EPE Data'!Z$90</f>
        <v>0</v>
      </c>
      <c r="AA11" s="86">
        <f ca="1">'LPG Propane or Butane'!AA40*'EPE Data'!AA$90</f>
        <v>0</v>
      </c>
      <c r="AB11" s="86">
        <f ca="1">'LPG Propane or Butane'!AB40*'EPE Data'!AB$90</f>
        <v>0</v>
      </c>
      <c r="AC11" s="86">
        <f ca="1">'LPG Propane or Butane'!AC40*'EPE Data'!AC$90</f>
        <v>0</v>
      </c>
      <c r="AD11" s="86">
        <f ca="1">'LPG Propane or Butane'!AD40*'EPE Data'!AD$90</f>
        <v>0</v>
      </c>
      <c r="AE11" s="86">
        <f ca="1">'LPG Propane or Butane'!AE40*'EPE Data'!AE$90</f>
        <v>0</v>
      </c>
      <c r="AF11" s="86">
        <f ca="1">'LPG Propane or Butane'!AF40*'EPE Data'!AF$90</f>
        <v>0</v>
      </c>
    </row>
    <row r="12" spans="1:34">
      <c r="A12" t="s">
        <v>27</v>
      </c>
      <c r="B12" s="86">
        <f ca="1">'LPG Propane or Butane'!B41*'EPE Data'!B$90</f>
        <v>0</v>
      </c>
      <c r="C12" s="86">
        <f ca="1">'LPG Propane or Butane'!C41*'EPE Data'!C$90</f>
        <v>0</v>
      </c>
      <c r="D12" s="86">
        <f ca="1">'LPG Propane or Butane'!D41*'EPE Data'!D$90</f>
        <v>0</v>
      </c>
      <c r="E12" s="86">
        <f ca="1">'LPG Propane or Butane'!E41*'EPE Data'!E$90</f>
        <v>0</v>
      </c>
      <c r="F12" s="86">
        <f ca="1">'LPG Propane or Butane'!F41*'EPE Data'!F$90</f>
        <v>0</v>
      </c>
      <c r="G12" s="86">
        <f ca="1">'LPG Propane or Butane'!G41*'EPE Data'!G$90</f>
        <v>0</v>
      </c>
      <c r="H12" s="86">
        <f ca="1">'LPG Propane or Butane'!H41*'EPE Data'!H$90</f>
        <v>0</v>
      </c>
      <c r="I12" s="86">
        <f ca="1">'LPG Propane or Butane'!I41*'EPE Data'!I$90</f>
        <v>0</v>
      </c>
      <c r="J12" s="86">
        <f ca="1">'LPG Propane or Butane'!J41*'EPE Data'!J$90</f>
        <v>0</v>
      </c>
      <c r="K12" s="86">
        <f ca="1">'LPG Propane or Butane'!K41*'EPE Data'!K$90</f>
        <v>0</v>
      </c>
      <c r="L12" s="86">
        <f ca="1">'LPG Propane or Butane'!L41*'EPE Data'!L$90</f>
        <v>0</v>
      </c>
      <c r="M12" s="86">
        <f ca="1">'LPG Propane or Butane'!M41*'EPE Data'!M$90</f>
        <v>0</v>
      </c>
      <c r="N12" s="86">
        <f ca="1">'LPG Propane or Butane'!N41*'EPE Data'!N$90</f>
        <v>0</v>
      </c>
      <c r="O12" s="86">
        <f ca="1">'LPG Propane or Butane'!O41*'EPE Data'!O$90</f>
        <v>0</v>
      </c>
      <c r="P12" s="86">
        <f ca="1">'LPG Propane or Butane'!P41*'EPE Data'!P$90</f>
        <v>0</v>
      </c>
      <c r="Q12" s="86">
        <f ca="1">'LPG Propane or Butane'!Q41*'EPE Data'!Q$90</f>
        <v>0</v>
      </c>
      <c r="R12" s="86">
        <f ca="1">'LPG Propane or Butane'!R41*'EPE Data'!R$90</f>
        <v>0</v>
      </c>
      <c r="S12" s="86">
        <f ca="1">'LPG Propane or Butane'!S41*'EPE Data'!S$90</f>
        <v>0</v>
      </c>
      <c r="T12" s="86">
        <f ca="1">'LPG Propane or Butane'!T41*'EPE Data'!T$90</f>
        <v>0</v>
      </c>
      <c r="U12" s="86">
        <f ca="1">'LPG Propane or Butane'!U41*'EPE Data'!U$90</f>
        <v>0</v>
      </c>
      <c r="V12" s="86">
        <f ca="1">'LPG Propane or Butane'!V41*'EPE Data'!V$90</f>
        <v>0</v>
      </c>
      <c r="W12" s="86">
        <f ca="1">'LPG Propane or Butane'!W41*'EPE Data'!W$90</f>
        <v>0</v>
      </c>
      <c r="X12" s="86">
        <f ca="1">'LPG Propane or Butane'!X41*'EPE Data'!X$90</f>
        <v>0</v>
      </c>
      <c r="Y12" s="86">
        <f ca="1">'LPG Propane or Butane'!Y41*'EPE Data'!Y$90</f>
        <v>0</v>
      </c>
      <c r="Z12" s="86">
        <f ca="1">'LPG Propane or Butane'!Z41*'EPE Data'!Z$90</f>
        <v>0</v>
      </c>
      <c r="AA12" s="86">
        <f ca="1">'LPG Propane or Butane'!AA41*'EPE Data'!AA$90</f>
        <v>0</v>
      </c>
      <c r="AB12" s="86">
        <f ca="1">'LPG Propane or Butane'!AB41*'EPE Data'!AB$90</f>
        <v>0</v>
      </c>
      <c r="AC12" s="86">
        <f ca="1">'LPG Propane or Butane'!AC41*'EPE Data'!AC$90</f>
        <v>0</v>
      </c>
      <c r="AD12" s="86">
        <f ca="1">'LPG Propane or Butane'!AD41*'EPE Data'!AD$90</f>
        <v>0</v>
      </c>
      <c r="AE12" s="86">
        <f ca="1">'LPG Propane or Butane'!AE41*'EPE Data'!AE$90</f>
        <v>0</v>
      </c>
      <c r="AF12" s="86">
        <f ca="1">'LPG Propane or Butane'!AF41*'EPE Data'!AF$90</f>
        <v>0</v>
      </c>
    </row>
    <row r="13" spans="1:34">
      <c r="A13" t="s">
        <v>28</v>
      </c>
      <c r="B13" s="86">
        <f ca="1">'LPG Propane or Butane'!B42*'EPE Data'!B$90</f>
        <v>0</v>
      </c>
      <c r="C13" s="86">
        <f ca="1">'LPG Propane or Butane'!C42*'EPE Data'!C$90</f>
        <v>0</v>
      </c>
      <c r="D13" s="86">
        <f ca="1">'LPG Propane or Butane'!D42*'EPE Data'!D$90</f>
        <v>0</v>
      </c>
      <c r="E13" s="86">
        <f ca="1">'LPG Propane or Butane'!E42*'EPE Data'!E$90</f>
        <v>0</v>
      </c>
      <c r="F13" s="86">
        <f ca="1">'LPG Propane or Butane'!F42*'EPE Data'!F$90</f>
        <v>0</v>
      </c>
      <c r="G13" s="86">
        <f ca="1">'LPG Propane or Butane'!G42*'EPE Data'!G$90</f>
        <v>0</v>
      </c>
      <c r="H13" s="86">
        <f ca="1">'LPG Propane or Butane'!H42*'EPE Data'!H$90</f>
        <v>0</v>
      </c>
      <c r="I13" s="86">
        <f ca="1">'LPG Propane or Butane'!I42*'EPE Data'!I$90</f>
        <v>0</v>
      </c>
      <c r="J13" s="86">
        <f ca="1">'LPG Propane or Butane'!J42*'EPE Data'!J$90</f>
        <v>0</v>
      </c>
      <c r="K13" s="86">
        <f ca="1">'LPG Propane or Butane'!K42*'EPE Data'!K$90</f>
        <v>0</v>
      </c>
      <c r="L13" s="86">
        <f ca="1">'LPG Propane or Butane'!L42*'EPE Data'!L$90</f>
        <v>0</v>
      </c>
      <c r="M13" s="86">
        <f ca="1">'LPG Propane or Butane'!M42*'EPE Data'!M$90</f>
        <v>0</v>
      </c>
      <c r="N13" s="86">
        <f ca="1">'LPG Propane or Butane'!N42*'EPE Data'!N$90</f>
        <v>0</v>
      </c>
      <c r="O13" s="86">
        <f ca="1">'LPG Propane or Butane'!O42*'EPE Data'!O$90</f>
        <v>0</v>
      </c>
      <c r="P13" s="86">
        <f ca="1">'LPG Propane or Butane'!P42*'EPE Data'!P$90</f>
        <v>0</v>
      </c>
      <c r="Q13" s="86">
        <f ca="1">'LPG Propane or Butane'!Q42*'EPE Data'!Q$90</f>
        <v>0</v>
      </c>
      <c r="R13" s="86">
        <f ca="1">'LPG Propane or Butane'!R42*'EPE Data'!R$90</f>
        <v>0</v>
      </c>
      <c r="S13" s="86">
        <f ca="1">'LPG Propane or Butane'!S42*'EPE Data'!S$90</f>
        <v>0</v>
      </c>
      <c r="T13" s="86">
        <f ca="1">'LPG Propane or Butane'!T42*'EPE Data'!T$90</f>
        <v>0</v>
      </c>
      <c r="U13" s="86">
        <f ca="1">'LPG Propane or Butane'!U42*'EPE Data'!U$90</f>
        <v>0</v>
      </c>
      <c r="V13" s="86">
        <f ca="1">'LPG Propane or Butane'!V42*'EPE Data'!V$90</f>
        <v>0</v>
      </c>
      <c r="W13" s="86">
        <f ca="1">'LPG Propane or Butane'!W42*'EPE Data'!W$90</f>
        <v>0</v>
      </c>
      <c r="X13" s="86">
        <f ca="1">'LPG Propane or Butane'!X42*'EPE Data'!X$90</f>
        <v>0</v>
      </c>
      <c r="Y13" s="86">
        <f ca="1">'LPG Propane or Butane'!Y42*'EPE Data'!Y$90</f>
        <v>0</v>
      </c>
      <c r="Z13" s="86">
        <f ca="1">'LPG Propane or Butane'!Z42*'EPE Data'!Z$90</f>
        <v>0</v>
      </c>
      <c r="AA13" s="86">
        <f ca="1">'LPG Propane or Butane'!AA42*'EPE Data'!AA$90</f>
        <v>0</v>
      </c>
      <c r="AB13" s="86">
        <f ca="1">'LPG Propane or Butane'!AB42*'EPE Data'!AB$90</f>
        <v>0</v>
      </c>
      <c r="AC13" s="86">
        <f ca="1">'LPG Propane or Butane'!AC42*'EPE Data'!AC$90</f>
        <v>0</v>
      </c>
      <c r="AD13" s="86">
        <f ca="1">'LPG Propane or Butane'!AD42*'EPE Data'!AD$90</f>
        <v>0</v>
      </c>
      <c r="AE13" s="86">
        <f ca="1">'LPG Propane or Butane'!AE42*'EPE Data'!AE$90</f>
        <v>0</v>
      </c>
      <c r="AF13" s="86">
        <f ca="1">'LPG Propane or Butane'!AF42*'EPE Data'!AF$90</f>
        <v>0</v>
      </c>
    </row>
    <row r="14" spans="1:34">
      <c r="A14" s="88" t="s">
        <v>29</v>
      </c>
      <c r="B14" s="86">
        <f ca="1">'LPG Propane or Butane'!B43*'EPE Data'!B$90</f>
        <v>29051030487329.461</v>
      </c>
      <c r="C14" s="86">
        <f ca="1">'LPG Propane or Butane'!C43*'EPE Data'!C$90</f>
        <v>29240729594052.551</v>
      </c>
      <c r="D14" s="86">
        <f ca="1">'LPG Propane or Butane'!D43*'EPE Data'!D$90</f>
        <v>30705921811814.672</v>
      </c>
      <c r="E14" s="86">
        <f ca="1">'LPG Propane or Butane'!E43*'EPE Data'!E$90</f>
        <v>31879903958410.57</v>
      </c>
      <c r="F14" s="86">
        <f ca="1">'LPG Propane or Butane'!F43*'EPE Data'!F$90</f>
        <v>34190792720866.723</v>
      </c>
      <c r="G14" s="86">
        <f ca="1">'LPG Propane or Butane'!G43*'EPE Data'!G$90</f>
        <v>35904591712529.711</v>
      </c>
      <c r="H14" s="86">
        <f ca="1">'LPG Propane or Butane'!H43*'EPE Data'!H$90</f>
        <v>37225718177713.062</v>
      </c>
      <c r="I14" s="86">
        <f ca="1">'LPG Propane or Butane'!I43*'EPE Data'!I$90</f>
        <v>38574901655631.219</v>
      </c>
      <c r="J14" s="86">
        <f ca="1">'LPG Propane or Butane'!J43*'EPE Data'!J$90</f>
        <v>39952308451092.578</v>
      </c>
      <c r="K14" s="86">
        <f ca="1">'LPG Propane or Butane'!K43*'EPE Data'!K$90</f>
        <v>41358102638362.883</v>
      </c>
      <c r="L14" s="86">
        <f ca="1">'LPG Propane or Butane'!L43*'EPE Data'!L$90</f>
        <v>42792446098436.594</v>
      </c>
      <c r="M14" s="86">
        <f ca="1">'LPG Propane or Butane'!M43*'EPE Data'!M$90</f>
        <v>43899443654417.773</v>
      </c>
      <c r="N14" s="86">
        <f ca="1">'LPG Propane or Butane'!N43*'EPE Data'!N$90</f>
        <v>45012953025989.812</v>
      </c>
      <c r="O14" s="86">
        <f ca="1">'LPG Propane or Butane'!O43*'EPE Data'!O$90</f>
        <v>46132918483534.289</v>
      </c>
      <c r="P14" s="86">
        <f ca="1">'LPG Propane or Butane'!P43*'EPE Data'!P$90</f>
        <v>47259284931553.031</v>
      </c>
      <c r="Q14" s="86">
        <f ca="1">'LPG Propane or Butane'!Q43*'EPE Data'!Q$90</f>
        <v>48391997899674.477</v>
      </c>
      <c r="R14" s="86">
        <f ca="1">'LPG Propane or Butane'!R43*'EPE Data'!R$90</f>
        <v>49561943119926.352</v>
      </c>
      <c r="S14" s="86">
        <f ca="1">'LPG Propane or Butane'!S43*'EPE Data'!S$90</f>
        <v>50738605377604.93</v>
      </c>
      <c r="T14" s="86">
        <f ca="1">'LPG Propane or Butane'!T43*'EPE Data'!T$90</f>
        <v>51921904383438.75</v>
      </c>
      <c r="U14" s="86">
        <f ca="1">'LPG Propane or Butane'!U43*'EPE Data'!U$90</f>
        <v>53111761122683.406</v>
      </c>
      <c r="V14" s="86">
        <f ca="1">'LPG Propane or Butane'!V43*'EPE Data'!V$90</f>
        <v>54308097829931.422</v>
      </c>
      <c r="W14" s="86">
        <f ca="1">'LPG Propane or Butane'!W43*'EPE Data'!W$90</f>
        <v>55289977618680.695</v>
      </c>
      <c r="X14" s="86">
        <f ca="1">'LPG Propane or Butane'!X43*'EPE Data'!X$90</f>
        <v>56275990787673.789</v>
      </c>
      <c r="Y14" s="86">
        <f ca="1">'LPG Propane or Butane'!Y43*'EPE Data'!Y$90</f>
        <v>57266084925156.469</v>
      </c>
      <c r="Z14" s="86">
        <f ca="1">'LPG Propane or Butane'!Z43*'EPE Data'!Z$90</f>
        <v>58260208501761.422</v>
      </c>
      <c r="AA14" s="86">
        <f ca="1">'LPG Propane or Butane'!AA43*'EPE Data'!AA$90</f>
        <v>59258310852016.375</v>
      </c>
      <c r="AB14" s="86">
        <f ca="1">'LPG Propane or Butane'!AB43*'EPE Data'!AB$90</f>
        <v>60029970133908.195</v>
      </c>
      <c r="AC14" s="86">
        <f ca="1">'LPG Propane or Butane'!AC43*'EPE Data'!AC$90</f>
        <v>60801405379457.594</v>
      </c>
      <c r="AD14" s="86">
        <f ca="1">'LPG Propane or Butane'!AD43*'EPE Data'!AD$90</f>
        <v>61572617954772.602</v>
      </c>
      <c r="AE14" s="86">
        <f ca="1">'LPG Propane or Butane'!AE43*'EPE Data'!AE$90</f>
        <v>62343609214876.867</v>
      </c>
      <c r="AF14" s="86">
        <f ca="1">'LPG Propane or Butane'!AF43*'EPE Data'!AF$90</f>
        <v>63114380503822.023</v>
      </c>
    </row>
    <row r="15" spans="1:34">
      <c r="A15" s="88" t="s">
        <v>30</v>
      </c>
      <c r="B15" s="86">
        <f ca="1">'LPG Propane or Butane'!B44*'EPE Data'!B$90</f>
        <v>6508551881707.3428</v>
      </c>
      <c r="C15" s="86">
        <f ca="1">'LPG Propane or Butane'!C44*'EPE Data'!C$90</f>
        <v>7386696328311.5088</v>
      </c>
      <c r="D15" s="86">
        <f ca="1">'LPG Propane or Butane'!D44*'EPE Data'!D$90</f>
        <v>7702418537581.7002</v>
      </c>
      <c r="E15" s="86">
        <f ca="1">'LPG Propane or Butane'!E44*'EPE Data'!E$90</f>
        <v>0</v>
      </c>
      <c r="F15" s="86">
        <f ca="1">'LPG Propane or Butane'!F44*'EPE Data'!F$90</f>
        <v>0</v>
      </c>
      <c r="G15" s="86">
        <f ca="1">'LPG Propane or Butane'!G44*'EPE Data'!G$90</f>
        <v>0</v>
      </c>
      <c r="H15" s="86">
        <f ca="1">'LPG Propane or Butane'!H44*'EPE Data'!H$90</f>
        <v>0</v>
      </c>
      <c r="I15" s="86">
        <f ca="1">'LPG Propane or Butane'!I44*'EPE Data'!I$90</f>
        <v>0</v>
      </c>
      <c r="J15" s="86">
        <f ca="1">'LPG Propane or Butane'!J44*'EPE Data'!J$90</f>
        <v>0</v>
      </c>
      <c r="K15" s="86">
        <f ca="1">'LPG Propane or Butane'!K44*'EPE Data'!K$90</f>
        <v>0</v>
      </c>
      <c r="L15" s="86">
        <f ca="1">'LPG Propane or Butane'!L44*'EPE Data'!L$90</f>
        <v>0</v>
      </c>
      <c r="M15" s="86">
        <f ca="1">'LPG Propane or Butane'!M44*'EPE Data'!M$90</f>
        <v>0</v>
      </c>
      <c r="N15" s="86">
        <f ca="1">'LPG Propane or Butane'!N44*'EPE Data'!N$90</f>
        <v>0</v>
      </c>
      <c r="O15" s="86">
        <f ca="1">'LPG Propane or Butane'!O44*'EPE Data'!O$90</f>
        <v>0</v>
      </c>
      <c r="P15" s="86">
        <f ca="1">'LPG Propane or Butane'!P44*'EPE Data'!P$90</f>
        <v>0</v>
      </c>
      <c r="Q15" s="86">
        <f ca="1">'LPG Propane or Butane'!Q44*'EPE Data'!Q$90</f>
        <v>0</v>
      </c>
      <c r="R15" s="86">
        <f ca="1">'LPG Propane or Butane'!R44*'EPE Data'!R$90</f>
        <v>0</v>
      </c>
      <c r="S15" s="86">
        <f ca="1">'LPG Propane or Butane'!S44*'EPE Data'!S$90</f>
        <v>0</v>
      </c>
      <c r="T15" s="86">
        <f ca="1">'LPG Propane or Butane'!T44*'EPE Data'!T$90</f>
        <v>0</v>
      </c>
      <c r="U15" s="86">
        <f ca="1">'LPG Propane or Butane'!U44*'EPE Data'!U$90</f>
        <v>0</v>
      </c>
      <c r="V15" s="86">
        <f ca="1">'LPG Propane or Butane'!V44*'EPE Data'!V$90</f>
        <v>0</v>
      </c>
      <c r="W15" s="86">
        <f ca="1">'LPG Propane or Butane'!W44*'EPE Data'!W$90</f>
        <v>0</v>
      </c>
      <c r="X15" s="86">
        <f ca="1">'LPG Propane or Butane'!X44*'EPE Data'!X$90</f>
        <v>0</v>
      </c>
      <c r="Y15" s="86">
        <f ca="1">'LPG Propane or Butane'!Y44*'EPE Data'!Y$90</f>
        <v>0</v>
      </c>
      <c r="Z15" s="86">
        <f ca="1">'LPG Propane or Butane'!Z44*'EPE Data'!Z$90</f>
        <v>0</v>
      </c>
      <c r="AA15" s="86">
        <f ca="1">'LPG Propane or Butane'!AA44*'EPE Data'!AA$90</f>
        <v>0</v>
      </c>
      <c r="AB15" s="86">
        <f ca="1">'LPG Propane or Butane'!AB44*'EPE Data'!AB$90</f>
        <v>0</v>
      </c>
      <c r="AC15" s="86">
        <f ca="1">'LPG Propane or Butane'!AC44*'EPE Data'!AC$90</f>
        <v>0</v>
      </c>
      <c r="AD15" s="86">
        <f ca="1">'LPG Propane or Butane'!AD44*'EPE Data'!AD$90</f>
        <v>0</v>
      </c>
      <c r="AE15" s="86">
        <f ca="1">'LPG Propane or Butane'!AE44*'EPE Data'!AE$90</f>
        <v>0</v>
      </c>
      <c r="AF15" s="86">
        <f ca="1">'LPG Propane or Butane'!AF44*'EPE Data'!AF$90</f>
        <v>0</v>
      </c>
    </row>
    <row r="16" spans="1:34">
      <c r="A16" t="s">
        <v>31</v>
      </c>
      <c r="B16" s="86">
        <f ca="1">'LPG Propane or Butane'!B45*'EPE Data'!B$90</f>
        <v>6508551881707.3428</v>
      </c>
      <c r="C16" s="86">
        <f ca="1">'LPG Propane or Butane'!C45*'EPE Data'!C$90</f>
        <v>7386696328311.5088</v>
      </c>
      <c r="D16" s="86">
        <f ca="1">'LPG Propane or Butane'!D45*'EPE Data'!D$90</f>
        <v>7702418537581.7002</v>
      </c>
      <c r="E16" s="86">
        <f ca="1">'LPG Propane or Butane'!E45*'EPE Data'!E$90</f>
        <v>7733913401036.4922</v>
      </c>
      <c r="F16" s="86">
        <f ca="1">'LPG Propane or Butane'!F45*'EPE Data'!F$90</f>
        <v>8030429203910.8896</v>
      </c>
      <c r="G16" s="86">
        <f ca="1">'LPG Propane or Butane'!G45*'EPE Data'!G$90</f>
        <v>8172733974812.9717</v>
      </c>
      <c r="H16" s="86">
        <f ca="1">'LPG Propane or Butane'!H45*'EPE Data'!H$90</f>
        <v>8399099602508.8799</v>
      </c>
      <c r="I16" s="86">
        <f ca="1">'LPG Propane or Butane'!I45*'EPE Data'!I$90</f>
        <v>8627802433633.1221</v>
      </c>
      <c r="J16" s="86">
        <f ca="1">'LPG Propane or Butane'!J45*'EPE Data'!J$90</f>
        <v>8858818878499.9082</v>
      </c>
      <c r="K16" s="86">
        <f ca="1">'LPG Propane or Butane'!K45*'EPE Data'!K$90</f>
        <v>9092125663817.1465</v>
      </c>
      <c r="L16" s="86">
        <f ca="1">'LPG Propane or Butane'!L45*'EPE Data'!L$90</f>
        <v>9327699827399.7285</v>
      </c>
      <c r="M16" s="86">
        <f ca="1">'LPG Propane or Butane'!M45*'EPE Data'!M$90</f>
        <v>9502948915405.8809</v>
      </c>
      <c r="N16" s="86">
        <f ca="1">'LPG Propane or Butane'!N45*'EPE Data'!N$90</f>
        <v>9677195261459.916</v>
      </c>
      <c r="O16" s="86">
        <f ca="1">'LPG Propane or Butane'!O45*'EPE Data'!O$90</f>
        <v>9850447447258.5312</v>
      </c>
      <c r="P16" s="86">
        <f ca="1">'LPG Propane or Butane'!P45*'EPE Data'!P$90</f>
        <v>10022713956851.477</v>
      </c>
      <c r="Q16" s="86">
        <f ca="1">'LPG Propane or Butane'!Q45*'EPE Data'!Q$90</f>
        <v>10194003178026.441</v>
      </c>
      <c r="R16" s="86">
        <f ca="1">'LPG Propane or Butane'!R45*'EPE Data'!R$90</f>
        <v>10351977445463.521</v>
      </c>
      <c r="S16" s="86">
        <f ca="1">'LPG Propane or Butane'!S45*'EPE Data'!S$90</f>
        <v>10508687824635.068</v>
      </c>
      <c r="T16" s="86">
        <f ca="1">'LPG Propane or Butane'!T45*'EPE Data'!T$90</f>
        <v>10664149422895.937</v>
      </c>
      <c r="U16" s="86">
        <f ca="1">'LPG Propane or Butane'!U45*'EPE Data'!U$90</f>
        <v>10818377107783.996</v>
      </c>
      <c r="V16" s="86">
        <f ca="1">'LPG Propane or Butane'!V45*'EPE Data'!V$90</f>
        <v>10971385511759.918</v>
      </c>
      <c r="W16" s="86">
        <f ca="1">'LPG Propane or Butane'!W45*'EPE Data'!W$90</f>
        <v>11078942785064.211</v>
      </c>
      <c r="X16" s="86">
        <f ca="1">'LPG Propane or Butane'!X45*'EPE Data'!X$90</f>
        <v>11185586972994.012</v>
      </c>
      <c r="Y16" s="86">
        <f ca="1">'LPG Propane or Butane'!Y45*'EPE Data'!Y$90</f>
        <v>11291329653580.707</v>
      </c>
      <c r="Z16" s="86">
        <f ca="1">'LPG Propane or Butane'!Z45*'EPE Data'!Z$90</f>
        <v>11396182209931.812</v>
      </c>
      <c r="AA16" s="86">
        <f ca="1">'LPG Propane or Butane'!AA45*'EPE Data'!AA$90</f>
        <v>11500155834315.867</v>
      </c>
      <c r="AB16" s="86">
        <f ca="1">'LPG Propane or Butane'!AB45*'EPE Data'!AB$90</f>
        <v>11628114053855.193</v>
      </c>
      <c r="AC16" s="86">
        <f ca="1">'LPG Propane or Butane'!AC45*'EPE Data'!AC$90</f>
        <v>11755551046134.479</v>
      </c>
      <c r="AD16" s="86">
        <f ca="1">'LPG Propane or Butane'!AD45*'EPE Data'!AD$90</f>
        <v>11882469989444.887</v>
      </c>
      <c r="AE16" s="86">
        <f ca="1">'LPG Propane or Butane'!AE45*'EPE Data'!AE$90</f>
        <v>12008874036289.621</v>
      </c>
      <c r="AF16" s="86">
        <f ca="1">'LPG Propane or Butane'!AF45*'EPE Data'!AF$90</f>
        <v>12134766313644.926</v>
      </c>
    </row>
    <row r="17" spans="1:32">
      <c r="A17" t="s">
        <v>32</v>
      </c>
      <c r="B17" s="86">
        <f ca="1">'LPG Propane or Butane'!B46*'EPE Data'!B$90</f>
        <v>6508551881707.3428</v>
      </c>
      <c r="C17" s="86">
        <f ca="1">'LPG Propane or Butane'!C46*'EPE Data'!C$90</f>
        <v>7386696328311.5088</v>
      </c>
      <c r="D17" s="86">
        <f ca="1">'LPG Propane or Butane'!D46*'EPE Data'!D$90</f>
        <v>7702418537581.7002</v>
      </c>
      <c r="E17" s="86">
        <f ca="1">'LPG Propane or Butane'!E46*'EPE Data'!E$90</f>
        <v>7733913401036.4922</v>
      </c>
      <c r="F17" s="86">
        <f ca="1">'LPG Propane or Butane'!F46*'EPE Data'!F$90</f>
        <v>8030429203910.8896</v>
      </c>
      <c r="G17" s="86">
        <f ca="1">'LPG Propane or Butane'!G46*'EPE Data'!G$90</f>
        <v>8172733974812.9717</v>
      </c>
      <c r="H17" s="86">
        <f ca="1">'LPG Propane or Butane'!H46*'EPE Data'!H$90</f>
        <v>8399099602508.8799</v>
      </c>
      <c r="I17" s="86">
        <f ca="1">'LPG Propane or Butane'!I46*'EPE Data'!I$90</f>
        <v>8627802433633.1221</v>
      </c>
      <c r="J17" s="86">
        <f ca="1">'LPG Propane or Butane'!J46*'EPE Data'!J$90</f>
        <v>8858818878499.9082</v>
      </c>
      <c r="K17" s="86">
        <f ca="1">'LPG Propane or Butane'!K46*'EPE Data'!K$90</f>
        <v>9092125663817.1465</v>
      </c>
      <c r="L17" s="86">
        <f ca="1">'LPG Propane or Butane'!L46*'EPE Data'!L$90</f>
        <v>9327699827399.7285</v>
      </c>
      <c r="M17" s="86">
        <f ca="1">'LPG Propane or Butane'!M46*'EPE Data'!M$90</f>
        <v>9502948915405.8809</v>
      </c>
      <c r="N17" s="86">
        <f ca="1">'LPG Propane or Butane'!N46*'EPE Data'!N$90</f>
        <v>9677195261459.916</v>
      </c>
      <c r="O17" s="86">
        <f ca="1">'LPG Propane or Butane'!O46*'EPE Data'!O$90</f>
        <v>9850447447258.5312</v>
      </c>
      <c r="P17" s="86">
        <f ca="1">'LPG Propane or Butane'!P46*'EPE Data'!P$90</f>
        <v>10022713956851.477</v>
      </c>
      <c r="Q17" s="86">
        <f ca="1">'LPG Propane or Butane'!Q46*'EPE Data'!Q$90</f>
        <v>10194003178026.441</v>
      </c>
      <c r="R17" s="86">
        <f ca="1">'LPG Propane or Butane'!R46*'EPE Data'!R$90</f>
        <v>10351977445463.521</v>
      </c>
      <c r="S17" s="86">
        <f ca="1">'LPG Propane or Butane'!S46*'EPE Data'!S$90</f>
        <v>10508687824635.068</v>
      </c>
      <c r="T17" s="86">
        <f ca="1">'LPG Propane or Butane'!T46*'EPE Data'!T$90</f>
        <v>10664149422895.937</v>
      </c>
      <c r="U17" s="86">
        <f ca="1">'LPG Propane or Butane'!U46*'EPE Data'!U$90</f>
        <v>10818377107783.996</v>
      </c>
      <c r="V17" s="86">
        <f ca="1">'LPG Propane or Butane'!V46*'EPE Data'!V$90</f>
        <v>10971385511759.918</v>
      </c>
      <c r="W17" s="86">
        <f ca="1">'LPG Propane or Butane'!W46*'EPE Data'!W$90</f>
        <v>11078942785064.211</v>
      </c>
      <c r="X17" s="86">
        <f ca="1">'LPG Propane or Butane'!X46*'EPE Data'!X$90</f>
        <v>11185586972994.012</v>
      </c>
      <c r="Y17" s="86">
        <f ca="1">'LPG Propane or Butane'!Y46*'EPE Data'!Y$90</f>
        <v>11291329653580.707</v>
      </c>
      <c r="Z17" s="86">
        <f ca="1">'LPG Propane or Butane'!Z46*'EPE Data'!Z$90</f>
        <v>11396182209931.812</v>
      </c>
      <c r="AA17" s="86">
        <f ca="1">'LPG Propane or Butane'!AA46*'EPE Data'!AA$90</f>
        <v>11500155834315.867</v>
      </c>
      <c r="AB17" s="86">
        <f ca="1">'LPG Propane or Butane'!AB46*'EPE Data'!AB$90</f>
        <v>11628114053855.193</v>
      </c>
      <c r="AC17" s="86">
        <f ca="1">'LPG Propane or Butane'!AC46*'EPE Data'!AC$90</f>
        <v>11755551046134.479</v>
      </c>
      <c r="AD17" s="86">
        <f ca="1">'LPG Propane or Butane'!AD46*'EPE Data'!AD$90</f>
        <v>11882469989444.887</v>
      </c>
      <c r="AE17" s="86">
        <f ca="1">'LPG Propane or Butane'!AE46*'EPE Data'!AE$90</f>
        <v>12008874036289.621</v>
      </c>
      <c r="AF17" s="86">
        <f ca="1">'LPG Propane or Butane'!AF46*'EPE Data'!AF$90</f>
        <v>12134766313644.926</v>
      </c>
    </row>
    <row r="18" spans="1:32">
      <c r="A18" t="s">
        <v>33</v>
      </c>
      <c r="B18" s="86">
        <f ca="1">'LPG Propane or Butane'!B47*'EPE Data'!B$90</f>
        <v>6508551881707.3428</v>
      </c>
      <c r="C18" s="86">
        <f ca="1">'LPG Propane or Butane'!C47*'EPE Data'!C$90</f>
        <v>7386696328311.5088</v>
      </c>
      <c r="D18" s="86">
        <f ca="1">'LPG Propane or Butane'!D47*'EPE Data'!D$90</f>
        <v>7702418537581.7002</v>
      </c>
      <c r="E18" s="86">
        <f ca="1">'LPG Propane or Butane'!E47*'EPE Data'!E$90</f>
        <v>7733913401036.4922</v>
      </c>
      <c r="F18" s="86">
        <f ca="1">'LPG Propane or Butane'!F47*'EPE Data'!F$90</f>
        <v>8030429203910.8896</v>
      </c>
      <c r="G18" s="86">
        <f ca="1">'LPG Propane or Butane'!G47*'EPE Data'!G$90</f>
        <v>8172733974812.9717</v>
      </c>
      <c r="H18" s="86">
        <f ca="1">'LPG Propane or Butane'!H47*'EPE Data'!H$90</f>
        <v>8399099602508.8799</v>
      </c>
      <c r="I18" s="86">
        <f ca="1">'LPG Propane or Butane'!I47*'EPE Data'!I$90</f>
        <v>8627802433633.1221</v>
      </c>
      <c r="J18" s="86">
        <f ca="1">'LPG Propane or Butane'!J47*'EPE Data'!J$90</f>
        <v>8858818878499.9082</v>
      </c>
      <c r="K18" s="86">
        <f ca="1">'LPG Propane or Butane'!K47*'EPE Data'!K$90</f>
        <v>9092125663817.1465</v>
      </c>
      <c r="L18" s="86">
        <f ca="1">'LPG Propane or Butane'!L47*'EPE Data'!L$90</f>
        <v>9327699827399.7285</v>
      </c>
      <c r="M18" s="86">
        <f ca="1">'LPG Propane or Butane'!M47*'EPE Data'!M$90</f>
        <v>9502948915405.8809</v>
      </c>
      <c r="N18" s="86">
        <f ca="1">'LPG Propane or Butane'!N47*'EPE Data'!N$90</f>
        <v>9677195261459.916</v>
      </c>
      <c r="O18" s="86">
        <f ca="1">'LPG Propane or Butane'!O47*'EPE Data'!O$90</f>
        <v>9850447447258.5312</v>
      </c>
      <c r="P18" s="86">
        <f ca="1">'LPG Propane or Butane'!P47*'EPE Data'!P$90</f>
        <v>10022713956851.477</v>
      </c>
      <c r="Q18" s="86">
        <f ca="1">'LPG Propane or Butane'!Q47*'EPE Data'!Q$90</f>
        <v>10194003178026.441</v>
      </c>
      <c r="R18" s="86">
        <f ca="1">'LPG Propane or Butane'!R47*'EPE Data'!R$90</f>
        <v>10351977445463.521</v>
      </c>
      <c r="S18" s="86">
        <f ca="1">'LPG Propane or Butane'!S47*'EPE Data'!S$90</f>
        <v>10508687824635.068</v>
      </c>
      <c r="T18" s="86">
        <f ca="1">'LPG Propane or Butane'!T47*'EPE Data'!T$90</f>
        <v>10664149422895.937</v>
      </c>
      <c r="U18" s="86">
        <f ca="1">'LPG Propane or Butane'!U47*'EPE Data'!U$90</f>
        <v>10818377107783.996</v>
      </c>
      <c r="V18" s="86">
        <f ca="1">'LPG Propane or Butane'!V47*'EPE Data'!V$90</f>
        <v>10971385511759.918</v>
      </c>
      <c r="W18" s="86">
        <f ca="1">'LPG Propane or Butane'!W47*'EPE Data'!W$90</f>
        <v>11078942785064.211</v>
      </c>
      <c r="X18" s="86">
        <f ca="1">'LPG Propane or Butane'!X47*'EPE Data'!X$90</f>
        <v>11185586972994.012</v>
      </c>
      <c r="Y18" s="86">
        <f ca="1">'LPG Propane or Butane'!Y47*'EPE Data'!Y$90</f>
        <v>11291329653580.707</v>
      </c>
      <c r="Z18" s="86">
        <f ca="1">'LPG Propane or Butane'!Z47*'EPE Data'!Z$90</f>
        <v>11396182209931.812</v>
      </c>
      <c r="AA18" s="86">
        <f ca="1">'LPG Propane or Butane'!AA47*'EPE Data'!AA$90</f>
        <v>11500155834315.867</v>
      </c>
      <c r="AB18" s="86">
        <f ca="1">'LPG Propane or Butane'!AB47*'EPE Data'!AB$90</f>
        <v>11628114053855.193</v>
      </c>
      <c r="AC18" s="86">
        <f ca="1">'LPG Propane or Butane'!AC47*'EPE Data'!AC$90</f>
        <v>11755551046134.479</v>
      </c>
      <c r="AD18" s="86">
        <f ca="1">'LPG Propane or Butane'!AD47*'EPE Data'!AD$90</f>
        <v>11882469989444.887</v>
      </c>
      <c r="AE18" s="86">
        <f ca="1">'LPG Propane or Butane'!AE47*'EPE Data'!AE$90</f>
        <v>12008874036289.621</v>
      </c>
      <c r="AF18" s="86">
        <f ca="1">'LPG Propane or Butane'!AF47*'EPE Data'!AF$90</f>
        <v>12134766313644.926</v>
      </c>
    </row>
    <row r="19" spans="1:32">
      <c r="A19" t="s">
        <v>34</v>
      </c>
      <c r="B19" s="86">
        <f ca="1">'LPG Propane or Butane'!B48*'EPE Data'!B$90</f>
        <v>6508551881707.3428</v>
      </c>
      <c r="C19" s="86">
        <f ca="1">'LPG Propane or Butane'!C48*'EPE Data'!C$90</f>
        <v>7386696328311.5088</v>
      </c>
      <c r="D19" s="86">
        <f ca="1">'LPG Propane or Butane'!D48*'EPE Data'!D$90</f>
        <v>7702418537581.7002</v>
      </c>
      <c r="E19" s="86">
        <f ca="1">'LPG Propane or Butane'!E48*'EPE Data'!E$90</f>
        <v>7733913401036.4922</v>
      </c>
      <c r="F19" s="86">
        <f ca="1">'LPG Propane or Butane'!F48*'EPE Data'!F$90</f>
        <v>8030429203910.8896</v>
      </c>
      <c r="G19" s="86">
        <f ca="1">'LPG Propane or Butane'!G48*'EPE Data'!G$90</f>
        <v>8172733974812.9717</v>
      </c>
      <c r="H19" s="86">
        <f ca="1">'LPG Propane or Butane'!H48*'EPE Data'!H$90</f>
        <v>8399099602508.8799</v>
      </c>
      <c r="I19" s="86">
        <f ca="1">'LPG Propane or Butane'!I48*'EPE Data'!I$90</f>
        <v>8627802433633.1221</v>
      </c>
      <c r="J19" s="86">
        <f ca="1">'LPG Propane or Butane'!J48*'EPE Data'!J$90</f>
        <v>8858818878499.9082</v>
      </c>
      <c r="K19" s="86">
        <f ca="1">'LPG Propane or Butane'!K48*'EPE Data'!K$90</f>
        <v>9092125663817.1465</v>
      </c>
      <c r="L19" s="86">
        <f ca="1">'LPG Propane or Butane'!L48*'EPE Data'!L$90</f>
        <v>9327699827399.7285</v>
      </c>
      <c r="M19" s="86">
        <f ca="1">'LPG Propane or Butane'!M48*'EPE Data'!M$90</f>
        <v>9502948915405.8809</v>
      </c>
      <c r="N19" s="86">
        <f ca="1">'LPG Propane or Butane'!N48*'EPE Data'!N$90</f>
        <v>9677195261459.916</v>
      </c>
      <c r="O19" s="86">
        <f ca="1">'LPG Propane or Butane'!O48*'EPE Data'!O$90</f>
        <v>9850447447258.5312</v>
      </c>
      <c r="P19" s="86">
        <f ca="1">'LPG Propane or Butane'!P48*'EPE Data'!P$90</f>
        <v>10022713956851.477</v>
      </c>
      <c r="Q19" s="86">
        <f ca="1">'LPG Propane or Butane'!Q48*'EPE Data'!Q$90</f>
        <v>10194003178026.441</v>
      </c>
      <c r="R19" s="86">
        <f ca="1">'LPG Propane or Butane'!R48*'EPE Data'!R$90</f>
        <v>10351977445463.521</v>
      </c>
      <c r="S19" s="86">
        <f ca="1">'LPG Propane or Butane'!S48*'EPE Data'!S$90</f>
        <v>10508687824635.068</v>
      </c>
      <c r="T19" s="86">
        <f ca="1">'LPG Propane or Butane'!T48*'EPE Data'!T$90</f>
        <v>10664149422895.937</v>
      </c>
      <c r="U19" s="86">
        <f ca="1">'LPG Propane or Butane'!U48*'EPE Data'!U$90</f>
        <v>10818377107783.996</v>
      </c>
      <c r="V19" s="86">
        <f ca="1">'LPG Propane or Butane'!V48*'EPE Data'!V$90</f>
        <v>10971385511759.918</v>
      </c>
      <c r="W19" s="86">
        <f ca="1">'LPG Propane or Butane'!W48*'EPE Data'!W$90</f>
        <v>11078942785064.211</v>
      </c>
      <c r="X19" s="86">
        <f ca="1">'LPG Propane or Butane'!X48*'EPE Data'!X$90</f>
        <v>11185586972994.012</v>
      </c>
      <c r="Y19" s="86">
        <f ca="1">'LPG Propane or Butane'!Y48*'EPE Data'!Y$90</f>
        <v>11291329653580.707</v>
      </c>
      <c r="Z19" s="86">
        <f ca="1">'LPG Propane or Butane'!Z48*'EPE Data'!Z$90</f>
        <v>11396182209931.812</v>
      </c>
      <c r="AA19" s="86">
        <f ca="1">'LPG Propane or Butane'!AA48*'EPE Data'!AA$90</f>
        <v>11500155834315.867</v>
      </c>
      <c r="AB19" s="86">
        <f ca="1">'LPG Propane or Butane'!AB48*'EPE Data'!AB$90</f>
        <v>11628114053855.193</v>
      </c>
      <c r="AC19" s="86">
        <f ca="1">'LPG Propane or Butane'!AC48*'EPE Data'!AC$90</f>
        <v>11755551046134.479</v>
      </c>
      <c r="AD19" s="86">
        <f ca="1">'LPG Propane or Butane'!AD48*'EPE Data'!AD$90</f>
        <v>11882469989444.887</v>
      </c>
      <c r="AE19" s="86">
        <f ca="1">'LPG Propane or Butane'!AE48*'EPE Data'!AE$90</f>
        <v>12008874036289.621</v>
      </c>
      <c r="AF19" s="86">
        <f ca="1">'LPG Propane or Butane'!AF48*'EPE Data'!AF$90</f>
        <v>12134766313644.926</v>
      </c>
    </row>
    <row r="20" spans="1:32">
      <c r="A20" t="s">
        <v>35</v>
      </c>
      <c r="B20" s="86">
        <f ca="1">'LPG Propane or Butane'!B49*'EPE Data'!B$90</f>
        <v>6508551881707.3428</v>
      </c>
      <c r="C20" s="86">
        <f ca="1">'LPG Propane or Butane'!C49*'EPE Data'!C$90</f>
        <v>7386696328311.5088</v>
      </c>
      <c r="D20" s="86">
        <f ca="1">'LPG Propane or Butane'!D49*'EPE Data'!D$90</f>
        <v>7702418537581.7002</v>
      </c>
      <c r="E20" s="86">
        <f ca="1">'LPG Propane or Butane'!E49*'EPE Data'!E$90</f>
        <v>7733913401036.4922</v>
      </c>
      <c r="F20" s="86">
        <f ca="1">'LPG Propane or Butane'!F49*'EPE Data'!F$90</f>
        <v>8030429203910.8896</v>
      </c>
      <c r="G20" s="86">
        <f ca="1">'LPG Propane or Butane'!G49*'EPE Data'!G$90</f>
        <v>8172733974812.9717</v>
      </c>
      <c r="H20" s="86">
        <f ca="1">'LPG Propane or Butane'!H49*'EPE Data'!H$90</f>
        <v>8399099602508.8799</v>
      </c>
      <c r="I20" s="86">
        <f ca="1">'LPG Propane or Butane'!I49*'EPE Data'!I$90</f>
        <v>8627802433633.1221</v>
      </c>
      <c r="J20" s="86">
        <f ca="1">'LPG Propane or Butane'!J49*'EPE Data'!J$90</f>
        <v>8858818878499.9082</v>
      </c>
      <c r="K20" s="86">
        <f ca="1">'LPG Propane or Butane'!K49*'EPE Data'!K$90</f>
        <v>9092125663817.1465</v>
      </c>
      <c r="L20" s="86">
        <f ca="1">'LPG Propane or Butane'!L49*'EPE Data'!L$90</f>
        <v>9327699827399.7285</v>
      </c>
      <c r="M20" s="86">
        <f ca="1">'LPG Propane or Butane'!M49*'EPE Data'!M$90</f>
        <v>9502948915405.8809</v>
      </c>
      <c r="N20" s="86">
        <f ca="1">'LPG Propane or Butane'!N49*'EPE Data'!N$90</f>
        <v>9677195261459.916</v>
      </c>
      <c r="O20" s="86">
        <f ca="1">'LPG Propane or Butane'!O49*'EPE Data'!O$90</f>
        <v>9850447447258.5312</v>
      </c>
      <c r="P20" s="86">
        <f ca="1">'LPG Propane or Butane'!P49*'EPE Data'!P$90</f>
        <v>10022713956851.477</v>
      </c>
      <c r="Q20" s="86">
        <f ca="1">'LPG Propane or Butane'!Q49*'EPE Data'!Q$90</f>
        <v>10194003178026.441</v>
      </c>
      <c r="R20" s="86">
        <f ca="1">'LPG Propane or Butane'!R49*'EPE Data'!R$90</f>
        <v>10351977445463.521</v>
      </c>
      <c r="S20" s="86">
        <f ca="1">'LPG Propane or Butane'!S49*'EPE Data'!S$90</f>
        <v>10508687824635.068</v>
      </c>
      <c r="T20" s="86">
        <f ca="1">'LPG Propane or Butane'!T49*'EPE Data'!T$90</f>
        <v>10664149422895.937</v>
      </c>
      <c r="U20" s="86">
        <f ca="1">'LPG Propane or Butane'!U49*'EPE Data'!U$90</f>
        <v>10818377107783.996</v>
      </c>
      <c r="V20" s="86">
        <f ca="1">'LPG Propane or Butane'!V49*'EPE Data'!V$90</f>
        <v>10971385511759.918</v>
      </c>
      <c r="W20" s="86">
        <f ca="1">'LPG Propane or Butane'!W49*'EPE Data'!W$90</f>
        <v>11078942785064.211</v>
      </c>
      <c r="X20" s="86">
        <f ca="1">'LPG Propane or Butane'!X49*'EPE Data'!X$90</f>
        <v>11185586972994.012</v>
      </c>
      <c r="Y20" s="86">
        <f ca="1">'LPG Propane or Butane'!Y49*'EPE Data'!Y$90</f>
        <v>11291329653580.707</v>
      </c>
      <c r="Z20" s="86">
        <f ca="1">'LPG Propane or Butane'!Z49*'EPE Data'!Z$90</f>
        <v>11396182209931.812</v>
      </c>
      <c r="AA20" s="86">
        <f ca="1">'LPG Propane or Butane'!AA49*'EPE Data'!AA$90</f>
        <v>11500155834315.867</v>
      </c>
      <c r="AB20" s="86">
        <f ca="1">'LPG Propane or Butane'!AB49*'EPE Data'!AB$90</f>
        <v>11628114053855.193</v>
      </c>
      <c r="AC20" s="86">
        <f ca="1">'LPG Propane or Butane'!AC49*'EPE Data'!AC$90</f>
        <v>11755551046134.479</v>
      </c>
      <c r="AD20" s="86">
        <f ca="1">'LPG Propane or Butane'!AD49*'EPE Data'!AD$90</f>
        <v>11882469989444.887</v>
      </c>
      <c r="AE20" s="86">
        <f ca="1">'LPG Propane or Butane'!AE49*'EPE Data'!AE$90</f>
        <v>12008874036289.621</v>
      </c>
      <c r="AF20" s="86">
        <f ca="1">'LPG Propane or Butane'!AF49*'EPE Data'!AF$90</f>
        <v>12134766313644.926</v>
      </c>
    </row>
    <row r="21" spans="1:32">
      <c r="A21" t="s">
        <v>36</v>
      </c>
      <c r="B21" s="86">
        <f ca="1">'LPG Propane or Butane'!B50*'EPE Data'!B$90</f>
        <v>6508551881707.3428</v>
      </c>
      <c r="C21" s="86">
        <f ca="1">'LPG Propane or Butane'!C50*'EPE Data'!C$90</f>
        <v>7386696328311.5088</v>
      </c>
      <c r="D21" s="86">
        <f ca="1">'LPG Propane or Butane'!D50*'EPE Data'!D$90</f>
        <v>7702418537581.7002</v>
      </c>
      <c r="E21" s="86">
        <f ca="1">'LPG Propane or Butane'!E50*'EPE Data'!E$90</f>
        <v>7733913401036.4922</v>
      </c>
      <c r="F21" s="86">
        <f ca="1">'LPG Propane or Butane'!F50*'EPE Data'!F$90</f>
        <v>8030429203910.8896</v>
      </c>
      <c r="G21" s="86">
        <f ca="1">'LPG Propane or Butane'!G50*'EPE Data'!G$90</f>
        <v>8172733974812.9717</v>
      </c>
      <c r="H21" s="86">
        <f ca="1">'LPG Propane or Butane'!H50*'EPE Data'!H$90</f>
        <v>8399099602508.8799</v>
      </c>
      <c r="I21" s="86">
        <f ca="1">'LPG Propane or Butane'!I50*'EPE Data'!I$90</f>
        <v>8627802433633.1221</v>
      </c>
      <c r="J21" s="86">
        <f ca="1">'LPG Propane or Butane'!J50*'EPE Data'!J$90</f>
        <v>8858818878499.9082</v>
      </c>
      <c r="K21" s="86">
        <f ca="1">'LPG Propane or Butane'!K50*'EPE Data'!K$90</f>
        <v>9092125663817.1465</v>
      </c>
      <c r="L21" s="86">
        <f ca="1">'LPG Propane or Butane'!L50*'EPE Data'!L$90</f>
        <v>9327699827399.7285</v>
      </c>
      <c r="M21" s="86">
        <f ca="1">'LPG Propane or Butane'!M50*'EPE Data'!M$90</f>
        <v>9502948915405.8809</v>
      </c>
      <c r="N21" s="86">
        <f ca="1">'LPG Propane or Butane'!N50*'EPE Data'!N$90</f>
        <v>9677195261459.916</v>
      </c>
      <c r="O21" s="86">
        <f ca="1">'LPG Propane or Butane'!O50*'EPE Data'!O$90</f>
        <v>9850447447258.5312</v>
      </c>
      <c r="P21" s="86">
        <f ca="1">'LPG Propane or Butane'!P50*'EPE Data'!P$90</f>
        <v>10022713956851.477</v>
      </c>
      <c r="Q21" s="86">
        <f ca="1">'LPG Propane or Butane'!Q50*'EPE Data'!Q$90</f>
        <v>10194003178026.441</v>
      </c>
      <c r="R21" s="86">
        <f ca="1">'LPG Propane or Butane'!R50*'EPE Data'!R$90</f>
        <v>10351977445463.521</v>
      </c>
      <c r="S21" s="86">
        <f ca="1">'LPG Propane or Butane'!S50*'EPE Data'!S$90</f>
        <v>10508687824635.068</v>
      </c>
      <c r="T21" s="86">
        <f ca="1">'LPG Propane or Butane'!T50*'EPE Data'!T$90</f>
        <v>10664149422895.937</v>
      </c>
      <c r="U21" s="86">
        <f ca="1">'LPG Propane or Butane'!U50*'EPE Data'!U$90</f>
        <v>10818377107783.996</v>
      </c>
      <c r="V21" s="86">
        <f ca="1">'LPG Propane or Butane'!V50*'EPE Data'!V$90</f>
        <v>10971385511759.918</v>
      </c>
      <c r="W21" s="86">
        <f ca="1">'LPG Propane or Butane'!W50*'EPE Data'!W$90</f>
        <v>11078942785064.211</v>
      </c>
      <c r="X21" s="86">
        <f ca="1">'LPG Propane or Butane'!X50*'EPE Data'!X$90</f>
        <v>11185586972994.012</v>
      </c>
      <c r="Y21" s="86">
        <f ca="1">'LPG Propane or Butane'!Y50*'EPE Data'!Y$90</f>
        <v>11291329653580.707</v>
      </c>
      <c r="Z21" s="86">
        <f ca="1">'LPG Propane or Butane'!Z50*'EPE Data'!Z$90</f>
        <v>11396182209931.812</v>
      </c>
      <c r="AA21" s="86">
        <f ca="1">'LPG Propane or Butane'!AA50*'EPE Data'!AA$90</f>
        <v>11500155834315.867</v>
      </c>
      <c r="AB21" s="86">
        <f ca="1">'LPG Propane or Butane'!AB50*'EPE Data'!AB$90</f>
        <v>11628114053855.193</v>
      </c>
      <c r="AC21" s="86">
        <f ca="1">'LPG Propane or Butane'!AC50*'EPE Data'!AC$90</f>
        <v>11755551046134.479</v>
      </c>
      <c r="AD21" s="86">
        <f ca="1">'LPG Propane or Butane'!AD50*'EPE Data'!AD$90</f>
        <v>11882469989444.887</v>
      </c>
      <c r="AE21" s="86">
        <f ca="1">'LPG Propane or Butane'!AE50*'EPE Data'!AE$90</f>
        <v>12008874036289.621</v>
      </c>
      <c r="AF21" s="86">
        <f ca="1">'LPG Propane or Butane'!AF50*'EPE Data'!AF$90</f>
        <v>12134766313644.926</v>
      </c>
    </row>
    <row r="22" spans="1:32">
      <c r="A22" t="s">
        <v>37</v>
      </c>
      <c r="B22" s="86">
        <f ca="1">'LPG Propane or Butane'!B51*'EPE Data'!B$90</f>
        <v>6508551881707.3428</v>
      </c>
      <c r="C22" s="86">
        <f ca="1">'LPG Propane or Butane'!C51*'EPE Data'!C$90</f>
        <v>7386696328311.5088</v>
      </c>
      <c r="D22" s="86">
        <f ca="1">'LPG Propane or Butane'!D51*'EPE Data'!D$90</f>
        <v>7702418537581.7002</v>
      </c>
      <c r="E22" s="86">
        <f ca="1">'LPG Propane or Butane'!E51*'EPE Data'!E$90</f>
        <v>7733913401036.4922</v>
      </c>
      <c r="F22" s="86">
        <f ca="1">'LPG Propane or Butane'!F51*'EPE Data'!F$90</f>
        <v>8030429203910.8896</v>
      </c>
      <c r="G22" s="86">
        <f ca="1">'LPG Propane or Butane'!G51*'EPE Data'!G$90</f>
        <v>8172733974812.9717</v>
      </c>
      <c r="H22" s="86">
        <f ca="1">'LPG Propane or Butane'!H51*'EPE Data'!H$90</f>
        <v>8399099602508.8799</v>
      </c>
      <c r="I22" s="86">
        <f ca="1">'LPG Propane or Butane'!I51*'EPE Data'!I$90</f>
        <v>8627802433633.1221</v>
      </c>
      <c r="J22" s="86">
        <f ca="1">'LPG Propane or Butane'!J51*'EPE Data'!J$90</f>
        <v>8858818878499.9082</v>
      </c>
      <c r="K22" s="86">
        <f ca="1">'LPG Propane or Butane'!K51*'EPE Data'!K$90</f>
        <v>9092125663817.1465</v>
      </c>
      <c r="L22" s="86">
        <f ca="1">'LPG Propane or Butane'!L51*'EPE Data'!L$90</f>
        <v>9327699827399.7285</v>
      </c>
      <c r="M22" s="86">
        <f ca="1">'LPG Propane or Butane'!M51*'EPE Data'!M$90</f>
        <v>9502948915405.8809</v>
      </c>
      <c r="N22" s="86">
        <f ca="1">'LPG Propane or Butane'!N51*'EPE Data'!N$90</f>
        <v>9677195261459.916</v>
      </c>
      <c r="O22" s="86">
        <f ca="1">'LPG Propane or Butane'!O51*'EPE Data'!O$90</f>
        <v>9850447447258.5312</v>
      </c>
      <c r="P22" s="86">
        <f ca="1">'LPG Propane or Butane'!P51*'EPE Data'!P$90</f>
        <v>10022713956851.477</v>
      </c>
      <c r="Q22" s="86">
        <f ca="1">'LPG Propane or Butane'!Q51*'EPE Data'!Q$90</f>
        <v>10194003178026.441</v>
      </c>
      <c r="R22" s="86">
        <f ca="1">'LPG Propane or Butane'!R51*'EPE Data'!R$90</f>
        <v>10351977445463.521</v>
      </c>
      <c r="S22" s="86">
        <f ca="1">'LPG Propane or Butane'!S51*'EPE Data'!S$90</f>
        <v>10508687824635.068</v>
      </c>
      <c r="T22" s="86">
        <f ca="1">'LPG Propane or Butane'!T51*'EPE Data'!T$90</f>
        <v>10664149422895.937</v>
      </c>
      <c r="U22" s="86">
        <f ca="1">'LPG Propane or Butane'!U51*'EPE Data'!U$90</f>
        <v>10818377107783.996</v>
      </c>
      <c r="V22" s="86">
        <f ca="1">'LPG Propane or Butane'!V51*'EPE Data'!V$90</f>
        <v>10971385511759.918</v>
      </c>
      <c r="W22" s="86">
        <f ca="1">'LPG Propane or Butane'!W51*'EPE Data'!W$90</f>
        <v>11078942785064.211</v>
      </c>
      <c r="X22" s="86">
        <f ca="1">'LPG Propane or Butane'!X51*'EPE Data'!X$90</f>
        <v>11185586972994.012</v>
      </c>
      <c r="Y22" s="86">
        <f ca="1">'LPG Propane or Butane'!Y51*'EPE Data'!Y$90</f>
        <v>11291329653580.707</v>
      </c>
      <c r="Z22" s="86">
        <f ca="1">'LPG Propane or Butane'!Z51*'EPE Data'!Z$90</f>
        <v>11396182209931.812</v>
      </c>
      <c r="AA22" s="86">
        <f ca="1">'LPG Propane or Butane'!AA51*'EPE Data'!AA$90</f>
        <v>11500155834315.867</v>
      </c>
      <c r="AB22" s="86">
        <f ca="1">'LPG Propane or Butane'!AB51*'EPE Data'!AB$90</f>
        <v>11628114053855.193</v>
      </c>
      <c r="AC22" s="86">
        <f ca="1">'LPG Propane or Butane'!AC51*'EPE Data'!AC$90</f>
        <v>11755551046134.479</v>
      </c>
      <c r="AD22" s="86">
        <f ca="1">'LPG Propane or Butane'!AD51*'EPE Data'!AD$90</f>
        <v>11882469989444.887</v>
      </c>
      <c r="AE22" s="86">
        <f ca="1">'LPG Propane or Butane'!AE51*'EPE Data'!AE$90</f>
        <v>12008874036289.621</v>
      </c>
      <c r="AF22" s="86">
        <f ca="1">'LPG Propane or Butane'!AF51*'EPE Data'!AF$90</f>
        <v>12134766313644.926</v>
      </c>
    </row>
    <row r="23" spans="1:32">
      <c r="A23" t="s">
        <v>38</v>
      </c>
      <c r="B23" s="86">
        <f ca="1">'LPG Propane or Butane'!B52*'EPE Data'!B$90</f>
        <v>33631538016320.785</v>
      </c>
      <c r="C23" s="86">
        <f ca="1">'LPG Propane or Butane'!C52*'EPE Data'!C$90</f>
        <v>35182814768201.109</v>
      </c>
      <c r="D23" s="86">
        <f ca="1">'LPG Propane or Butane'!D52*'EPE Data'!D$90</f>
        <v>34458582592842.309</v>
      </c>
      <c r="E23" s="86">
        <f ca="1">'LPG Propane or Butane'!E52*'EPE Data'!E$90</f>
        <v>34466199542971.129</v>
      </c>
      <c r="F23" s="86">
        <f ca="1">'LPG Propane or Butane'!F52*'EPE Data'!F$90</f>
        <v>35649230019306.594</v>
      </c>
      <c r="G23" s="86">
        <f ca="1">'LPG Propane or Butane'!G52*'EPE Data'!G$90</f>
        <v>36140113912081.539</v>
      </c>
      <c r="H23" s="86">
        <f ca="1">'LPG Propane or Butane'!H52*'EPE Data'!H$90</f>
        <v>36995836640040.984</v>
      </c>
      <c r="I23" s="86">
        <f ca="1">'LPG Propane or Butane'!I52*'EPE Data'!I$90</f>
        <v>37853983104351.609</v>
      </c>
      <c r="J23" s="86">
        <f ca="1">'LPG Propane or Butane'!J52*'EPE Data'!J$90</f>
        <v>38714328939230.172</v>
      </c>
      <c r="K23" s="86">
        <f ca="1">'LPG Propane or Butane'!K52*'EPE Data'!K$90</f>
        <v>39576652788171.523</v>
      </c>
      <c r="L23" s="86">
        <f ca="1">'LPG Propane or Butane'!L52*'EPE Data'!L$90</f>
        <v>40440736253665.328</v>
      </c>
      <c r="M23" s="86">
        <f ca="1">'LPG Propane or Butane'!M52*'EPE Data'!M$90</f>
        <v>41087414063961.844</v>
      </c>
      <c r="N23" s="86">
        <f ca="1">'LPG Propane or Butane'!N52*'EPE Data'!N$90</f>
        <v>41725595947786.414</v>
      </c>
      <c r="O23" s="86">
        <f ca="1">'LPG Propane or Butane'!O52*'EPE Data'!O$90</f>
        <v>42355354615235.617</v>
      </c>
      <c r="P23" s="86">
        <f ca="1">'LPG Propane or Butane'!P52*'EPE Data'!P$90</f>
        <v>42976761949073.164</v>
      </c>
      <c r="Q23" s="86">
        <f ca="1">'LPG Propane or Butane'!Q52*'EPE Data'!Q$90</f>
        <v>43589889016463.805</v>
      </c>
      <c r="R23" s="86">
        <f ca="1">'LPG Propane or Butane'!R52*'EPE Data'!R$90</f>
        <v>44182107393457.203</v>
      </c>
      <c r="S23" s="86">
        <f ca="1">'LPG Propane or Butane'!S52*'EPE Data'!S$90</f>
        <v>44766399780244.508</v>
      </c>
      <c r="T23" s="86">
        <f ca="1">'LPG Propane or Butane'!T52*'EPE Data'!T$90</f>
        <v>45342860916803.836</v>
      </c>
      <c r="U23" s="86">
        <f ca="1">'LPG Propane or Butane'!U52*'EPE Data'!U$90</f>
        <v>45911584039193.102</v>
      </c>
      <c r="V23" s="86">
        <f ca="1">'LPG Propane or Butane'!V52*'EPE Data'!V$90</f>
        <v>46472660909273.805</v>
      </c>
      <c r="W23" s="86">
        <f ca="1">'LPG Propane or Butane'!W52*'EPE Data'!W$90</f>
        <v>46894898358185.023</v>
      </c>
      <c r="X23" s="86">
        <f ca="1">'LPG Propane or Butane'!X52*'EPE Data'!X$90</f>
        <v>47312626027945.461</v>
      </c>
      <c r="Y23" s="86">
        <f ca="1">'LPG Propane or Butane'!Y52*'EPE Data'!Y$90</f>
        <v>47725901103092.32</v>
      </c>
      <c r="Z23" s="86">
        <f ca="1">'LPG Propane or Butane'!Z52*'EPE Data'!Z$90</f>
        <v>48134779805423.008</v>
      </c>
      <c r="AA23" s="86">
        <f ca="1">'LPG Propane or Butane'!AA52*'EPE Data'!AA$90</f>
        <v>48539317414170.687</v>
      </c>
      <c r="AB23" s="86">
        <f ca="1">'LPG Propane or Butane'!AB52*'EPE Data'!AB$90</f>
        <v>49247052905951.344</v>
      </c>
      <c r="AC23" s="86">
        <f ca="1">'LPG Propane or Butane'!AC52*'EPE Data'!AC$90</f>
        <v>49956263227858.867</v>
      </c>
      <c r="AD23" s="86">
        <f ca="1">'LPG Propane or Butane'!AD52*'EPE Data'!AD$90</f>
        <v>50666939386811.117</v>
      </c>
      <c r="AE23" s="86">
        <f ca="1">'LPG Propane or Butane'!AE52*'EPE Data'!AE$90</f>
        <v>51379072462693.852</v>
      </c>
      <c r="AF23" s="86">
        <f ca="1">'LPG Propane or Butane'!AF52*'EPE Data'!AF$90</f>
        <v>52092653607622.266</v>
      </c>
    </row>
    <row r="24" spans="1:32">
      <c r="A24" t="s">
        <v>39</v>
      </c>
      <c r="B24" s="86">
        <f ca="1">'LPG Propane or Butane'!B53*'EPE Data'!B$90</f>
        <v>0</v>
      </c>
      <c r="C24" s="86">
        <f ca="1">'LPG Propane or Butane'!C53*'EPE Data'!C$90</f>
        <v>0</v>
      </c>
      <c r="D24" s="86">
        <f ca="1">'LPG Propane or Butane'!D53*'EPE Data'!D$90</f>
        <v>0</v>
      </c>
      <c r="E24" s="86">
        <f ca="1">'LPG Propane or Butane'!E53*'EPE Data'!E$90</f>
        <v>0</v>
      </c>
      <c r="F24" s="86">
        <f ca="1">'LPG Propane or Butane'!F53*'EPE Data'!F$90</f>
        <v>0</v>
      </c>
      <c r="G24" s="86">
        <f ca="1">'LPG Propane or Butane'!G53*'EPE Data'!G$90</f>
        <v>0</v>
      </c>
      <c r="H24" s="86">
        <f ca="1">'LPG Propane or Butane'!H53*'EPE Data'!H$90</f>
        <v>0</v>
      </c>
      <c r="I24" s="86">
        <f ca="1">'LPG Propane or Butane'!I53*'EPE Data'!I$90</f>
        <v>0</v>
      </c>
      <c r="J24" s="86">
        <f ca="1">'LPG Propane or Butane'!J53*'EPE Data'!J$90</f>
        <v>0</v>
      </c>
      <c r="K24" s="86">
        <f ca="1">'LPG Propane or Butane'!K53*'EPE Data'!K$90</f>
        <v>0</v>
      </c>
      <c r="L24" s="86">
        <f ca="1">'LPG Propane or Butane'!L53*'EPE Data'!L$90</f>
        <v>0</v>
      </c>
      <c r="M24" s="86">
        <f ca="1">'LPG Propane or Butane'!M53*'EPE Data'!M$90</f>
        <v>0</v>
      </c>
      <c r="N24" s="86">
        <f ca="1">'LPG Propane or Butane'!N53*'EPE Data'!N$90</f>
        <v>0</v>
      </c>
      <c r="O24" s="86">
        <f ca="1">'LPG Propane or Butane'!O53*'EPE Data'!O$90</f>
        <v>0</v>
      </c>
      <c r="P24" s="86">
        <f ca="1">'LPG Propane or Butane'!P53*'EPE Data'!P$90</f>
        <v>0</v>
      </c>
      <c r="Q24" s="86">
        <f ca="1">'LPG Propane or Butane'!Q53*'EPE Data'!Q$90</f>
        <v>0</v>
      </c>
      <c r="R24" s="86">
        <f ca="1">'LPG Propane or Butane'!R53*'EPE Data'!R$90</f>
        <v>0</v>
      </c>
      <c r="S24" s="86">
        <f ca="1">'LPG Propane or Butane'!S53*'EPE Data'!S$90</f>
        <v>0</v>
      </c>
      <c r="T24" s="86">
        <f ca="1">'LPG Propane or Butane'!T53*'EPE Data'!T$90</f>
        <v>0</v>
      </c>
      <c r="U24" s="86">
        <f ca="1">'LPG Propane or Butane'!U53*'EPE Data'!U$90</f>
        <v>0</v>
      </c>
      <c r="V24" s="86">
        <f ca="1">'LPG Propane or Butane'!V53*'EPE Data'!V$90</f>
        <v>0</v>
      </c>
      <c r="W24" s="86">
        <f ca="1">'LPG Propane or Butane'!W53*'EPE Data'!W$90</f>
        <v>0</v>
      </c>
      <c r="X24" s="86">
        <f ca="1">'LPG Propane or Butane'!X53*'EPE Data'!X$90</f>
        <v>0</v>
      </c>
      <c r="Y24" s="86">
        <f ca="1">'LPG Propane or Butane'!Y53*'EPE Data'!Y$90</f>
        <v>0</v>
      </c>
      <c r="Z24" s="86">
        <f ca="1">'LPG Propane or Butane'!Z53*'EPE Data'!Z$90</f>
        <v>0</v>
      </c>
      <c r="AA24" s="86">
        <f ca="1">'LPG Propane or Butane'!AA53*'EPE Data'!AA$90</f>
        <v>0</v>
      </c>
      <c r="AB24" s="86">
        <f ca="1">'LPG Propane or Butane'!AB53*'EPE Data'!AB$90</f>
        <v>0</v>
      </c>
      <c r="AC24" s="86">
        <f ca="1">'LPG Propane or Butane'!AC53*'EPE Data'!AC$90</f>
        <v>0</v>
      </c>
      <c r="AD24" s="86">
        <f ca="1">'LPG Propane or Butane'!AD53*'EPE Data'!AD$90</f>
        <v>0</v>
      </c>
      <c r="AE24" s="86">
        <f ca="1">'LPG Propane or Butane'!AE53*'EPE Data'!AE$90</f>
        <v>0</v>
      </c>
      <c r="AF24" s="86">
        <f ca="1">'LPG Propane or Butane'!AF53*'EPE Data'!AF$90</f>
        <v>0</v>
      </c>
    </row>
    <row r="25" spans="1:32">
      <c r="A25" t="s">
        <v>40</v>
      </c>
      <c r="B25" s="86">
        <f ca="1">'LPG Propane or Butane'!B54*'EPE Data'!B$90</f>
        <v>6508551881707.3428</v>
      </c>
      <c r="C25" s="86">
        <f ca="1">'LPG Propane or Butane'!C54*'EPE Data'!C$90</f>
        <v>7386696328311.5088</v>
      </c>
      <c r="D25" s="86">
        <f ca="1">'LPG Propane or Butane'!D54*'EPE Data'!D$90</f>
        <v>7702418537581.7002</v>
      </c>
      <c r="E25" s="86">
        <f ca="1">'LPG Propane or Butane'!E54*'EPE Data'!E$90</f>
        <v>7733913401036.4922</v>
      </c>
      <c r="F25" s="86">
        <f ca="1">'LPG Propane or Butane'!F54*'EPE Data'!F$90</f>
        <v>8030429203910.8896</v>
      </c>
      <c r="G25" s="86">
        <f ca="1">'LPG Propane or Butane'!G54*'EPE Data'!G$90</f>
        <v>8172733974812.9717</v>
      </c>
      <c r="H25" s="86">
        <f ca="1">'LPG Propane or Butane'!H54*'EPE Data'!H$90</f>
        <v>8399099602508.8799</v>
      </c>
      <c r="I25" s="86">
        <f ca="1">'LPG Propane or Butane'!I54*'EPE Data'!I$90</f>
        <v>8627802433633.1221</v>
      </c>
      <c r="J25" s="86">
        <f ca="1">'LPG Propane or Butane'!J54*'EPE Data'!J$90</f>
        <v>8858818878499.9082</v>
      </c>
      <c r="K25" s="86">
        <f ca="1">'LPG Propane or Butane'!K54*'EPE Data'!K$90</f>
        <v>9092125663817.1465</v>
      </c>
      <c r="L25" s="86">
        <f ca="1">'LPG Propane or Butane'!L54*'EPE Data'!L$90</f>
        <v>9327699827399.7285</v>
      </c>
      <c r="M25" s="86">
        <f ca="1">'LPG Propane or Butane'!M54*'EPE Data'!M$90</f>
        <v>9502948915405.8809</v>
      </c>
      <c r="N25" s="86">
        <f ca="1">'LPG Propane or Butane'!N54*'EPE Data'!N$90</f>
        <v>9677195261459.916</v>
      </c>
      <c r="O25" s="86">
        <f ca="1">'LPG Propane or Butane'!O54*'EPE Data'!O$90</f>
        <v>9850447447258.5312</v>
      </c>
      <c r="P25" s="86">
        <f ca="1">'LPG Propane or Butane'!P54*'EPE Data'!P$90</f>
        <v>10022713956851.477</v>
      </c>
      <c r="Q25" s="86">
        <f ca="1">'LPG Propane or Butane'!Q54*'EPE Data'!Q$90</f>
        <v>10194003178026.441</v>
      </c>
      <c r="R25" s="86">
        <f ca="1">'LPG Propane or Butane'!R54*'EPE Data'!R$90</f>
        <v>10351977445463.521</v>
      </c>
      <c r="S25" s="86">
        <f ca="1">'LPG Propane or Butane'!S54*'EPE Data'!S$90</f>
        <v>10508687824635.068</v>
      </c>
      <c r="T25" s="86">
        <f ca="1">'LPG Propane or Butane'!T54*'EPE Data'!T$90</f>
        <v>10664149422895.937</v>
      </c>
      <c r="U25" s="86">
        <f ca="1">'LPG Propane or Butane'!U54*'EPE Data'!U$90</f>
        <v>10818377107783.996</v>
      </c>
      <c r="V25" s="86">
        <f ca="1">'LPG Propane or Butane'!V54*'EPE Data'!V$90</f>
        <v>10971385511759.918</v>
      </c>
      <c r="W25" s="86">
        <f ca="1">'LPG Propane or Butane'!W54*'EPE Data'!W$90</f>
        <v>11078942785064.211</v>
      </c>
      <c r="X25" s="86">
        <f ca="1">'LPG Propane or Butane'!X54*'EPE Data'!X$90</f>
        <v>11185586972994.012</v>
      </c>
      <c r="Y25" s="86">
        <f ca="1">'LPG Propane or Butane'!Y54*'EPE Data'!Y$90</f>
        <v>11291329653580.707</v>
      </c>
      <c r="Z25" s="86">
        <f ca="1">'LPG Propane or Butane'!Z54*'EPE Data'!Z$90</f>
        <v>11396182209931.812</v>
      </c>
      <c r="AA25" s="86">
        <f ca="1">'LPG Propane or Butane'!AA54*'EPE Data'!AA$90</f>
        <v>11500155834315.867</v>
      </c>
      <c r="AB25" s="86">
        <f ca="1">'LPG Propane or Butane'!AB54*'EPE Data'!AB$90</f>
        <v>11628114053855.193</v>
      </c>
      <c r="AC25" s="86">
        <f ca="1">'LPG Propane or Butane'!AC54*'EPE Data'!AC$90</f>
        <v>11755551046134.479</v>
      </c>
      <c r="AD25" s="86">
        <f ca="1">'LPG Propane or Butane'!AD54*'EPE Data'!AD$90</f>
        <v>11882469989444.887</v>
      </c>
      <c r="AE25" s="86">
        <f ca="1">'LPG Propane or Butane'!AE54*'EPE Data'!AE$90</f>
        <v>12008874036289.621</v>
      </c>
      <c r="AF25" s="86">
        <f ca="1">'LPG Propane or Butane'!AF54*'EPE Data'!AF$90</f>
        <v>12134766313644.926</v>
      </c>
    </row>
    <row r="26" spans="1:32">
      <c r="A26" t="s">
        <v>41</v>
      </c>
      <c r="B26" s="86">
        <f ca="1">'LPG Propane or Butane'!B55*'EPE Data'!B$90</f>
        <v>29051030487329.461</v>
      </c>
      <c r="C26" s="86">
        <f ca="1">'LPG Propane or Butane'!C55*'EPE Data'!C$90</f>
        <v>29240729594052.551</v>
      </c>
      <c r="D26" s="86">
        <f ca="1">'LPG Propane or Butane'!D55*'EPE Data'!D$90</f>
        <v>30705921811814.672</v>
      </c>
      <c r="E26" s="86">
        <f ca="1">'LPG Propane or Butane'!E55*'EPE Data'!E$90</f>
        <v>31879903958410.57</v>
      </c>
      <c r="F26" s="86">
        <f ca="1">'LPG Propane or Butane'!F55*'EPE Data'!F$90</f>
        <v>34190792720866.723</v>
      </c>
      <c r="G26" s="86">
        <f ca="1">'LPG Propane or Butane'!G55*'EPE Data'!G$90</f>
        <v>35904591712529.711</v>
      </c>
      <c r="H26" s="86">
        <f ca="1">'LPG Propane or Butane'!H55*'EPE Data'!H$90</f>
        <v>37225718177713.062</v>
      </c>
      <c r="I26" s="86">
        <f ca="1">'LPG Propane or Butane'!I55*'EPE Data'!I$90</f>
        <v>38574901655631.219</v>
      </c>
      <c r="J26" s="86">
        <f ca="1">'LPG Propane or Butane'!J55*'EPE Data'!J$90</f>
        <v>39952308451092.578</v>
      </c>
      <c r="K26" s="86">
        <f ca="1">'LPG Propane or Butane'!K55*'EPE Data'!K$90</f>
        <v>41358102638362.883</v>
      </c>
      <c r="L26" s="86">
        <f ca="1">'LPG Propane or Butane'!L55*'EPE Data'!L$90</f>
        <v>42792446098436.594</v>
      </c>
      <c r="M26" s="86">
        <f ca="1">'LPG Propane or Butane'!M55*'EPE Data'!M$90</f>
        <v>43899443654417.773</v>
      </c>
      <c r="N26" s="86">
        <f ca="1">'LPG Propane or Butane'!N55*'EPE Data'!N$90</f>
        <v>45012953025989.812</v>
      </c>
      <c r="O26" s="86">
        <f ca="1">'LPG Propane or Butane'!O55*'EPE Data'!O$90</f>
        <v>46132918483534.289</v>
      </c>
      <c r="P26" s="86">
        <f ca="1">'LPG Propane or Butane'!P55*'EPE Data'!P$90</f>
        <v>47259284931553.031</v>
      </c>
      <c r="Q26" s="86">
        <f ca="1">'LPG Propane or Butane'!Q55*'EPE Data'!Q$90</f>
        <v>48391997899674.477</v>
      </c>
      <c r="R26" s="86">
        <f ca="1">'LPG Propane or Butane'!R55*'EPE Data'!R$90</f>
        <v>49561943119926.352</v>
      </c>
      <c r="S26" s="86">
        <f ca="1">'LPG Propane or Butane'!S55*'EPE Data'!S$90</f>
        <v>50738605377604.93</v>
      </c>
      <c r="T26" s="86">
        <f ca="1">'LPG Propane or Butane'!T55*'EPE Data'!T$90</f>
        <v>51921904383438.75</v>
      </c>
      <c r="U26" s="86">
        <f ca="1">'LPG Propane or Butane'!U55*'EPE Data'!U$90</f>
        <v>53111761122683.406</v>
      </c>
      <c r="V26" s="86">
        <f ca="1">'LPG Propane or Butane'!V55*'EPE Data'!V$90</f>
        <v>54308097829931.422</v>
      </c>
      <c r="W26" s="86">
        <f ca="1">'LPG Propane or Butane'!W55*'EPE Data'!W$90</f>
        <v>55289977618680.695</v>
      </c>
      <c r="X26" s="86">
        <f ca="1">'LPG Propane or Butane'!X55*'EPE Data'!X$90</f>
        <v>56275990787673.789</v>
      </c>
      <c r="Y26" s="86">
        <f ca="1">'LPG Propane or Butane'!Y55*'EPE Data'!Y$90</f>
        <v>57266084925156.469</v>
      </c>
      <c r="Z26" s="86">
        <f ca="1">'LPG Propane or Butane'!Z55*'EPE Data'!Z$90</f>
        <v>58260208501761.422</v>
      </c>
      <c r="AA26" s="86">
        <f ca="1">'LPG Propane or Butane'!AA55*'EPE Data'!AA$90</f>
        <v>59258310852016.375</v>
      </c>
      <c r="AB26" s="86">
        <f ca="1">'LPG Propane or Butane'!AB55*'EPE Data'!AB$90</f>
        <v>60029970133908.195</v>
      </c>
      <c r="AC26" s="86">
        <f ca="1">'LPG Propane or Butane'!AC55*'EPE Data'!AC$90</f>
        <v>60801405379457.594</v>
      </c>
      <c r="AD26" s="86">
        <f ca="1">'LPG Propane or Butane'!AD55*'EPE Data'!AD$90</f>
        <v>61572617954772.602</v>
      </c>
      <c r="AE26" s="86">
        <f ca="1">'LPG Propane or Butane'!AE55*'EPE Data'!AE$90</f>
        <v>62343609214876.867</v>
      </c>
      <c r="AF26" s="86">
        <f ca="1">'LPG Propane or Butane'!AF55*'EPE Data'!AF$90</f>
        <v>63114380503822.023</v>
      </c>
    </row>
    <row r="30" spans="1:32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4" spans="2:32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2:32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2:32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2:32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9" spans="2:32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2:32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2:32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2:32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2:32"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2:32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</row>
    <row r="45" spans="2:32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</row>
    <row r="46" spans="2:3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 spans="2:32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2:32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2:32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2:3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2:32"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4" spans="2:32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6" spans="2:32">
      <c r="B56" s="24"/>
    </row>
    <row r="57" spans="2:32">
      <c r="B57" s="24"/>
    </row>
    <row r="58" spans="2:32">
      <c r="B58" s="24"/>
    </row>
    <row r="59" spans="2:32">
      <c r="B59" s="24"/>
    </row>
    <row r="60" spans="2:32">
      <c r="B60" s="24"/>
    </row>
    <row r="61" spans="2:32">
      <c r="B61" s="24"/>
    </row>
    <row r="62" spans="2:32">
      <c r="B62" s="24"/>
    </row>
    <row r="63" spans="2:32">
      <c r="B63" s="24"/>
    </row>
    <row r="64" spans="2:32">
      <c r="B64" s="24"/>
    </row>
    <row r="65" spans="2:2">
      <c r="B65" s="24"/>
    </row>
    <row r="66" spans="2:2">
      <c r="B66" s="24"/>
    </row>
    <row r="67" spans="2:2">
      <c r="B67" s="24"/>
    </row>
    <row r="68" spans="2:2">
      <c r="B68" s="24"/>
    </row>
    <row r="69" spans="2:2">
      <c r="B69" s="24"/>
    </row>
    <row r="70" spans="2:2">
      <c r="B70" s="24"/>
    </row>
    <row r="71" spans="2:2">
      <c r="B71" s="24"/>
    </row>
    <row r="72" spans="2:2">
      <c r="B72" s="24"/>
    </row>
    <row r="73" spans="2:2">
      <c r="B73" s="24"/>
    </row>
    <row r="74" spans="2:2">
      <c r="B74" s="24"/>
    </row>
    <row r="75" spans="2:2">
      <c r="B75" s="24"/>
    </row>
    <row r="76" spans="2:2">
      <c r="B76" s="24"/>
    </row>
    <row r="77" spans="2:2">
      <c r="B77" s="24"/>
    </row>
    <row r="78" spans="2:2">
      <c r="B78" s="24"/>
    </row>
    <row r="79" spans="2:2">
      <c r="B79" s="24"/>
    </row>
    <row r="80" spans="2:2">
      <c r="B80" s="24"/>
    </row>
    <row r="81" spans="2:2">
      <c r="B81" s="24"/>
    </row>
    <row r="82" spans="2:2">
      <c r="B82" s="24"/>
    </row>
    <row r="83" spans="2:2">
      <c r="B83" s="24"/>
    </row>
    <row r="84" spans="2:2">
      <c r="B84" s="24"/>
    </row>
    <row r="85" spans="2:2">
      <c r="B85" s="24"/>
    </row>
    <row r="86" spans="2:2">
      <c r="B86" s="24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AI26"/>
  <sheetViews>
    <sheetView workbookViewId="0">
      <selection activeCell="B2" sqref="B2:AF26"/>
    </sheetView>
  </sheetViews>
  <sheetFormatPr baseColWidth="10" defaultColWidth="9.140625" defaultRowHeight="15"/>
  <cols>
    <col min="1" max="1" width="39.85546875" customWidth="1"/>
    <col min="2" max="2" width="12" bestFit="1" customWidth="1"/>
    <col min="3" max="3" width="11.85546875" bestFit="1" customWidth="1"/>
  </cols>
  <sheetData>
    <row r="1" spans="1:35">
      <c r="A1" s="27" t="s">
        <v>42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</row>
    <row r="2" spans="1:35">
      <c r="A2" t="s">
        <v>17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</row>
    <row r="3" spans="1:35">
      <c r="A3" t="s">
        <v>18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</row>
    <row r="4" spans="1:35">
      <c r="A4" t="s">
        <v>19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</row>
    <row r="5" spans="1:35">
      <c r="A5" t="s">
        <v>20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35">
      <c r="A6" t="s">
        <v>21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</row>
    <row r="7" spans="1:35">
      <c r="A7" t="s">
        <v>22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</row>
    <row r="8" spans="1:35">
      <c r="A8" t="s">
        <v>23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35">
      <c r="A9" t="s">
        <v>24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5">
      <c r="A10" t="s">
        <v>25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5">
      <c r="A11" t="s">
        <v>26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5">
      <c r="A12" t="s">
        <v>27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5">
      <c r="A13" t="s">
        <v>28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5">
      <c r="A14" t="s">
        <v>29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5">
      <c r="A15" t="s">
        <v>30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5">
      <c r="A16" t="s">
        <v>31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t="s">
        <v>32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t="s">
        <v>33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t="s">
        <v>34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t="s">
        <v>35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t="s">
        <v>36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t="s">
        <v>37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t="s">
        <v>38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t="s">
        <v>39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t="s">
        <v>40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t="s">
        <v>41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34</vt:i4>
      </vt:variant>
      <vt:variant>
        <vt:lpstr>Plages nommées</vt:lpstr>
      </vt:variant>
      <vt:variant>
        <vt:i4>2</vt:i4>
      </vt:variant>
    </vt:vector>
  </HeadingPairs>
  <TitlesOfParts>
    <vt:vector size="36" baseType="lpstr">
      <vt:lpstr>About</vt:lpstr>
      <vt:lpstr>BEN sectors</vt:lpstr>
      <vt:lpstr>BEN2020</vt:lpstr>
      <vt:lpstr>BEN2021</vt:lpstr>
      <vt:lpstr>BEN2022</vt:lpstr>
      <vt:lpstr>Iron and steel</vt:lpstr>
      <vt:lpstr>Agriculture</vt:lpstr>
      <vt:lpstr>Chemicals</vt:lpstr>
      <vt:lpstr>O&amp;G systems</vt:lpstr>
      <vt:lpstr>Non-ferrous metallurgy</vt:lpstr>
      <vt:lpstr>mop</vt:lpstr>
      <vt:lpstr>Electricity</vt:lpstr>
      <vt:lpstr>Coal</vt:lpstr>
      <vt:lpstr>Natural Gas</vt:lpstr>
      <vt:lpstr>Biomass</vt:lpstr>
      <vt:lpstr>Petroleum Diesel</vt:lpstr>
      <vt:lpstr>Heat</vt:lpstr>
      <vt:lpstr>Crude Oil</vt:lpstr>
      <vt:lpstr>Heavy or Residual Oil</vt:lpstr>
      <vt:lpstr>LPG Propane or Butane</vt:lpstr>
      <vt:lpstr>Hydrogen</vt:lpstr>
      <vt:lpstr>IEA &amp; BNEF Data</vt:lpstr>
      <vt:lpstr>PNE 2050 Plan</vt:lpstr>
      <vt:lpstr>EPE Data</vt:lpstr>
      <vt:lpstr>BIFUbC-electricity</vt:lpstr>
      <vt:lpstr>BIFUbC-coal</vt:lpstr>
      <vt:lpstr>BIFUbC-natural-gas</vt:lpstr>
      <vt:lpstr>BIFUbC-biomass</vt:lpstr>
      <vt:lpstr>BIFUbC-petroleum-diesel</vt:lpstr>
      <vt:lpstr>BIFUbC-heat</vt:lpstr>
      <vt:lpstr>BIFUbC-crude-oil</vt:lpstr>
      <vt:lpstr>BIFUbC-heavy-or-residual-oil</vt:lpstr>
      <vt:lpstr>BIFUbC-LPG-propane-or-butane</vt:lpstr>
      <vt:lpstr>BIFUbC-hydrogen</vt:lpstr>
      <vt:lpstr>gal_per_barrel</vt:lpstr>
      <vt:lpstr>toe_to_BTU</vt:lpstr>
    </vt:vector>
  </TitlesOfParts>
  <Company>EnergyInnovation.org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2014-03-20T21:01:41Z</dcterms:created>
  <dcterms:modified xsi:type="dcterms:W3CDTF">2026-06-18T13:14:36Z</dcterms:modified>
</cp:coreProperties>
</file>