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ima\OneDrive\Desktop\Models\eps-brazil-cpl2\InputData\land\CSpULApYbP\"/>
    </mc:Choice>
  </mc:AlternateContent>
  <xr:revisionPtr revIDLastSave="0" documentId="13_ncr:1_{8409BAE2-6E32-4364-B9E1-CE589962BDE1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About" sheetId="1" r:id="rId1"/>
    <sheet name="Data" sheetId="13" r:id="rId2"/>
    <sheet name="CSpULApYbP" sheetId="3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</externalReferences>
  <definedNames>
    <definedName name="acres_per_hectare">#REF!</definedName>
    <definedName name="acres_per_million_hectares">#REF!</definedName>
    <definedName name="C_to_CO2">'[1]Conversion Factors'!$A$4</definedName>
    <definedName name="CH4_Ar4_to_AR5">#REF!</definedName>
    <definedName name="CH4_to_CO2e">'[2]Cross-Page Data'!$C$12</definedName>
    <definedName name="dollars_2009_2012">[3]About!$B$90</definedName>
    <definedName name="gal_per_barrel">[4]About!$A$63</definedName>
    <definedName name="grams_per_ton">#REF!</definedName>
    <definedName name="HHV_Adjust">[5]About!$A$203</definedName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  <definedName name="metricton_to_shortton">[6]Overview!$B$19</definedName>
    <definedName name="million">[6]Overview!$B$22</definedName>
    <definedName name="N2O_to_CO2e">'[2]Cross-Page Data'!$C$13</definedName>
    <definedName name="unit_conv">[7]About!$A$111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2" i="13" l="1"/>
  <c r="E12" i="13"/>
  <c r="B12" i="13"/>
  <c r="B13" i="13" s="1"/>
  <c r="H12" i="13"/>
  <c r="B4" i="3"/>
  <c r="N11" i="13"/>
  <c r="K11" i="13"/>
  <c r="H11" i="13"/>
  <c r="E11" i="13"/>
  <c r="E13" i="13" s="1"/>
  <c r="B3" i="3" s="1"/>
  <c r="B11" i="13"/>
  <c r="B7" i="3" l="1"/>
  <c r="B5" i="3"/>
  <c r="K13" i="13"/>
  <c r="B6" i="3" s="1"/>
</calcChain>
</file>

<file path=xl/sharedStrings.xml><?xml version="1.0" encoding="utf-8"?>
<sst xmlns="http://schemas.openxmlformats.org/spreadsheetml/2006/main" count="76" uniqueCount="64">
  <si>
    <t>CSpULApYbP CO2 Sequestered per Unit Land Area per Year by Policy</t>
  </si>
  <si>
    <t>Sources:</t>
  </si>
  <si>
    <t>Notes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</si>
  <si>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</si>
  <si>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</si>
  <si>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</si>
  <si>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</si>
  <si>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</si>
  <si>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</si>
  <si>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g CO2 / acre / yr</t>
  </si>
  <si>
    <t>This variable is not used for the improved forest management policy.</t>
  </si>
  <si>
    <t>For the Afforestation/Reforestation policy, this variable represents the amount of</t>
  </si>
  <si>
    <t>CO2 sequestered each year by the new forest that is growing on a given acre.</t>
  </si>
  <si>
    <t>Afforestation/Reforestation</t>
  </si>
  <si>
    <t>Reforestation</t>
  </si>
  <si>
    <t>Only elements in Brazil model are afforestation/reforestation, avoid deforestation, and forest restoration</t>
  </si>
  <si>
    <t>Precedent established via ICoLUPpUA worksheet</t>
  </si>
  <si>
    <t>Cost-effective restoration for carbon sequestration across Brazil's biomes</t>
  </si>
  <si>
    <t>Forest Restoration</t>
  </si>
  <si>
    <t>Cost per hectare ($2020/ha)</t>
  </si>
  <si>
    <t>CO2 cost ($2020/ton)</t>
  </si>
  <si>
    <t>Note: Data over 100 year period</t>
  </si>
  <si>
    <t>Barros, F. D. V., Lewis, K., Robertson, A. D., Pennington, R. T., Hill, T. C., Matthews, C., ... &amp; Rowland, L. (2023). Cost-effective restoration for carbon sequestration across Brazil's biomes. Science of The Total Environment, 876, 162600.</t>
  </si>
  <si>
    <t>http://dx.doi.org/10.1016/j.scitotenv.2023.162600</t>
  </si>
  <si>
    <t>Area of Project (acre)</t>
  </si>
  <si>
    <t>CO2 Sequestered (tons)</t>
  </si>
  <si>
    <t>Years</t>
  </si>
  <si>
    <t>Note: Project 1999-2022</t>
  </si>
  <si>
    <t>"Successes and struggles: Brazil’s 20-year Amazon reforestation carbon sink project"</t>
  </si>
  <si>
    <t>Mongabay, Marina Martinez</t>
  </si>
  <si>
    <t>https://news.mongabay.com/2022/10/successes-and-struggles-brazils-20-year-amazon-reforestation-carbon-sink-project/</t>
  </si>
  <si>
    <t>Avoid Deforestation</t>
  </si>
  <si>
    <t>Tree density (trees/ha)</t>
  </si>
  <si>
    <t>CO2 per year per tree cut down ([kg/yr]/tree)</t>
  </si>
  <si>
    <t>A Supply Curve for Forest-Based CO2 Removal</t>
  </si>
  <si>
    <t>https://climate.mit.edu/posts/supply-curve-forest-based-co2-removal#:~:text=We%20know%20a%20single%20tree,CO2%20per%20tree%20per%20year.</t>
  </si>
  <si>
    <t>Franklin Jr, S. L., &amp; Pindyck, R. S. (2024). A Supply Curve for Forest-Based CO₂ Removal (No. w32207). National Bureau of Economic Research.</t>
  </si>
  <si>
    <t>http://www.nber.org/papers/w32207</t>
  </si>
  <si>
    <t>acre/ha</t>
  </si>
  <si>
    <t>Unit Conversions</t>
  </si>
  <si>
    <t>Calculations in Correct Units</t>
  </si>
  <si>
    <t>g/tonne</t>
  </si>
  <si>
    <t>Tonnes/ha</t>
  </si>
  <si>
    <t>g/acre/yr</t>
  </si>
  <si>
    <t>g/acre</t>
  </si>
  <si>
    <t>Tonnes/acre</t>
  </si>
  <si>
    <t>g/kg</t>
  </si>
  <si>
    <t>kg/ha/yr</t>
  </si>
  <si>
    <t>Peatland Restoration</t>
  </si>
  <si>
    <t>UNEP</t>
  </si>
  <si>
    <t>https://www.uncclearn.org/wp-content/uploads/library/PeatCRSM.pdf#:~:text=Investing%20in%20cost%2Deffective%20tropical%20peatland%20conservation%20and,and%20US$11.7%20billion%20more%20for%20restoration%20(</t>
  </si>
  <si>
    <t>Valladares, G. S. (2003). Caracterização de Organossolos, auxílio à sua classificação. Seropédica: Universidade Federal Rural do Rio de Janeiro.</t>
  </si>
  <si>
    <t>acres of Peatlands</t>
  </si>
  <si>
    <t>g/yr</t>
  </si>
  <si>
    <t>Improved Forest Management</t>
  </si>
  <si>
    <t>"Caracterização de Organossolos, auxílio à sua classificação"</t>
  </si>
  <si>
    <t>"Economics of
Peatlands Conservation, Restoration and Sustainable Management"</t>
  </si>
  <si>
    <t>Annual Mitigation (Mtons/yr) [2021]</t>
  </si>
  <si>
    <t>Ha of Brazilian Peatlands [2003]</t>
  </si>
  <si>
    <t>Improved Tropical Forest Management for Carbon Retention</t>
  </si>
  <si>
    <t>Putz, F. E., Zuidema, P. A., Pinard, M. A., Boot, R. G. A., Sayer, J. A., Sheil, D., ... &amp; Vanclay, J. K. (2008). Improved tropical forest management for carbon retention. PLoS biology, 6(7), e166.</t>
  </si>
  <si>
    <t>https://doi.org/10.1371/journal.pbio.0060166</t>
  </si>
  <si>
    <t>Sequestration via Improved Forestry Practices (tons/ha/yr)</t>
  </si>
  <si>
    <t>Figure provided is a sum of 2 from the source provided. (30 + 7 = 37)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</si>
</sst>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</borders>
  <cellStyleXfs count="11">
    <xf numFmtId="0" fontId="0" fillId="0" borderId="0"/>
    <xf numFmtId="0" fontId="2" fillId="0" borderId="2" applyNumberFormat="0" applyFont="0" applyProtection="0">
      <alignment wrapText="1"/>
    </xf>
    <xf numFmtId="0" fontId="2" fillId="0" borderId="0" applyNumberFormat="0" applyFill="0" applyBorder="0" applyAlignment="0" applyProtection="0"/>
    <xf numFmtId="0" fontId="2" fillId="0" borderId="3" applyNumberFormat="0" applyProtection="0">
      <alignment vertical="top" wrapText="1"/>
    </xf>
    <xf numFmtId="0" fontId="3" fillId="0" borderId="1" applyNumberFormat="0" applyProtection="0">
      <alignment wrapText="1"/>
    </xf>
    <xf numFmtId="0" fontId="3" fillId="0" borderId="4" applyNumberFormat="0" applyProtection="0">
      <alignment wrapText="1"/>
    </xf>
    <xf numFmtId="0" fontId="4" fillId="0" borderId="0" applyNumberFormat="0" applyProtection="0">
      <alignment horizontal="left"/>
    </xf>
    <xf numFmtId="0" fontId="5" fillId="0" borderId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1" fontId="0" fillId="0" borderId="0" xfId="0" applyNumberFormat="1"/>
    <xf numFmtId="0" fontId="1" fillId="2" borderId="0" xfId="0" applyFont="1" applyFill="1"/>
    <xf numFmtId="0" fontId="7" fillId="0" borderId="0" xfId="10" applyFill="1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6" fillId="0" borderId="0" xfId="0" applyFont="1"/>
    <xf numFmtId="164" fontId="0" fillId="0" borderId="0" xfId="0" applyNumberFormat="1"/>
  </cellXfs>
  <cellStyles count="11">
    <cellStyle name="Body: normal cell" xfId="1" xr:uid="{00000000-0005-0000-0000-000000000000}"/>
    <cellStyle name="Comma 2" xfId="8" xr:uid="{CADB5D9D-1727-46CE-8699-53983C2A5F93}"/>
    <cellStyle name="Currency 2" xfId="9" xr:uid="{6CD182EE-B8A2-4F79-95AE-90C0ACCCADE8}"/>
    <cellStyle name="Font: Calibri, 9pt regular" xfId="2" xr:uid="{00000000-0005-0000-0000-000001000000}"/>
    <cellStyle name="Footnotes: top row" xfId="3" xr:uid="{00000000-0005-0000-0000-000002000000}"/>
    <cellStyle name="Header: bottom row" xfId="4" xr:uid="{00000000-0005-0000-0000-000003000000}"/>
    <cellStyle name="Hyperlink" xfId="10" builtinId="8"/>
    <cellStyle name="Normal" xfId="0" builtinId="0"/>
    <cellStyle name="Normal 2" xfId="7" xr:uid="{A9785059-A545-4684-BFEB-94BFEB8B9604}"/>
    <cellStyle name="Parent row" xfId="5" xr:uid="{00000000-0005-0000-0000-000006000000}"/>
    <cellStyle name="Table title" xfId="6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10" Type="http://schemas.openxmlformats.org/officeDocument/2006/relationships/externalLink" Target="externalLinks/externalLink7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eff-nonadmin\Dropbox%20(Energy%20InNovation)\Desktop\Old%20U.S.%20land\VFC\Various%20Forestry%20Calculation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Robbie\Dropbox%20(Energy%20InNovation)\My%20Documents\Policy%20Solutions%20Project\US\Models\eps-1.3.0-us\InputData\indst\BPEiC\BAU%20Process%20Emis%20in%20CO2e_Updated%20Velders%20Meth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mahajan\Documents\eps-us\InputData\indst\BPE\BPE-CH4.csv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jeff-nonadmin\Dropbox%20(Energy%20Innovation)\EI-PlcyMdl\eps-1.5.0-us-wipE\InputData\web-app\BCF\BTU%20Conversion%20Factors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olivia\Documents\EPS_Models%20by%20Region\United%20States\us-eps\InputData\fuels\PEI\PEI-TFPEI-ships.csv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olivia\Documents\EPS_Models%20by%20Region\United%20States\NEW_US\Start%20Year%20Calibration_2020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mahajan\Documents\eps-us\InputData\indst\PERAC\Proc%20Emis%20Reductions%20and%20Cos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  <sheetName val="Conversion Fac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4">
          <cell r="A4">
            <v>3.6666666666666665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bout"/>
      <sheetName val="Cross-Page Data"/>
      <sheetName val="Non-Energy FF CO2 Emissions"/>
      <sheetName val="Cement CO2 Emissions"/>
      <sheetName val="Iron and Steel"/>
      <sheetName val="Coal Mining"/>
      <sheetName val="Natural Gas Systems"/>
      <sheetName val="Petroleum Systems"/>
      <sheetName val="Chem - HCFC 22 Production"/>
      <sheetName val="Chem - ODS"/>
      <sheetName val="Other - Aluminum"/>
      <sheetName val="Other - Magnesium"/>
      <sheetName val="Other - Semiconductor Mfg"/>
      <sheetName val="Other - Elec Trans and Dist"/>
      <sheetName val="Agriculture - EF &amp; Manure Mgmt"/>
      <sheetName val="Agriculture - Rice Cultivation"/>
      <sheetName val="Agriculture - Soil Mgmt"/>
      <sheetName val="Waste - Landfills"/>
      <sheetName val="Waste - Water Treatment"/>
      <sheetName val="Other Industrial Processes"/>
      <sheetName val="Combined Data"/>
      <sheetName val="BPEiC-CO2"/>
      <sheetName val="BPEiC-CH4"/>
      <sheetName val="BPEiC-N2O"/>
      <sheetName val="BPEiC-F-gases"/>
      <sheetName val="EPA (2017) Table A3.6-1"/>
      <sheetName val="EPA (2017) Table A3.6-7"/>
      <sheetName val="EPA (2017) Table A3.6-10"/>
      <sheetName val="AEO 2017_Table 6"/>
      <sheetName val="AEO 2017_Table 11"/>
      <sheetName val="AEO 2017_Table 13"/>
      <sheetName val="AEO 2017_Table 15"/>
      <sheetName val="AEO 2017_Table 19"/>
      <sheetName val="AEO 2017_Table 20"/>
      <sheetName val="AEO 2017_Table 24"/>
      <sheetName val="AEO 2017_Table 62"/>
      <sheetName val="AEO 2016_Table 6"/>
    </sheetNames>
    <sheetDataSet>
      <sheetData sheetId="0"/>
      <sheetData sheetId="1">
        <row r="12">
          <cell r="C12">
            <v>28</v>
          </cell>
        </row>
        <row r="13">
          <cell r="C13">
            <v>265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>
        <row r="5">
          <cell r="A5" t="str">
            <v>Transport Refrigeration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bout"/>
      <sheetName val="Multipliers and Adjustments"/>
      <sheetName val="Country Selector"/>
      <sheetName val="US COVID adjustment"/>
      <sheetName val="US f-gases"/>
      <sheetName val="USCA Data"/>
      <sheetName val="AIM Impact Assessment"/>
      <sheetName val="EPA_Table 3-1"/>
      <sheetName val="EPA_Table 4-1"/>
      <sheetName val="EPA_Table 5-1"/>
      <sheetName val="EPA_Table 7-1"/>
      <sheetName val="EPA_data"/>
      <sheetName val="AEO 23_2017"/>
      <sheetName val="AEO 23_2020-2050"/>
      <sheetName val="Water and Waste"/>
      <sheetName val="Diesel_2017"/>
      <sheetName val="Diesel_2020-50"/>
      <sheetName val="pivot table"/>
      <sheetName val="Growth rates"/>
      <sheetName val="Calcs"/>
      <sheetName val="Crosswalk sectors"/>
      <sheetName val="Crosswalk parts"/>
      <sheetName val="IEA-MethaneEmissions"/>
      <sheetName val="EPA non-CO2 Data"/>
      <sheetName val="EPA Source to Industry Map"/>
      <sheetName val="PRIMAP-hist CO2 Data"/>
      <sheetName val="Process CO2 Hist Year"/>
      <sheetName val="UN Pop Projections"/>
      <sheetName val="Process CO2 Growth"/>
      <sheetName val="BPE-SoAPEfA"/>
      <sheetName val="GHGs -&gt;"/>
      <sheetName val="BPE-CO2"/>
      <sheetName val="BPE-CH4"/>
      <sheetName val="BPE-N2O"/>
      <sheetName val="BPE-F-gases"/>
      <sheetName val="Non-GHGs -&gt;"/>
      <sheetName val="BPE-VOC"/>
      <sheetName val="BPE-CO"/>
      <sheetName val="BPE-NOx"/>
      <sheetName val="BPE-PM10"/>
      <sheetName val="BPE-PM25"/>
      <sheetName val="BPE-SOx"/>
      <sheetName val="BPE-BC"/>
      <sheetName val="BPE-OC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>
        <row r="5">
          <cell r="B5">
            <v>12409467279319.934</v>
          </cell>
        </row>
      </sheetData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bout"/>
      <sheetName val="AEO Table 73"/>
      <sheetName val="GREET1 Fuel_Specs"/>
      <sheetName val="BCF-BpLFOU"/>
      <sheetName val="BCF-BpSFOU"/>
      <sheetName val="BCF-VFEUCF"/>
      <sheetName val="BCF-BpEIEOU"/>
    </sheetNames>
    <sheetDataSet>
      <sheetData sheetId="0">
        <row r="63">
          <cell r="A63">
            <v>42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bout"/>
      <sheetName val="Key to Data Locs"/>
      <sheetName val="GREET1 Results"/>
      <sheetName val="GREET1 EF"/>
      <sheetName val="GREET1 Electric"/>
      <sheetName val="GREET1 JetFuel_WTWa"/>
      <sheetName val="GREET1 Fuel_Specs"/>
      <sheetName val="EF Hub"/>
      <sheetName val="Fuel Heat Contents"/>
      <sheetName val="eGrid Plant"/>
      <sheetName val="Hard Coal and Lignite"/>
      <sheetName val="EPA_data"/>
      <sheetName val="Crosswalk sectors"/>
      <sheetName val="Crosswalk parts"/>
      <sheetName val="aeo 58"/>
      <sheetName val="aeo 11"/>
      <sheetName val="aeo 17"/>
      <sheetName val="aeo 35"/>
      <sheetName val="aeo 34"/>
      <sheetName val="aeo 33"/>
      <sheetName val="aeo 32"/>
      <sheetName val="aeo 31"/>
      <sheetName val="aeo 30"/>
      <sheetName val="aeo 29"/>
      <sheetName val="AEO 28"/>
      <sheetName val="aeo 27"/>
      <sheetName val="AEO 26"/>
      <sheetName val="aeo 25"/>
      <sheetName val="AEO 72"/>
      <sheetName val="AEO 37"/>
      <sheetName val="AEO 4"/>
      <sheetName val="AEO 5"/>
      <sheetName val="AEO 2"/>
      <sheetName val="EPA Data_by prim poll"/>
      <sheetName val="AEO 6"/>
      <sheetName val="Mining Breakdown"/>
      <sheetName val="2017 AEO BIFUBC"/>
      <sheetName val="CHECK"/>
      <sheetName val="particulates"/>
      <sheetName val="energy"/>
      <sheetName val="calcs"/>
      <sheetName val="EPS output_emissions"/>
      <sheetName val="EPS output_transp"/>
      <sheetName val="EPS output_build"/>
      <sheetName val="EPS output_ind"/>
      <sheetName val="PEI-TFPEI-LDVs"/>
      <sheetName val="PEI-TFPEI-HDVs"/>
      <sheetName val="PEI-TFPEI-aircraft"/>
      <sheetName val="PEI-TFPEI-rail"/>
      <sheetName val="PEI-TFPEI-ships"/>
      <sheetName val="PEI-TFPEI-motorbikes"/>
      <sheetName val="PEI-EFPEI"/>
      <sheetName val="PEI-BFPEI"/>
      <sheetName val="PEI-IFPEI"/>
    </sheetNames>
    <sheetDataSet>
      <sheetData sheetId="0" refreshError="1">
        <row r="89">
          <cell r="A89" t="b">
            <v>1</v>
          </cell>
        </row>
        <row r="203">
          <cell r="A203" t="b">
            <v>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verview"/>
      <sheetName val="1. Transportation"/>
      <sheetName val="2. Electricity"/>
      <sheetName val="3. Industry Energy"/>
      <sheetName val="4. Buildings"/>
      <sheetName val="5. Industry Process"/>
      <sheetName val="6. Total"/>
      <sheetName val="7. Particulates"/>
      <sheetName val="EPS"/>
      <sheetName val="GWP"/>
      <sheetName val="NoSettings"/>
      <sheetName val="Sheet1"/>
      <sheetName val="Vensim Variables"/>
      <sheetName val="EPA_GHG"/>
      <sheetName val="Table 3-1"/>
      <sheetName val="Table 3-7"/>
      <sheetName val="Table 3-9"/>
      <sheetName val="Table 3-10"/>
      <sheetName val="Table 3-11"/>
      <sheetName val="Table 3-12"/>
      <sheetName val="Table 3-13"/>
      <sheetName val="Table 3-14"/>
      <sheetName val="Table 3-15"/>
      <sheetName val="Table 4-1"/>
      <sheetName val="Table 5-1"/>
      <sheetName val="Table 6-1"/>
      <sheetName val="Table 7-1"/>
      <sheetName val="EIA"/>
      <sheetName val="Table 18"/>
      <sheetName val="Table 54"/>
      <sheetName val="Table 11.1"/>
      <sheetName val="Table 11.2"/>
      <sheetName val="Table 11.3"/>
      <sheetName val="Table 11.4"/>
      <sheetName val="Table 11.5"/>
      <sheetName val="Table 11.6"/>
      <sheetName val="Table 11.7"/>
      <sheetName val="NEI 2017"/>
      <sheetName val="2017 EPA Data"/>
      <sheetName val="Crosswalk Particulates"/>
      <sheetName val="EPA Data_by prim poll"/>
    </sheetNames>
    <sheetDataSet>
      <sheetData sheetId="0">
        <row r="19">
          <cell r="B19">
            <v>1.1023099999999999</v>
          </cell>
        </row>
        <row r="22">
          <cell r="B22">
            <v>1000000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bout"/>
      <sheetName val="Country Selector"/>
      <sheetName val="Multipliers and Adjustments"/>
      <sheetName val="US f-gases"/>
      <sheetName val="USCA Data"/>
      <sheetName val="ICF Data"/>
      <sheetName val="ICF pol crosswalk"/>
      <sheetName val="ICF v EPA nonCO2"/>
      <sheetName val="ICF growth rates"/>
      <sheetName val="US COVID adjustment"/>
      <sheetName val="AIM Impact Assessment"/>
      <sheetName val="EPA Data"/>
      <sheetName val="EPA Source to Industry Map"/>
      <sheetName val="NPV Calcs"/>
      <sheetName val="AEO Table 13"/>
      <sheetName val="EPA Tech to Policy Mapping"/>
      <sheetName val="EPA non-CO2 Data"/>
      <sheetName val="IEA-MethaneEmissions"/>
      <sheetName val="IEA-MethaneAbatement"/>
      <sheetName val="EPA to IEA Scaling"/>
      <sheetName val="Cement Data"/>
      <sheetName val="gas policy checks"/>
      <sheetName val="gas policy descriptions"/>
      <sheetName val="EPA-ngpProd-mthncptr"/>
      <sheetName val="EPA-ngpPrcsTnD-mthncptr"/>
      <sheetName val="EPA-ngpProd-mthndstr"/>
      <sheetName val="EPA-ngpPrcsTnD-mthndstr"/>
      <sheetName val="IEA-ngpProd-mthncptr"/>
      <sheetName val="IEA-ngpPrcsTnD-mthncptr"/>
      <sheetName val="IEA-ngpProd-mthndstr"/>
      <sheetName val="IEA-ngpPrcsTnD-mthndstr"/>
      <sheetName val="Data Check"/>
      <sheetName val="US check"/>
      <sheetName val="PERAC-cement"/>
      <sheetName val="PERAC-ngpProd-mthncptr"/>
      <sheetName val="PERAC-ngpPrcsTnD-mthncptr"/>
      <sheetName val="PERAC-ngpProd-mthndstr"/>
      <sheetName val="PERAC-ngpPrcsTnD-mthndstr"/>
      <sheetName val="PERAC-fgassubstitution"/>
      <sheetName val="PERAC-fgasdestruction"/>
      <sheetName val="PERAC-fgasrecovery"/>
      <sheetName val="PERAC-chem-inspctmaintretrofit"/>
      <sheetName val="PERAC-alum-inspctmaintretrofit"/>
      <sheetName val="PERAC-coalmining-mthncptr"/>
      <sheetName val="PERAC-coalmining-mthndstr"/>
      <sheetName val="PERAC-waste-mthncptr"/>
      <sheetName val="PERAC-waste-mthndstr"/>
      <sheetName val="PERAC-cropsrice"/>
      <sheetName val="PERAC-livestock"/>
      <sheetName val="PERAC-tillage"/>
      <sheetName val="PERAC-chemicals-N2Oabatement"/>
      <sheetName val="PERAC-MCD"/>
    </sheetNames>
    <sheetDataSet>
      <sheetData sheetId="0">
        <row r="111">
          <cell r="A111">
            <v>1000000000000</v>
          </cell>
        </row>
      </sheetData>
      <sheetData sheetId="1"/>
      <sheetData sheetId="2"/>
      <sheetData sheetId="3"/>
      <sheetData sheetId="4"/>
      <sheetData sheetId="5">
        <row r="1">
          <cell r="D1" t="str">
            <v>Management Practice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0"/>
  <sheetViews>
    <sheetView tabSelected="1" topLeftCell="A38" workbookViewId="0">
      <selection activeCell="C59" sqref="C59"/>
    </sheetView>
  </sheetViews>
  <sheetFormatPr defaultRowHeight="14.25" x14ac:dyDescent="0.45"/>
  <cols>
    <col min="1" max="1" width="10.46484375" customWidth="1"/>
    <col min="2" max="2" width="66.73046875" customWidth="1"/>
    <col min="3" max="3" width="84.33203125" bestFit="1" customWidth="1"/>
  </cols>
  <sheetData>
    <row r="1" spans="1:3" x14ac:dyDescent="0.45">
      <c r="A1" s="1" t="s">
        <v>0</v>
      </c>
    </row>
    <row r="3" spans="1:3" x14ac:dyDescent="0.45">
      <c r="A3" s="1" t="s">
        <v>1</v>
      </c>
      <c r="B3" s="4" t="s">
        <v>18</v>
      </c>
      <c r="C3" s="1"/>
    </row>
    <row r="4" spans="1:3" x14ac:dyDescent="0.45">
      <c r="A4" s="1"/>
      <c r="B4" t="s">
        <v>17</v>
      </c>
    </row>
    <row r="5" spans="1:3" ht="42.75" x14ac:dyDescent="0.45">
      <c r="A5" s="1"/>
      <c r="B5" s="6" t="s">
        <v>22</v>
      </c>
      <c r="C5" s="7"/>
    </row>
    <row r="6" spans="1:3" x14ac:dyDescent="0.45">
      <c r="A6" s="1"/>
      <c r="B6" t="s">
        <v>23</v>
      </c>
    </row>
    <row r="7" spans="1:3" x14ac:dyDescent="0.45">
      <c r="A7" s="1"/>
      <c r="C7" s="8"/>
    </row>
    <row r="8" spans="1:3" x14ac:dyDescent="0.45">
      <c r="A8" s="1"/>
    </row>
    <row r="9" spans="1:3" x14ac:dyDescent="0.45">
      <c r="A9" s="1"/>
      <c r="B9" s="4" t="s">
        <v>14</v>
      </c>
      <c r="C9" s="1"/>
    </row>
    <row r="10" spans="1:3" ht="28.5" x14ac:dyDescent="0.45">
      <c r="A10" s="1"/>
      <c r="B10" s="6" t="s">
        <v>28</v>
      </c>
    </row>
    <row r="11" spans="1:3" x14ac:dyDescent="0.45">
      <c r="A11" s="1"/>
      <c r="B11">
        <v>2022</v>
      </c>
      <c r="C11" s="7"/>
    </row>
    <row r="12" spans="1:3" x14ac:dyDescent="0.45">
      <c r="A12" s="1"/>
      <c r="B12" t="s">
        <v>29</v>
      </c>
    </row>
    <row r="13" spans="1:3" x14ac:dyDescent="0.45">
      <c r="A13" s="1"/>
      <c r="B13" t="s">
        <v>30</v>
      </c>
      <c r="C13" s="5"/>
    </row>
    <row r="14" spans="1:3" x14ac:dyDescent="0.45">
      <c r="A14" s="1"/>
    </row>
    <row r="15" spans="1:3" x14ac:dyDescent="0.45">
      <c r="A15" s="1"/>
    </row>
    <row r="16" spans="1:3" x14ac:dyDescent="0.45">
      <c r="A16" s="1"/>
      <c r="B16" s="4" t="s">
        <v>31</v>
      </c>
      <c r="C16" s="1"/>
    </row>
    <row r="17" spans="1:3" x14ac:dyDescent="0.45">
      <c r="A17" s="1"/>
      <c r="B17" t="s">
        <v>34</v>
      </c>
    </row>
    <row r="18" spans="1:3" ht="28.5" x14ac:dyDescent="0.45">
      <c r="B18" s="6" t="s">
        <v>36</v>
      </c>
      <c r="C18" s="7"/>
    </row>
    <row r="19" spans="1:3" x14ac:dyDescent="0.45">
      <c r="B19" t="s">
        <v>37</v>
      </c>
      <c r="C19" s="7"/>
    </row>
    <row r="20" spans="1:3" x14ac:dyDescent="0.45">
      <c r="B20" t="s">
        <v>35</v>
      </c>
    </row>
    <row r="21" spans="1:3" x14ac:dyDescent="0.45">
      <c r="C21" s="5"/>
    </row>
    <row r="22" spans="1:3" x14ac:dyDescent="0.45">
      <c r="B22" s="4" t="s">
        <v>48</v>
      </c>
    </row>
    <row r="23" spans="1:3" ht="28.5" x14ac:dyDescent="0.45">
      <c r="B23" s="6" t="s">
        <v>56</v>
      </c>
    </row>
    <row r="24" spans="1:3" x14ac:dyDescent="0.45">
      <c r="B24">
        <v>2021</v>
      </c>
      <c r="C24" s="5"/>
    </row>
    <row r="25" spans="1:3" x14ac:dyDescent="0.45">
      <c r="B25" t="s">
        <v>49</v>
      </c>
    </row>
    <row r="26" spans="1:3" x14ac:dyDescent="0.45">
      <c r="B26" t="s">
        <v>50</v>
      </c>
    </row>
    <row r="28" spans="1:3" x14ac:dyDescent="0.45">
      <c r="B28" t="s">
        <v>55</v>
      </c>
    </row>
    <row r="29" spans="1:3" ht="28.5" x14ac:dyDescent="0.45">
      <c r="B29" s="6" t="s">
        <v>51</v>
      </c>
    </row>
    <row r="31" spans="1:3" x14ac:dyDescent="0.45">
      <c r="B31" s="4" t="s">
        <v>54</v>
      </c>
    </row>
    <row r="32" spans="1:3" x14ac:dyDescent="0.45">
      <c r="B32" t="s">
        <v>59</v>
      </c>
    </row>
    <row r="33" spans="1:2" ht="42.75" x14ac:dyDescent="0.45">
      <c r="B33" s="6" t="s">
        <v>60</v>
      </c>
    </row>
    <row r="34" spans="1:2" x14ac:dyDescent="0.45">
      <c r="B34" t="s">
        <v>61</v>
      </c>
    </row>
    <row r="37" spans="1:2" x14ac:dyDescent="0.45">
      <c r="B37" s="6"/>
    </row>
    <row r="42" spans="1:2" x14ac:dyDescent="0.45">
      <c r="A42" s="1" t="s">
        <v>2</v>
      </c>
    </row>
    <row r="43" spans="1:2" x14ac:dyDescent="0.45">
      <c r="A43" t="s">
        <v>15</v>
      </c>
    </row>
    <row r="44" spans="1:2" x14ac:dyDescent="0.45">
      <c r="A44" t="s">
        <v>16</v>
      </c>
    </row>
    <row r="46" spans="1:2" x14ac:dyDescent="0.45">
      <c r="A46" t="s">
        <v>10</v>
      </c>
    </row>
    <row r="47" spans="1:2" x14ac:dyDescent="0.45">
      <c r="A47" s="1" t="s">
        <v>13</v>
      </c>
    </row>
    <row r="48" spans="1:2" x14ac:dyDescent="0.45">
      <c r="A48" t="s">
        <v>11</v>
      </c>
    </row>
    <row r="49" spans="1:3" x14ac:dyDescent="0.45">
      <c r="A49" t="s">
        <v>12</v>
      </c>
    </row>
    <row r="51" spans="1:3" x14ac:dyDescent="0.45">
      <c r="A51" s="1" t="s">
        <v>54</v>
      </c>
    </row>
    <row r="52" spans="1:3" x14ac:dyDescent="0.45">
      <c r="A52" t="s">
        <v>63</v>
      </c>
    </row>
    <row r="57" spans="1:3" x14ac:dyDescent="0.45">
      <c r="A57" s="1" t="s">
        <v>39</v>
      </c>
    </row>
    <row r="58" spans="1:3" x14ac:dyDescent="0.45">
      <c r="B58">
        <v>2.4710538149999999</v>
      </c>
      <c r="C58" t="s">
        <v>38</v>
      </c>
    </row>
    <row r="59" spans="1:3" x14ac:dyDescent="0.45">
      <c r="B59">
        <v>1000000</v>
      </c>
      <c r="C59" t="s">
        <v>41</v>
      </c>
    </row>
    <row r="60" spans="1:3" x14ac:dyDescent="0.45">
      <c r="B60">
        <v>1000</v>
      </c>
      <c r="C60" t="s">
        <v>46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C1072-E4E3-45CC-9D75-66CC4DD1CBE1}">
  <dimension ref="A2:N13"/>
  <sheetViews>
    <sheetView topLeftCell="G1" workbookViewId="0">
      <selection activeCell="K12" sqref="K12"/>
    </sheetView>
  </sheetViews>
  <sheetFormatPr defaultRowHeight="14.25" x14ac:dyDescent="0.45"/>
  <cols>
    <col min="1" max="1" width="24.33203125" bestFit="1" customWidth="1"/>
    <col min="2" max="2" width="11.796875" bestFit="1" customWidth="1"/>
    <col min="4" max="4" width="20.796875" bestFit="1" customWidth="1"/>
    <col min="5" max="5" width="11.796875" bestFit="1" customWidth="1"/>
    <col min="7" max="7" width="39" bestFit="1" customWidth="1"/>
    <col min="10" max="10" width="32.53125" customWidth="1"/>
    <col min="13" max="13" width="29.9296875" customWidth="1"/>
  </cols>
  <sheetData>
    <row r="2" spans="1:14" x14ac:dyDescent="0.45">
      <c r="A2" t="s">
        <v>18</v>
      </c>
      <c r="D2" t="s">
        <v>14</v>
      </c>
      <c r="G2" t="s">
        <v>31</v>
      </c>
      <c r="J2" t="s">
        <v>48</v>
      </c>
      <c r="M2" t="s">
        <v>54</v>
      </c>
    </row>
    <row r="4" spans="1:14" ht="28.15" customHeight="1" x14ac:dyDescent="0.45">
      <c r="A4" t="s">
        <v>19</v>
      </c>
      <c r="B4">
        <v>3184</v>
      </c>
      <c r="D4" t="s">
        <v>25</v>
      </c>
      <c r="E4">
        <v>394400</v>
      </c>
      <c r="G4" t="s">
        <v>33</v>
      </c>
      <c r="H4">
        <v>90</v>
      </c>
      <c r="J4" t="s">
        <v>57</v>
      </c>
      <c r="K4">
        <v>4.2</v>
      </c>
      <c r="M4" s="6" t="s">
        <v>62</v>
      </c>
      <c r="N4">
        <v>37</v>
      </c>
    </row>
    <row r="5" spans="1:14" x14ac:dyDescent="0.45">
      <c r="A5" t="s">
        <v>20</v>
      </c>
      <c r="B5">
        <v>75.3</v>
      </c>
      <c r="D5" t="s">
        <v>24</v>
      </c>
      <c r="E5">
        <v>4943</v>
      </c>
      <c r="G5" t="s">
        <v>32</v>
      </c>
      <c r="H5">
        <v>600</v>
      </c>
    </row>
    <row r="6" spans="1:14" x14ac:dyDescent="0.45">
      <c r="A6" t="s">
        <v>21</v>
      </c>
      <c r="D6" t="s">
        <v>27</v>
      </c>
      <c r="J6" t="s">
        <v>58</v>
      </c>
      <c r="K6">
        <v>611883</v>
      </c>
    </row>
    <row r="7" spans="1:14" x14ac:dyDescent="0.45">
      <c r="A7" t="s">
        <v>26</v>
      </c>
      <c r="B7">
        <v>100</v>
      </c>
      <c r="D7" t="s">
        <v>26</v>
      </c>
      <c r="E7">
        <v>23</v>
      </c>
    </row>
    <row r="9" spans="1:14" x14ac:dyDescent="0.45">
      <c r="A9" s="1" t="s">
        <v>40</v>
      </c>
    </row>
    <row r="11" spans="1:14" x14ac:dyDescent="0.45">
      <c r="A11" t="s">
        <v>42</v>
      </c>
      <c r="B11" s="9">
        <f>B4/B5</f>
        <v>42.284196547144759</v>
      </c>
      <c r="D11" t="s">
        <v>45</v>
      </c>
      <c r="E11">
        <f>E4/E5</f>
        <v>79.789601456605297</v>
      </c>
      <c r="G11" t="s">
        <v>47</v>
      </c>
      <c r="H11">
        <f>H4*H5</f>
        <v>54000</v>
      </c>
      <c r="J11" t="s">
        <v>52</v>
      </c>
      <c r="K11">
        <f>K6*About!B58</f>
        <v>1511995.8214836449</v>
      </c>
      <c r="M11" s="6" t="s">
        <v>43</v>
      </c>
      <c r="N11">
        <f>N4*About!B59/About!B58</f>
        <v>14973368.760890381</v>
      </c>
    </row>
    <row r="12" spans="1:14" x14ac:dyDescent="0.45">
      <c r="A12" t="s">
        <v>44</v>
      </c>
      <c r="B12">
        <f>B11*About!B59/About!B58</f>
        <v>17111807.234009899</v>
      </c>
      <c r="D12" t="s">
        <v>44</v>
      </c>
      <c r="E12">
        <f>E11*About!B59</f>
        <v>79789601.4566053</v>
      </c>
      <c r="G12" t="s">
        <v>43</v>
      </c>
      <c r="H12">
        <f>H11*About!B60/About!B58</f>
        <v>21853024.678056233</v>
      </c>
      <c r="J12" t="s">
        <v>53</v>
      </c>
      <c r="K12">
        <f>K4*About!B59*1000000</f>
        <v>4200000000000</v>
      </c>
    </row>
    <row r="13" spans="1:14" x14ac:dyDescent="0.45">
      <c r="A13" t="s">
        <v>43</v>
      </c>
      <c r="B13">
        <f>B12/B7</f>
        <v>171118.072340099</v>
      </c>
      <c r="D13" t="s">
        <v>43</v>
      </c>
      <c r="E13">
        <f>E12/E7</f>
        <v>3469113.106808926</v>
      </c>
      <c r="J13" t="s">
        <v>43</v>
      </c>
      <c r="K13">
        <f>K12/K11</f>
        <v>2777785.4543795981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AJ7"/>
  <sheetViews>
    <sheetView workbookViewId="0">
      <selection activeCell="A13" sqref="A13"/>
    </sheetView>
  </sheetViews>
  <sheetFormatPr defaultRowHeight="14.25" x14ac:dyDescent="0.45"/>
  <cols>
    <col min="1" max="1" width="29.265625" customWidth="1"/>
    <col min="2" max="2" width="16.9296875" customWidth="1"/>
  </cols>
  <sheetData>
    <row r="1" spans="1:36" x14ac:dyDescent="0.45">
      <c r="B1" s="2" t="s">
        <v>9</v>
      </c>
      <c r="D1" s="2"/>
      <c r="F1" s="2"/>
      <c r="H1" s="2"/>
      <c r="J1" s="2"/>
      <c r="L1" s="2"/>
      <c r="N1" s="2"/>
      <c r="P1" s="2"/>
      <c r="R1" s="2"/>
      <c r="T1" s="2"/>
      <c r="V1" s="2"/>
      <c r="X1" s="2"/>
      <c r="Z1" s="2"/>
      <c r="AB1" s="2"/>
      <c r="AD1" s="2"/>
      <c r="AF1" s="2"/>
      <c r="AH1" s="2"/>
      <c r="AJ1" s="2"/>
    </row>
    <row r="2" spans="1:36" x14ac:dyDescent="0.45">
      <c r="A2" t="s">
        <v>3</v>
      </c>
      <c r="B2" s="3">
        <v>0</v>
      </c>
    </row>
    <row r="3" spans="1:36" x14ac:dyDescent="0.45">
      <c r="A3" t="s">
        <v>4</v>
      </c>
      <c r="B3" s="3">
        <f>Data!E13</f>
        <v>3469113.106808926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</row>
    <row r="4" spans="1:36" x14ac:dyDescent="0.45">
      <c r="A4" t="s">
        <v>5</v>
      </c>
      <c r="B4" s="3">
        <f>Data!N11</f>
        <v>14973368.760890381</v>
      </c>
    </row>
    <row r="5" spans="1:36" x14ac:dyDescent="0.45">
      <c r="A5" t="s">
        <v>6</v>
      </c>
      <c r="B5" s="3">
        <f>Data!H12</f>
        <v>21853024.678056233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</row>
    <row r="6" spans="1:36" x14ac:dyDescent="0.45">
      <c r="A6" t="s">
        <v>7</v>
      </c>
      <c r="B6" s="3">
        <f>Data!K13</f>
        <v>2777785.4543795981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</row>
    <row r="7" spans="1:36" x14ac:dyDescent="0.45">
      <c r="A7" t="s">
        <v>8</v>
      </c>
      <c r="B7" s="3">
        <f>Data!B13</f>
        <v>171118.072340099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CSpULApYbP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Cohen, Joshua</cp:lastModifiedBy>
  <dcterms:created xsi:type="dcterms:W3CDTF">2017-01-27T07:38:37Z</dcterms:created>
  <dcterms:modified xsi:type="dcterms:W3CDTF">2025-01-13T21:09:20Z</dcterms:modified>
</cp:coreProperties>
</file>