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ma\Box\Brazil calibration\land\AOCoLUPpUA\"/>
    </mc:Choice>
  </mc:AlternateContent>
  <xr:revisionPtr revIDLastSave="0" documentId="13_ncr:1_{66CCEBD2-2117-4ED2-94A9-397D3295292C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About" sheetId="1" r:id="rId1"/>
    <sheet name="Data" sheetId="4" r:id="rId2"/>
    <sheet name="Conversions" sheetId="5" r:id="rId3"/>
    <sheet name="AOCoLUPpUA" sheetId="3" r:id="rId4"/>
  </sheets>
  <externalReferences>
    <externalReference r:id="rId5"/>
  </externalReferences>
  <definedNames>
    <definedName name="C_to_CO2">'[1]Conversion Factors'!$A$4</definedName>
  </definedNames>
  <calcPr calcId="181029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2" i="3"/>
  <c r="C5" i="5"/>
  <c r="C4" i="5"/>
  <c r="C6" i="5"/>
  <c r="C3" i="5"/>
  <c r="C7" i="5"/>
  <c r="C2" i="5"/>
</calcChain>
</file>

<file path=xl/sharedStrings.xml><?xml version="1.0" encoding="utf-8"?>
<sst xmlns="http://schemas.openxmlformats.org/spreadsheetml/2006/main" count="106" uniqueCount="86">
  <si>
    <t>AOCoLUPpUA Annual Ongoing Cost of Land Use Policies per Unit Area</t>
  </si>
  <si>
    <t>Source:</t>
  </si>
  <si>
    <t>Notes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</si>
  <si>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</si>
  <si>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</si>
  <si>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</si>
  <si>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</si>
  <si>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</si>
  <si>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</si>
  <si>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</si>
  <si>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 xml:space="preserve">Based on consultation with the organization American Forests, </t>
  </si>
  <si>
    <t xml:space="preserve">annual ongoing for land affected by these policy levers is a </t>
  </si>
  <si>
    <t>small part of lifetime costs. For this reason, we do not attempt</t>
  </si>
  <si>
    <t>to track these in the US model.</t>
  </si>
  <si>
    <t>de Souza Cunha et. al used  2.5 R$/US$ for all of their computations</t>
  </si>
  <si>
    <t>Unit Conversions</t>
  </si>
  <si>
    <t>Study: "Minimum costs to conserve 80% of the Brazilian Amazon"</t>
  </si>
  <si>
    <t>da Silva, J. M. C., Barbosa, L. C. F., Topf, J., Vieira, I. C. G., &amp; Scarano, F. R. (2022). Minimum costs to conserve 80% of the Brazilian Amazon. Perspectives in Ecology and Conservation, 20(3), 216-222.</t>
  </si>
  <si>
    <t>doi.org/10.1016/j.pecon.2022.03.007</t>
  </si>
  <si>
    <t>Study: "The implementation costs of forest conservation policies in Brazil"</t>
  </si>
  <si>
    <t>de Souza Cunha, F. A. F., Börner, J., Wunder, S., Cosenza, C. A. N., &amp; Lucena, A. F. (2016). The implementation costs of forest conservation policies in Brazil. Ecological economics, 130, 209-220.</t>
  </si>
  <si>
    <t>https://doi.org/10.1016/j.ecolecon.2016.07.007</t>
  </si>
  <si>
    <t>Report: "Defining the Real Cost of Restoring Forests"</t>
  </si>
  <si>
    <t>Trillion Trees</t>
  </si>
  <si>
    <t>https://trilliontrees.org/wp-content/uploads/2022/08/Trillion-Trees_Defining-the-real-cost-of-restoring-forests.pdf</t>
  </si>
  <si>
    <t>Study: "A landscape approach for cost-effective large-scale forestrestoration"</t>
  </si>
  <si>
    <t>Molin, P. G., Chazdon, R., Frosini de Barros Ferraz, S., &amp; Brancalion, P. H. (2018). A landscape approach for cost‐effective large‐scale forest restoration. Journal of Applied Ecology, 55(6), 2767-2778.</t>
  </si>
  <si>
    <t>https://doi.org/10.1111/1365-2664.13263</t>
  </si>
  <si>
    <t>Report: "Economics of
Peatlands Conservation, Restoration and Sustainable Management"</t>
  </si>
  <si>
    <t>UNEP</t>
  </si>
  <si>
    <t>https://www.uncclearn.org/wp-content/uploads/library/PeatCRSM.pdf#:~:text=Investing%20in%20cost%2Deffective%20tropical%20peatland%20conservation%20and,and%20US$11.7%20billion%20more%20for%20restoration%20(</t>
  </si>
  <si>
    <t>Study: "Caracterização de Organossolos, auxílio à sua classificação"</t>
  </si>
  <si>
    <t>Valladares, G. S. (2003). Caracterização de Organossolos, auxílio à sua classificação. Seropédica: Universidade Federal Rural do Rio de Janeiro.</t>
  </si>
  <si>
    <t>Forests Set Aside</t>
  </si>
  <si>
    <t>Avoided Deforestation</t>
  </si>
  <si>
    <t>Improved Forest Management</t>
  </si>
  <si>
    <t>Forest Restoration</t>
  </si>
  <si>
    <t>Reforestation</t>
  </si>
  <si>
    <t>Peatland Restoration</t>
  </si>
  <si>
    <t>Minimum costs to conserve 80% of the Brazilian Amazon</t>
  </si>
  <si>
    <t>The implementation costs of forest conservation policies in Brazil</t>
  </si>
  <si>
    <t>2005-2013</t>
  </si>
  <si>
    <t>Defining the Real Cost of Restoring Forests</t>
  </si>
  <si>
    <t>Economics of Peatlands Conservation, Restoration and Sustainable Management</t>
  </si>
  <si>
    <t>Area</t>
  </si>
  <si>
    <t>Annual Maintenance Cost</t>
  </si>
  <si>
    <t>Priority Conservation Areas</t>
  </si>
  <si>
    <t>Price of management per hectare</t>
  </si>
  <si>
    <t>Natural Regeneration</t>
  </si>
  <si>
    <t>Fencing and Planting (Combined)</t>
  </si>
  <si>
    <t>Annual Restoration Cost</t>
  </si>
  <si>
    <t>Price</t>
  </si>
  <si>
    <t>Price per hectare</t>
  </si>
  <si>
    <t>Annual Management Cost</t>
  </si>
  <si>
    <t>Note: Area in (km^2) and Cost in mil $USD, annual cost is average of mil $USD 305.6-488.9, adds initial investment of 550.1–880.0 mil $USD required</t>
  </si>
  <si>
    <t>Note: Area in Units of km^2 and Price in $USD/ha</t>
  </si>
  <si>
    <t>Note: Units of $USD/ha, mean of given range (385–1153)</t>
  </si>
  <si>
    <t>Note: Cost denoted in mil $USD</t>
  </si>
  <si>
    <t>A landscape approach for cost-effective large-scale forestrestoration</t>
  </si>
  <si>
    <t>Cost total</t>
  </si>
  <si>
    <t>Plantations &amp; Pasturelands</t>
  </si>
  <si>
    <t>Caracterização de Organossolos, auxílio à sua classificação</t>
  </si>
  <si>
    <t>$USD per hectare</t>
  </si>
  <si>
    <t>Hectares of Brazilian Peatlands</t>
  </si>
  <si>
    <t>Note: Cost in $USD bil and is an average of the given range (1.7-2.8), Area in hectares, adds initial investment 1.0-1.6 bil $USD would be required</t>
  </si>
  <si>
    <t>Improved Forest Management &amp; Forests Set Aside</t>
  </si>
  <si>
    <t>Improved Forest Management &amp; Avoid Deforestation</t>
  </si>
  <si>
    <t>Forest Restoration &amp; Reforestation</t>
  </si>
  <si>
    <t>Note: Denoted in $</t>
  </si>
  <si>
    <t>Forest restoration &amp; reforestation data for Atlantic forest area</t>
  </si>
  <si>
    <t>Initial Unit</t>
  </si>
  <si>
    <t>$USD2012/Acre</t>
  </si>
  <si>
    <t>Given 2 conflicting sources for forest restoration &amp; reforestation, Molin defaulted to</t>
  </si>
  <si>
    <t>acre/km^2</t>
  </si>
  <si>
    <t>acre/ha</t>
  </si>
  <si>
    <t>Conversions via housing.com/calculators/</t>
  </si>
  <si>
    <t>$USD 2012/2022</t>
  </si>
  <si>
    <t>Conversions via in2013dollars.com/us/inflation/</t>
  </si>
  <si>
    <t>$2022USD/km^2</t>
  </si>
  <si>
    <t>$2018USD/ha</t>
  </si>
  <si>
    <t>$USD 2012/2018</t>
  </si>
  <si>
    <t>$2020USD/ha</t>
  </si>
  <si>
    <t>$USD 2012/2020</t>
  </si>
  <si>
    <t>$2013USD/ha</t>
  </si>
  <si>
    <t>Forest management figure via de Souza Cunha</t>
  </si>
  <si>
    <t>$USD 2012/2013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</si>
</sst>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wrapText="1"/>
    </xf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6" fillId="0" borderId="0" xfId="7"/>
    <xf numFmtId="0" fontId="0" fillId="2" borderId="0" xfId="0" applyFill="1"/>
    <xf numFmtId="3" fontId="0" fillId="0" borderId="0" xfId="0" applyNumberFormat="1"/>
    <xf numFmtId="0" fontId="0" fillId="2" borderId="0" xfId="0" applyFill="1" applyAlignment="1">
      <alignment wrapText="1"/>
    </xf>
    <xf numFmtId="0" fontId="0" fillId="0" borderId="0" xfId="0" applyFont="1"/>
    <xf numFmtId="8" fontId="0" fillId="0" borderId="0" xfId="0" applyNumberFormat="1"/>
    <xf numFmtId="0" fontId="1" fillId="0" borderId="0" xfId="0" applyFont="1" applyAlignment="1"/>
    <xf numFmtId="2" fontId="0" fillId="0" borderId="0" xfId="0" applyNumberFormat="1"/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opLeftCell="A25" zoomScale="61" zoomScaleNormal="10" workbookViewId="0">
      <selection activeCell="B54" sqref="B54"/>
    </sheetView>
  </sheetViews>
  <sheetFormatPr defaultRowHeight="14.5" x14ac:dyDescent="0.35"/>
  <cols>
    <col min="1" max="1" width="15" customWidth="1"/>
    <col min="2" max="2" width="45.816406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6" t="s">
        <v>65</v>
      </c>
    </row>
    <row r="4" spans="1:2" ht="29" x14ac:dyDescent="0.35">
      <c r="B4" s="3" t="s">
        <v>16</v>
      </c>
    </row>
    <row r="5" spans="1:2" ht="58" x14ac:dyDescent="0.35">
      <c r="B5" s="3" t="s">
        <v>17</v>
      </c>
    </row>
    <row r="6" spans="1:2" x14ac:dyDescent="0.35">
      <c r="B6" s="3" t="s">
        <v>18</v>
      </c>
    </row>
    <row r="7" spans="1:2" x14ac:dyDescent="0.35">
      <c r="B7" s="3"/>
    </row>
    <row r="8" spans="1:2" x14ac:dyDescent="0.35">
      <c r="B8" s="8" t="s">
        <v>66</v>
      </c>
    </row>
    <row r="9" spans="1:2" ht="29" x14ac:dyDescent="0.35">
      <c r="B9" s="3" t="s">
        <v>19</v>
      </c>
    </row>
    <row r="10" spans="1:2" ht="58" x14ac:dyDescent="0.35">
      <c r="B10" s="4" t="s">
        <v>20</v>
      </c>
    </row>
    <row r="11" spans="1:2" x14ac:dyDescent="0.35">
      <c r="B11" t="s">
        <v>21</v>
      </c>
    </row>
    <row r="13" spans="1:2" x14ac:dyDescent="0.35">
      <c r="B13" s="6" t="s">
        <v>67</v>
      </c>
    </row>
    <row r="14" spans="1:2" x14ac:dyDescent="0.35">
      <c r="B14" s="3" t="s">
        <v>22</v>
      </c>
    </row>
    <row r="15" spans="1:2" x14ac:dyDescent="0.35">
      <c r="B15" s="3">
        <v>2022</v>
      </c>
    </row>
    <row r="16" spans="1:2" x14ac:dyDescent="0.35">
      <c r="B16" t="s">
        <v>23</v>
      </c>
    </row>
    <row r="17" spans="1:2" x14ac:dyDescent="0.35">
      <c r="B17" t="s">
        <v>24</v>
      </c>
    </row>
    <row r="19" spans="1:2" x14ac:dyDescent="0.35">
      <c r="B19" t="s">
        <v>25</v>
      </c>
    </row>
    <row r="20" spans="1:2" ht="58" x14ac:dyDescent="0.35">
      <c r="B20" s="3" t="s">
        <v>26</v>
      </c>
    </row>
    <row r="21" spans="1:2" x14ac:dyDescent="0.35">
      <c r="B21" s="5" t="s">
        <v>27</v>
      </c>
    </row>
    <row r="22" spans="1:2" x14ac:dyDescent="0.35">
      <c r="B22" s="5"/>
    </row>
    <row r="23" spans="1:2" x14ac:dyDescent="0.35">
      <c r="B23" s="6" t="s">
        <v>38</v>
      </c>
    </row>
    <row r="24" spans="1:2" ht="43.5" x14ac:dyDescent="0.35">
      <c r="B24" s="3" t="s">
        <v>28</v>
      </c>
    </row>
    <row r="25" spans="1:2" x14ac:dyDescent="0.35">
      <c r="A25" s="1"/>
      <c r="B25">
        <v>2021</v>
      </c>
    </row>
    <row r="26" spans="1:2" x14ac:dyDescent="0.35">
      <c r="B26" t="s">
        <v>29</v>
      </c>
    </row>
    <row r="27" spans="1:2" x14ac:dyDescent="0.35">
      <c r="B27" t="s">
        <v>30</v>
      </c>
    </row>
    <row r="29" spans="1:2" x14ac:dyDescent="0.35">
      <c r="B29" t="s">
        <v>31</v>
      </c>
    </row>
    <row r="30" spans="1:2" ht="43.5" x14ac:dyDescent="0.35">
      <c r="B30" s="3" t="s">
        <v>32</v>
      </c>
    </row>
    <row r="36" spans="1:5" x14ac:dyDescent="0.35">
      <c r="A36" s="1" t="s">
        <v>2</v>
      </c>
    </row>
    <row r="37" spans="1:5" x14ac:dyDescent="0.35">
      <c r="A37" t="s">
        <v>10</v>
      </c>
    </row>
    <row r="38" spans="1:5" x14ac:dyDescent="0.35">
      <c r="A38" t="s">
        <v>11</v>
      </c>
    </row>
    <row r="39" spans="1:5" x14ac:dyDescent="0.35">
      <c r="A39" t="s">
        <v>12</v>
      </c>
    </row>
    <row r="40" spans="1:5" x14ac:dyDescent="0.35">
      <c r="A40" t="s">
        <v>13</v>
      </c>
    </row>
    <row r="42" spans="1:5" x14ac:dyDescent="0.35">
      <c r="A42" t="s">
        <v>14</v>
      </c>
    </row>
    <row r="44" spans="1:5" x14ac:dyDescent="0.35">
      <c r="A44" t="s">
        <v>69</v>
      </c>
    </row>
    <row r="45" spans="1:5" x14ac:dyDescent="0.35">
      <c r="A45" t="s">
        <v>72</v>
      </c>
    </row>
    <row r="46" spans="1:5" x14ac:dyDescent="0.35">
      <c r="A46" t="s">
        <v>84</v>
      </c>
    </row>
    <row r="48" spans="1:5" ht="29" x14ac:dyDescent="0.35">
      <c r="A48" s="2" t="s">
        <v>15</v>
      </c>
      <c r="B48">
        <v>247.10538149999999</v>
      </c>
      <c r="C48" t="s">
        <v>73</v>
      </c>
      <c r="E48" t="s">
        <v>75</v>
      </c>
    </row>
    <row r="49" spans="2:5" x14ac:dyDescent="0.35">
      <c r="B49">
        <v>2.4710538149999999</v>
      </c>
      <c r="C49" t="s">
        <v>74</v>
      </c>
    </row>
    <row r="50" spans="2:5" x14ac:dyDescent="0.35">
      <c r="B50" s="10">
        <v>0.78</v>
      </c>
      <c r="C50" t="s">
        <v>76</v>
      </c>
      <c r="E50" t="s">
        <v>77</v>
      </c>
    </row>
    <row r="51" spans="2:5" x14ac:dyDescent="0.35">
      <c r="B51" s="10">
        <v>0.91</v>
      </c>
      <c r="C51" t="s">
        <v>80</v>
      </c>
    </row>
    <row r="52" spans="2:5" x14ac:dyDescent="0.35">
      <c r="B52" s="10">
        <v>0.89</v>
      </c>
      <c r="C52" t="s">
        <v>82</v>
      </c>
    </row>
    <row r="53" spans="2:5" x14ac:dyDescent="0.35">
      <c r="B53" s="10">
        <v>0.99</v>
      </c>
      <c r="C53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9DBDF-7604-4AD0-BB5C-D94708805B33}">
  <dimension ref="A2:W13"/>
  <sheetViews>
    <sheetView topLeftCell="E1" workbookViewId="0">
      <selection activeCell="G10" sqref="G10"/>
    </sheetView>
  </sheetViews>
  <sheetFormatPr defaultRowHeight="14.5" x14ac:dyDescent="0.35"/>
  <cols>
    <col min="1" max="1" width="42.81640625" customWidth="1"/>
    <col min="7" max="7" width="31.90625" customWidth="1"/>
    <col min="10" max="10" width="28.81640625" bestFit="1" customWidth="1"/>
    <col min="13" max="13" width="16.1796875" bestFit="1" customWidth="1"/>
    <col min="17" max="17" width="23.81640625" customWidth="1"/>
    <col min="22" max="22" width="37.7265625" customWidth="1"/>
  </cols>
  <sheetData>
    <row r="2" spans="1:23" x14ac:dyDescent="0.35">
      <c r="A2" s="6" t="s">
        <v>33</v>
      </c>
      <c r="G2" s="6" t="s">
        <v>34</v>
      </c>
      <c r="J2" s="6" t="s">
        <v>35</v>
      </c>
      <c r="M2" s="6" t="s">
        <v>36</v>
      </c>
      <c r="Q2" s="6" t="s">
        <v>37</v>
      </c>
      <c r="V2" s="6" t="s">
        <v>38</v>
      </c>
    </row>
    <row r="3" spans="1:23" ht="43.5" x14ac:dyDescent="0.35">
      <c r="A3" s="3" t="s">
        <v>39</v>
      </c>
      <c r="B3">
        <v>2022</v>
      </c>
      <c r="G3" s="3" t="s">
        <v>40</v>
      </c>
      <c r="H3" t="s">
        <v>41</v>
      </c>
      <c r="J3" s="3" t="s">
        <v>40</v>
      </c>
      <c r="K3" t="s">
        <v>41</v>
      </c>
      <c r="M3" s="3" t="s">
        <v>42</v>
      </c>
      <c r="Q3" s="3" t="s">
        <v>42</v>
      </c>
      <c r="V3" s="3" t="s">
        <v>43</v>
      </c>
      <c r="W3">
        <v>2020</v>
      </c>
    </row>
    <row r="4" spans="1:23" x14ac:dyDescent="0.35">
      <c r="A4" s="3"/>
      <c r="B4" t="s">
        <v>44</v>
      </c>
      <c r="C4" t="s">
        <v>45</v>
      </c>
    </row>
    <row r="5" spans="1:23" x14ac:dyDescent="0.35">
      <c r="A5" s="3" t="s">
        <v>46</v>
      </c>
      <c r="B5" s="7">
        <v>780416</v>
      </c>
      <c r="C5">
        <v>397.25</v>
      </c>
      <c r="G5" t="s">
        <v>44</v>
      </c>
      <c r="H5" s="7">
        <v>36780</v>
      </c>
      <c r="J5" t="s">
        <v>47</v>
      </c>
      <c r="K5">
        <v>615.5</v>
      </c>
      <c r="N5" t="s">
        <v>48</v>
      </c>
      <c r="R5" t="s">
        <v>49</v>
      </c>
      <c r="V5" t="s">
        <v>50</v>
      </c>
      <c r="W5">
        <v>210</v>
      </c>
    </row>
    <row r="6" spans="1:23" x14ac:dyDescent="0.35">
      <c r="A6" s="3"/>
      <c r="G6" t="s">
        <v>51</v>
      </c>
      <c r="H6">
        <v>462</v>
      </c>
      <c r="M6" t="s">
        <v>52</v>
      </c>
      <c r="N6">
        <v>1250</v>
      </c>
      <c r="Q6" t="s">
        <v>52</v>
      </c>
      <c r="R6">
        <v>3750</v>
      </c>
      <c r="V6" t="s">
        <v>53</v>
      </c>
      <c r="W6">
        <v>79</v>
      </c>
    </row>
    <row r="7" spans="1:23" ht="58" x14ac:dyDescent="0.35">
      <c r="A7" s="3" t="s">
        <v>54</v>
      </c>
      <c r="G7" s="3" t="s">
        <v>55</v>
      </c>
      <c r="J7" s="3" t="s">
        <v>56</v>
      </c>
      <c r="M7" s="3" t="s">
        <v>68</v>
      </c>
      <c r="Q7" s="3" t="s">
        <v>68</v>
      </c>
    </row>
    <row r="8" spans="1:23" x14ac:dyDescent="0.35">
      <c r="V8" t="s">
        <v>57</v>
      </c>
    </row>
    <row r="9" spans="1:23" ht="72.5" x14ac:dyDescent="0.35">
      <c r="A9" s="3"/>
      <c r="G9" s="3"/>
      <c r="J9" s="3" t="s">
        <v>39</v>
      </c>
      <c r="M9" s="3" t="s">
        <v>58</v>
      </c>
      <c r="N9">
        <v>2018</v>
      </c>
      <c r="Q9" s="3" t="s">
        <v>58</v>
      </c>
      <c r="R9">
        <v>2018</v>
      </c>
    </row>
    <row r="10" spans="1:23" x14ac:dyDescent="0.35">
      <c r="J10" t="s">
        <v>59</v>
      </c>
      <c r="K10">
        <v>2.25</v>
      </c>
      <c r="N10" t="s">
        <v>48</v>
      </c>
      <c r="R10" t="s">
        <v>60</v>
      </c>
      <c r="V10" t="s">
        <v>61</v>
      </c>
      <c r="W10">
        <v>2003</v>
      </c>
    </row>
    <row r="11" spans="1:23" x14ac:dyDescent="0.35">
      <c r="J11" t="s">
        <v>44</v>
      </c>
      <c r="K11">
        <v>350</v>
      </c>
      <c r="M11" s="3" t="s">
        <v>62</v>
      </c>
      <c r="N11">
        <v>500</v>
      </c>
      <c r="Q11" s="3" t="s">
        <v>62</v>
      </c>
      <c r="R11">
        <v>3750</v>
      </c>
      <c r="V11" t="s">
        <v>63</v>
      </c>
      <c r="W11">
        <v>611883</v>
      </c>
    </row>
    <row r="13" spans="1:23" ht="72.5" x14ac:dyDescent="0.35">
      <c r="J13" s="3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25677-DCDD-4D12-AE6E-5D89F2CFDCBC}">
  <dimension ref="A1:G7"/>
  <sheetViews>
    <sheetView tabSelected="1" workbookViewId="0">
      <selection activeCell="B11" sqref="B11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9.453125" bestFit="1" customWidth="1"/>
    <col min="8" max="8" width="9.81640625" bestFit="1" customWidth="1"/>
  </cols>
  <sheetData>
    <row r="1" spans="1:7" x14ac:dyDescent="0.35">
      <c r="B1" s="11" t="s">
        <v>70</v>
      </c>
      <c r="C1" s="1" t="s">
        <v>71</v>
      </c>
      <c r="D1" s="11"/>
      <c r="E1" s="11"/>
      <c r="F1" s="11"/>
      <c r="G1" s="11"/>
    </row>
    <row r="2" spans="1:7" x14ac:dyDescent="0.35">
      <c r="A2" s="9" t="s">
        <v>3</v>
      </c>
      <c r="B2" t="s">
        <v>78</v>
      </c>
      <c r="C2" s="10">
        <f>Data!C5*About!B50*1000000/(About!B48*Data!B5)</f>
        <v>1.6067567766372453</v>
      </c>
    </row>
    <row r="3" spans="1:7" x14ac:dyDescent="0.35">
      <c r="A3" s="9" t="s">
        <v>4</v>
      </c>
      <c r="B3" t="s">
        <v>79</v>
      </c>
      <c r="C3" s="10">
        <f>Data!R11*About!B51/About!B49</f>
        <v>1380.9897539604981</v>
      </c>
    </row>
    <row r="4" spans="1:7" x14ac:dyDescent="0.35">
      <c r="A4" s="9" t="s">
        <v>5</v>
      </c>
      <c r="B4" t="s">
        <v>83</v>
      </c>
      <c r="C4" s="10">
        <f>Data!K5*About!B53/About!B49</f>
        <v>246.59317263796623</v>
      </c>
    </row>
    <row r="5" spans="1:7" x14ac:dyDescent="0.35">
      <c r="A5" s="9" t="s">
        <v>6</v>
      </c>
      <c r="B5" t="s">
        <v>83</v>
      </c>
      <c r="C5" s="10">
        <f>Data!H6*About!B53/About!B49</f>
        <v>185.09511902313631</v>
      </c>
    </row>
    <row r="6" spans="1:7" x14ac:dyDescent="0.35">
      <c r="A6" s="9" t="s">
        <v>7</v>
      </c>
      <c r="B6" t="s">
        <v>81</v>
      </c>
      <c r="C6" s="10">
        <f>1000000*Data!W5*About!B52/(Data!W11*About!B48)</f>
        <v>1.2361145271989211</v>
      </c>
    </row>
    <row r="7" spans="1:7" x14ac:dyDescent="0.35">
      <c r="A7" s="9" t="s">
        <v>8</v>
      </c>
      <c r="B7" t="s">
        <v>79</v>
      </c>
      <c r="C7" s="10">
        <f>Data!N11*About!B51/About!B49</f>
        <v>184.13196719473308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F5" sqref="F5"/>
    </sheetView>
  </sheetViews>
  <sheetFormatPr defaultRowHeight="14.5" x14ac:dyDescent="0.35"/>
  <cols>
    <col min="1" max="1" width="31.1796875" customWidth="1"/>
  </cols>
  <sheetData>
    <row r="1" spans="1:2" x14ac:dyDescent="0.35">
      <c r="B1" t="s">
        <v>9</v>
      </c>
    </row>
    <row r="2" spans="1:2" x14ac:dyDescent="0.35">
      <c r="A2" s="1" t="s">
        <v>3</v>
      </c>
      <c r="B2" s="12">
        <f>Conversions!C2</f>
        <v>1.6067567766372453</v>
      </c>
    </row>
    <row r="3" spans="1:2" x14ac:dyDescent="0.35">
      <c r="A3" s="1" t="s">
        <v>4</v>
      </c>
      <c r="B3" s="12">
        <f>Conversions!C3</f>
        <v>1380.9897539604981</v>
      </c>
    </row>
    <row r="4" spans="1:2" x14ac:dyDescent="0.35">
      <c r="A4" s="1" t="s">
        <v>5</v>
      </c>
      <c r="B4" s="12">
        <f>Conversions!C4</f>
        <v>246.59317263796623</v>
      </c>
    </row>
    <row r="5" spans="1:2" x14ac:dyDescent="0.35">
      <c r="A5" s="1" t="s">
        <v>6</v>
      </c>
      <c r="B5" s="12">
        <f>Conversions!C5</f>
        <v>185.09511902313631</v>
      </c>
    </row>
    <row r="6" spans="1:2" x14ac:dyDescent="0.35">
      <c r="A6" s="1" t="s">
        <v>7</v>
      </c>
      <c r="B6" s="12">
        <f>Conversions!C6</f>
        <v>1.2361145271989211</v>
      </c>
    </row>
    <row r="7" spans="1:2" x14ac:dyDescent="0.35">
      <c r="A7" s="1" t="s">
        <v>8</v>
      </c>
      <c r="B7" s="12">
        <f>Conversions!C7</f>
        <v>184.13196719473308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Conversions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Joshua Cohen</cp:lastModifiedBy>
  <dcterms:created xsi:type="dcterms:W3CDTF">2017-01-27T09:26:30Z</dcterms:created>
  <dcterms:modified xsi:type="dcterms:W3CDTF">2024-12-06T18:33:58Z</dcterms:modified>
</cp:coreProperties>
</file>