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trans\BLP\"/>
    </mc:Choice>
  </mc:AlternateContent>
  <xr:revisionPtr revIDLastSave="0" documentId="13_ncr:1_{4282ED2C-DA5A-451E-9D01-2D0898688A7E}" xr6:coauthVersionLast="47" xr6:coauthVersionMax="47" xr10:uidLastSave="{00000000-0000-0000-0000-000000000000}"/>
  <bookViews>
    <workbookView xWindow="-98" yWindow="-98" windowWidth="21795" windowHeight="12975" firstSheet="2" activeTab="8" xr2:uid="{00000000-000D-0000-FFFF-FFFF00000000}"/>
  </bookViews>
  <sheets>
    <sheet name="AboutX" sheetId="1" r:id="rId1"/>
    <sheet name="About" sheetId="4" r:id="rId2"/>
    <sheet name="Calsc" sheetId="5" r:id="rId3"/>
    <sheet name="psgr-Road" sheetId="6" r:id="rId4"/>
    <sheet name="frgt-Road" sheetId="7" r:id="rId5"/>
    <sheet name="figure 107" sheetId="8" r:id="rId6"/>
    <sheet name="EPA RFS" sheetId="9" r:id="rId7"/>
    <sheet name="units_conv" sheetId="10" r:id="rId8"/>
    <sheet name="BLP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" l="1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AL23" i="5"/>
  <c r="AL28" i="5" s="1"/>
  <c r="AM23" i="5"/>
  <c r="AN23" i="5"/>
  <c r="AO23" i="5"/>
  <c r="AO28" i="5" s="1"/>
  <c r="AP23" i="5"/>
  <c r="AP28" i="5" s="1"/>
  <c r="AQ23" i="5"/>
  <c r="AQ28" i="5" s="1"/>
  <c r="AR23" i="5"/>
  <c r="AR28" i="5" s="1"/>
  <c r="AS23" i="5"/>
  <c r="AS28" i="5" s="1"/>
  <c r="AT23" i="5"/>
  <c r="AT28" i="5" s="1"/>
  <c r="AU23" i="5"/>
  <c r="AU28" i="5" s="1"/>
  <c r="AV23" i="5"/>
  <c r="AV28" i="5" s="1"/>
  <c r="AW23" i="5"/>
  <c r="AW28" i="5" s="1"/>
  <c r="AX23" i="5"/>
  <c r="AX28" i="5" s="1"/>
  <c r="AY23" i="5"/>
  <c r="AY28" i="5" s="1"/>
  <c r="AZ23" i="5"/>
  <c r="AZ28" i="5" s="1"/>
  <c r="BA23" i="5"/>
  <c r="BB23" i="5"/>
  <c r="BC23" i="5"/>
  <c r="BC28" i="5" s="1"/>
  <c r="BD23" i="5"/>
  <c r="BD28" i="5" s="1"/>
  <c r="BE23" i="5"/>
  <c r="BE28" i="5" s="1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AM28" i="5"/>
  <c r="AN28" i="5"/>
  <c r="BA28" i="5"/>
  <c r="BB28" i="5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AQ8" i="7"/>
  <c r="BE8" i="7"/>
  <c r="BA9" i="7"/>
  <c r="AR8" i="7"/>
  <c r="BF8" i="7"/>
  <c r="BB9" i="7"/>
  <c r="AS8" i="7"/>
  <c r="BG8" i="7"/>
  <c r="BC9" i="7"/>
  <c r="AT8" i="7"/>
  <c r="BH8" i="7"/>
  <c r="BD9" i="7"/>
  <c r="AU8" i="7"/>
  <c r="AQ9" i="7"/>
  <c r="BE9" i="7"/>
  <c r="AV8" i="7"/>
  <c r="AR9" i="7"/>
  <c r="BF9" i="7"/>
  <c r="AW8" i="7"/>
  <c r="AX8" i="7"/>
  <c r="AT9" i="7"/>
  <c r="BH9" i="7"/>
  <c r="AY8" i="7"/>
  <c r="AU9" i="7"/>
  <c r="AZ8" i="7"/>
  <c r="AV9" i="7"/>
  <c r="BA8" i="7"/>
  <c r="AW9" i="7"/>
  <c r="BB8" i="7"/>
  <c r="AX9" i="7"/>
  <c r="BC8" i="7"/>
  <c r="AY9" i="7"/>
  <c r="BD8" i="7"/>
  <c r="AZ9" i="7"/>
  <c r="AS9" i="7"/>
  <c r="BG9" i="7"/>
  <c r="AP9" i="7"/>
  <c r="AO9" i="7"/>
  <c r="AP8" i="7"/>
  <c r="AO8" i="7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11" i="9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44" i="6"/>
  <c r="T44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L42" i="6"/>
  <c r="AK42" i="6"/>
  <c r="AJ42" i="6"/>
  <c r="AI42" i="6"/>
  <c r="AH42" i="6"/>
  <c r="AG24" i="5" s="1"/>
  <c r="AG42" i="6"/>
  <c r="AF42" i="6"/>
  <c r="AE42" i="6"/>
  <c r="AD42" i="6"/>
  <c r="AC23" i="5" s="1"/>
  <c r="AC28" i="5" s="1"/>
  <c r="AC42" i="6"/>
  <c r="AB23" i="5" s="1"/>
  <c r="AB28" i="5" s="1"/>
  <c r="AB42" i="6"/>
  <c r="AA23" i="5" s="1"/>
  <c r="AA28" i="5" s="1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23" i="5" s="1"/>
  <c r="M28" i="5" s="1"/>
  <c r="M42" i="6"/>
  <c r="L23" i="5" s="1"/>
  <c r="L28" i="5" s="1"/>
  <c r="L42" i="6"/>
  <c r="K23" i="5" s="1"/>
  <c r="K28" i="5" s="1"/>
  <c r="K42" i="6"/>
  <c r="J42" i="6"/>
  <c r="I42" i="6"/>
  <c r="H42" i="6"/>
  <c r="G42" i="6"/>
  <c r="F42" i="6"/>
  <c r="E42" i="6"/>
  <c r="D42" i="6"/>
  <c r="C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L40" i="6"/>
  <c r="AL44" i="6" s="1"/>
  <c r="AK40" i="6"/>
  <c r="AK44" i="6" s="1"/>
  <c r="AJ40" i="6"/>
  <c r="AI23" i="5" s="1"/>
  <c r="AI28" i="5" s="1"/>
  <c r="AI40" i="6"/>
  <c r="AH40" i="6"/>
  <c r="AG23" i="5" s="1"/>
  <c r="AG28" i="5" s="1"/>
  <c r="AG40" i="6"/>
  <c r="AF23" i="5" s="1"/>
  <c r="AF28" i="5" s="1"/>
  <c r="AF40" i="6"/>
  <c r="AE23" i="5" s="1"/>
  <c r="AE28" i="5" s="1"/>
  <c r="AE40" i="6"/>
  <c r="AD23" i="5" s="1"/>
  <c r="AD28" i="5" s="1"/>
  <c r="AD40" i="6"/>
  <c r="AC40" i="6"/>
  <c r="AB40" i="6"/>
  <c r="AA40" i="6"/>
  <c r="Z40" i="6"/>
  <c r="Y40" i="6"/>
  <c r="X40" i="6"/>
  <c r="W40" i="6"/>
  <c r="W44" i="6" s="1"/>
  <c r="V40" i="6"/>
  <c r="V44" i="6" s="1"/>
  <c r="U40" i="6"/>
  <c r="T23" i="5" s="1"/>
  <c r="T28" i="5" s="1"/>
  <c r="T40" i="6"/>
  <c r="S23" i="5" s="1"/>
  <c r="S28" i="5" s="1"/>
  <c r="S40" i="6"/>
  <c r="R40" i="6"/>
  <c r="Q23" i="5" s="1"/>
  <c r="Q28" i="5" s="1"/>
  <c r="Q40" i="6"/>
  <c r="P23" i="5" s="1"/>
  <c r="P28" i="5" s="1"/>
  <c r="P40" i="6"/>
  <c r="O23" i="5" s="1"/>
  <c r="O28" i="5" s="1"/>
  <c r="O40" i="6"/>
  <c r="N23" i="5" s="1"/>
  <c r="N28" i="5" s="1"/>
  <c r="N40" i="6"/>
  <c r="M40" i="6"/>
  <c r="L40" i="6"/>
  <c r="K40" i="6"/>
  <c r="J40" i="6"/>
  <c r="I40" i="6"/>
  <c r="H40" i="6"/>
  <c r="G40" i="6"/>
  <c r="G44" i="6" s="1"/>
  <c r="F40" i="6"/>
  <c r="F44" i="6" s="1"/>
  <c r="E40" i="6"/>
  <c r="E44" i="6" s="1"/>
  <c r="D40" i="6"/>
  <c r="D44" i="6" s="1"/>
  <c r="C40" i="6"/>
  <c r="AL39" i="6"/>
  <c r="AK39" i="6"/>
  <c r="AJ39" i="6"/>
  <c r="AI39" i="6"/>
  <c r="AI44" i="6" s="1"/>
  <c r="AH39" i="6"/>
  <c r="AG39" i="6"/>
  <c r="AF39" i="6"/>
  <c r="AE39" i="6"/>
  <c r="AD39" i="6"/>
  <c r="AD44" i="6" s="1"/>
  <c r="AC39" i="6"/>
  <c r="AC44" i="6" s="1"/>
  <c r="AB39" i="6"/>
  <c r="AB44" i="6" s="1"/>
  <c r="AA39" i="6"/>
  <c r="AA44" i="6" s="1"/>
  <c r="Z39" i="6"/>
  <c r="Y24" i="5" s="1"/>
  <c r="Y39" i="6"/>
  <c r="Y44" i="6" s="1"/>
  <c r="X39" i="6"/>
  <c r="W24" i="5" s="1"/>
  <c r="W39" i="6"/>
  <c r="V39" i="6"/>
  <c r="U39" i="6"/>
  <c r="T39" i="6"/>
  <c r="S39" i="6"/>
  <c r="S44" i="6" s="1"/>
  <c r="R39" i="6"/>
  <c r="Q39" i="6"/>
  <c r="P39" i="6"/>
  <c r="O39" i="6"/>
  <c r="N39" i="6"/>
  <c r="N44" i="6" s="1"/>
  <c r="M39" i="6"/>
  <c r="M44" i="6" s="1"/>
  <c r="L39" i="6"/>
  <c r="L44" i="6" s="1"/>
  <c r="K39" i="6"/>
  <c r="J24" i="5" s="1"/>
  <c r="J39" i="6"/>
  <c r="J44" i="6" s="1"/>
  <c r="I39" i="6"/>
  <c r="H24" i="5" s="1"/>
  <c r="H39" i="6"/>
  <c r="H44" i="6" s="1"/>
  <c r="G39" i="6"/>
  <c r="F39" i="6"/>
  <c r="E39" i="6"/>
  <c r="D39" i="6"/>
  <c r="C39" i="6"/>
  <c r="C44" i="6" s="1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J28" i="5"/>
  <c r="AK24" i="5"/>
  <c r="AJ24" i="5"/>
  <c r="AI24" i="5"/>
  <c r="AF24" i="5"/>
  <c r="AE24" i="5"/>
  <c r="AD24" i="5"/>
  <c r="V24" i="5"/>
  <c r="U24" i="5"/>
  <c r="T24" i="5"/>
  <c r="S24" i="5"/>
  <c r="Q24" i="5"/>
  <c r="P24" i="5"/>
  <c r="O24" i="5"/>
  <c r="N24" i="5"/>
  <c r="F24" i="5"/>
  <c r="E24" i="5"/>
  <c r="D24" i="5"/>
  <c r="C24" i="5"/>
  <c r="AH23" i="5"/>
  <c r="AH28" i="5" s="1"/>
  <c r="Z23" i="5"/>
  <c r="Z28" i="5" s="1"/>
  <c r="Y23" i="5"/>
  <c r="Y28" i="5" s="1"/>
  <c r="X23" i="5"/>
  <c r="X28" i="5" s="1"/>
  <c r="W23" i="5"/>
  <c r="W28" i="5" s="1"/>
  <c r="R23" i="5"/>
  <c r="R28" i="5" s="1"/>
  <c r="J23" i="5"/>
  <c r="I23" i="5"/>
  <c r="I28" i="5" s="1"/>
  <c r="H23" i="5"/>
  <c r="H28" i="5" s="1"/>
  <c r="G23" i="5"/>
  <c r="G28" i="5" s="1"/>
  <c r="B23" i="5"/>
  <c r="B28" i="5" s="1"/>
  <c r="AN35" i="6"/>
  <c r="BB35" i="6"/>
  <c r="BD35" i="6"/>
  <c r="AO35" i="6"/>
  <c r="BC35" i="6"/>
  <c r="AP35" i="6"/>
  <c r="AQ35" i="6"/>
  <c r="BE35" i="6"/>
  <c r="AR35" i="6"/>
  <c r="BF35" i="6"/>
  <c r="AS35" i="6"/>
  <c r="AT35" i="6"/>
  <c r="AU35" i="6"/>
  <c r="AV35" i="6"/>
  <c r="AW35" i="6"/>
  <c r="AX35" i="6"/>
  <c r="AY35" i="6"/>
  <c r="AZ35" i="6"/>
  <c r="BA35" i="6"/>
  <c r="AM35" i="6"/>
  <c r="AY32" i="6"/>
  <c r="AU33" i="6"/>
  <c r="AQ34" i="6"/>
  <c r="BE34" i="6"/>
  <c r="AW36" i="6"/>
  <c r="AW33" i="6"/>
  <c r="AY36" i="6"/>
  <c r="AX33" i="6"/>
  <c r="AZ36" i="6"/>
  <c r="BC32" i="6"/>
  <c r="AU34" i="6"/>
  <c r="AZ33" i="6"/>
  <c r="BB36" i="6"/>
  <c r="BE32" i="6"/>
  <c r="AW34" i="6"/>
  <c r="AO36" i="6"/>
  <c r="AR32" i="6"/>
  <c r="AX34" i="6"/>
  <c r="AP36" i="6"/>
  <c r="BC33" i="6"/>
  <c r="BE36" i="6"/>
  <c r="AT32" i="6"/>
  <c r="BD33" i="6"/>
  <c r="BF36" i="6"/>
  <c r="AU32" i="6"/>
  <c r="AR33" i="6"/>
  <c r="BB34" i="6"/>
  <c r="AW32" i="6"/>
  <c r="AX32" i="6"/>
  <c r="AZ32" i="6"/>
  <c r="AV33" i="6"/>
  <c r="AR34" i="6"/>
  <c r="BF34" i="6"/>
  <c r="AX36" i="6"/>
  <c r="BA32" i="6"/>
  <c r="AS34" i="6"/>
  <c r="BB32" i="6"/>
  <c r="AT34" i="6"/>
  <c r="AO32" i="6"/>
  <c r="AY33" i="6"/>
  <c r="BA36" i="6"/>
  <c r="AP32" i="6"/>
  <c r="BD32" i="6"/>
  <c r="AV34" i="6"/>
  <c r="AQ32" i="6"/>
  <c r="BA33" i="6"/>
  <c r="BC36" i="6"/>
  <c r="BF32" i="6"/>
  <c r="BB33" i="6"/>
  <c r="BD36" i="6"/>
  <c r="AS32" i="6"/>
  <c r="AO33" i="6"/>
  <c r="AY34" i="6"/>
  <c r="AQ36" i="6"/>
  <c r="AP33" i="6"/>
  <c r="AZ34" i="6"/>
  <c r="AR36" i="6"/>
  <c r="AQ33" i="6"/>
  <c r="BA34" i="6"/>
  <c r="AV32" i="6"/>
  <c r="AT36" i="6"/>
  <c r="AS33" i="6"/>
  <c r="AU36" i="6"/>
  <c r="AT33" i="6"/>
  <c r="BE33" i="6"/>
  <c r="AS36" i="6"/>
  <c r="BF33" i="6"/>
  <c r="AO34" i="6"/>
  <c r="BC34" i="6"/>
  <c r="AP34" i="6"/>
  <c r="BD34" i="6"/>
  <c r="AV36" i="6"/>
  <c r="AN32" i="6"/>
  <c r="AN33" i="6"/>
  <c r="AN34" i="6"/>
  <c r="AN36" i="6"/>
  <c r="AM32" i="6"/>
  <c r="AM33" i="6"/>
  <c r="AM34" i="6"/>
  <c r="AN11" i="6"/>
  <c r="BB11" i="6"/>
  <c r="AW12" i="6"/>
  <c r="AO11" i="6"/>
  <c r="BC11" i="6"/>
  <c r="AX12" i="6"/>
  <c r="AP11" i="6"/>
  <c r="BD11" i="6"/>
  <c r="AY12" i="6"/>
  <c r="AQ11" i="6"/>
  <c r="BE11" i="6"/>
  <c r="AZ12" i="6"/>
  <c r="AR11" i="6"/>
  <c r="BF11" i="6"/>
  <c r="BA12" i="6"/>
  <c r="AS11" i="6"/>
  <c r="AN12" i="6"/>
  <c r="BB12" i="6"/>
  <c r="AT11" i="6"/>
  <c r="AO12" i="6"/>
  <c r="BC12" i="6"/>
  <c r="AU11" i="6"/>
  <c r="AP12" i="6"/>
  <c r="BD12" i="6"/>
  <c r="AV11" i="6"/>
  <c r="AQ12" i="6"/>
  <c r="BE12" i="6"/>
  <c r="AW11" i="6"/>
  <c r="AR12" i="6"/>
  <c r="BF12" i="6"/>
  <c r="AS12" i="6"/>
  <c r="AY11" i="6"/>
  <c r="AT12" i="6"/>
  <c r="AU12" i="6"/>
  <c r="BA11" i="6"/>
  <c r="AV12" i="6"/>
  <c r="AZ11" i="6"/>
  <c r="AX11" i="6"/>
  <c r="AM12" i="6"/>
  <c r="AM11" i="6"/>
  <c r="AN16" i="6"/>
  <c r="BB16" i="6"/>
  <c r="BF16" i="6"/>
  <c r="AO16" i="6"/>
  <c r="BC16" i="6"/>
  <c r="AQ16" i="6"/>
  <c r="AR16" i="6"/>
  <c r="AS16" i="6"/>
  <c r="AT16" i="6"/>
  <c r="AU16" i="6"/>
  <c r="AV16" i="6"/>
  <c r="AW16" i="6"/>
  <c r="AX16" i="6"/>
  <c r="AY16" i="6"/>
  <c r="AZ16" i="6"/>
  <c r="BA16" i="6"/>
  <c r="AP16" i="6"/>
  <c r="BD16" i="6"/>
  <c r="BE16" i="6"/>
  <c r="AM16" i="6"/>
  <c r="AO6" i="6"/>
  <c r="BC6" i="6"/>
  <c r="AY7" i="6"/>
  <c r="AU8" i="6"/>
  <c r="AQ9" i="6"/>
  <c r="BE9" i="6"/>
  <c r="BA10" i="6"/>
  <c r="AY17" i="6"/>
  <c r="AU18" i="6"/>
  <c r="AQ19" i="6"/>
  <c r="BE19" i="6"/>
  <c r="BA20" i="6"/>
  <c r="AW21" i="6"/>
  <c r="AS22" i="6"/>
  <c r="AO23" i="6"/>
  <c r="BC23" i="6"/>
  <c r="AY24" i="6"/>
  <c r="AU25" i="6"/>
  <c r="AQ26" i="6"/>
  <c r="BE26" i="6"/>
  <c r="BA27" i="6"/>
  <c r="AV18" i="6"/>
  <c r="BD23" i="6"/>
  <c r="AV25" i="6"/>
  <c r="BF26" i="6"/>
  <c r="BB27" i="6"/>
  <c r="BB17" i="6"/>
  <c r="AV22" i="6"/>
  <c r="BB24" i="6"/>
  <c r="AT26" i="6"/>
  <c r="BD27" i="6"/>
  <c r="AO7" i="6"/>
  <c r="AU9" i="6"/>
  <c r="AO17" i="6"/>
  <c r="AU19" i="6"/>
  <c r="BE20" i="6"/>
  <c r="AS23" i="6"/>
  <c r="AY25" i="6"/>
  <c r="BE27" i="6"/>
  <c r="AP7" i="6"/>
  <c r="AR10" i="6"/>
  <c r="AZ18" i="6"/>
  <c r="BF20" i="6"/>
  <c r="AT23" i="6"/>
  <c r="AZ25" i="6"/>
  <c r="BF27" i="6"/>
  <c r="AQ7" i="6"/>
  <c r="AS10" i="6"/>
  <c r="BE17" i="6"/>
  <c r="AS20" i="6"/>
  <c r="AY22" i="6"/>
  <c r="BE24" i="6"/>
  <c r="AS27" i="6"/>
  <c r="AR7" i="6"/>
  <c r="AT10" i="6"/>
  <c r="BF17" i="6"/>
  <c r="AT20" i="6"/>
  <c r="AZ22" i="6"/>
  <c r="BF24" i="6"/>
  <c r="AX26" i="6"/>
  <c r="AO26" i="6"/>
  <c r="AX7" i="6"/>
  <c r="AR22" i="6"/>
  <c r="AT25" i="6"/>
  <c r="AZ27" i="6"/>
  <c r="AP6" i="6"/>
  <c r="BD6" i="6"/>
  <c r="AZ7" i="6"/>
  <c r="AV8" i="6"/>
  <c r="AR9" i="6"/>
  <c r="BF9" i="6"/>
  <c r="BB10" i="6"/>
  <c r="AZ17" i="6"/>
  <c r="AR19" i="6"/>
  <c r="BF19" i="6"/>
  <c r="BB20" i="6"/>
  <c r="AX21" i="6"/>
  <c r="AT22" i="6"/>
  <c r="AP23" i="6"/>
  <c r="AZ24" i="6"/>
  <c r="AR26" i="6"/>
  <c r="AS6" i="6"/>
  <c r="AQ10" i="6"/>
  <c r="AY18" i="6"/>
  <c r="BA21" i="6"/>
  <c r="AO24" i="6"/>
  <c r="AU26" i="6"/>
  <c r="AT6" i="6"/>
  <c r="AV9" i="6"/>
  <c r="BD17" i="6"/>
  <c r="AR20" i="6"/>
  <c r="AX22" i="6"/>
  <c r="BD24" i="6"/>
  <c r="AR27" i="6"/>
  <c r="AU6" i="6"/>
  <c r="BA8" i="6"/>
  <c r="BA18" i="6"/>
  <c r="AO21" i="6"/>
  <c r="AQ24" i="6"/>
  <c r="AW26" i="6"/>
  <c r="AV6" i="6"/>
  <c r="BB8" i="6"/>
  <c r="AR17" i="6"/>
  <c r="AX19" i="6"/>
  <c r="BD21" i="6"/>
  <c r="AR24" i="6"/>
  <c r="AT27" i="6"/>
  <c r="BA23" i="6"/>
  <c r="AP9" i="6"/>
  <c r="AZ20" i="6"/>
  <c r="BF22" i="6"/>
  <c r="AX24" i="6"/>
  <c r="BD26" i="6"/>
  <c r="AQ6" i="6"/>
  <c r="BE6" i="6"/>
  <c r="BA7" i="6"/>
  <c r="AW8" i="6"/>
  <c r="AS9" i="6"/>
  <c r="AO10" i="6"/>
  <c r="BC10" i="6"/>
  <c r="BA17" i="6"/>
  <c r="AW18" i="6"/>
  <c r="AS19" i="6"/>
  <c r="AO20" i="6"/>
  <c r="BC20" i="6"/>
  <c r="AY21" i="6"/>
  <c r="AU22" i="6"/>
  <c r="AQ23" i="6"/>
  <c r="BE23" i="6"/>
  <c r="BA24" i="6"/>
  <c r="AW25" i="6"/>
  <c r="AS26" i="6"/>
  <c r="AO27" i="6"/>
  <c r="BC27" i="6"/>
  <c r="AR6" i="6"/>
  <c r="BF6" i="6"/>
  <c r="BB7" i="6"/>
  <c r="AX8" i="6"/>
  <c r="AT9" i="6"/>
  <c r="AP10" i="6"/>
  <c r="BD10" i="6"/>
  <c r="AX18" i="6"/>
  <c r="AT19" i="6"/>
  <c r="AP20" i="6"/>
  <c r="BD20" i="6"/>
  <c r="AZ21" i="6"/>
  <c r="AR23" i="6"/>
  <c r="BF23" i="6"/>
  <c r="AX25" i="6"/>
  <c r="AP27" i="6"/>
  <c r="BC7" i="6"/>
  <c r="AY8" i="6"/>
  <c r="BE10" i="6"/>
  <c r="BC17" i="6"/>
  <c r="AQ20" i="6"/>
  <c r="AW22" i="6"/>
  <c r="BC24" i="6"/>
  <c r="AQ27" i="6"/>
  <c r="BD7" i="6"/>
  <c r="AZ8" i="6"/>
  <c r="BF10" i="6"/>
  <c r="AP17" i="6"/>
  <c r="AV19" i="6"/>
  <c r="BB21" i="6"/>
  <c r="AP24" i="6"/>
  <c r="AV26" i="6"/>
  <c r="BE7" i="6"/>
  <c r="AW9" i="6"/>
  <c r="AQ17" i="6"/>
  <c r="AW19" i="6"/>
  <c r="BC21" i="6"/>
  <c r="AU23" i="6"/>
  <c r="BA25" i="6"/>
  <c r="BF7" i="6"/>
  <c r="AX9" i="6"/>
  <c r="BB18" i="6"/>
  <c r="AP21" i="6"/>
  <c r="AV23" i="6"/>
  <c r="BB25" i="6"/>
  <c r="AW24" i="6"/>
  <c r="AT8" i="6"/>
  <c r="AV21" i="6"/>
  <c r="BB23" i="6"/>
  <c r="AP26" i="6"/>
  <c r="AW6" i="6"/>
  <c r="AS7" i="6"/>
  <c r="AO8" i="6"/>
  <c r="BC8" i="6"/>
  <c r="AY9" i="6"/>
  <c r="AU10" i="6"/>
  <c r="AS17" i="6"/>
  <c r="AO18" i="6"/>
  <c r="BC18" i="6"/>
  <c r="AY19" i="6"/>
  <c r="AU20" i="6"/>
  <c r="AQ21" i="6"/>
  <c r="BE21" i="6"/>
  <c r="BA22" i="6"/>
  <c r="AW23" i="6"/>
  <c r="AS24" i="6"/>
  <c r="AO25" i="6"/>
  <c r="BC25" i="6"/>
  <c r="AY26" i="6"/>
  <c r="AU27" i="6"/>
  <c r="AX6" i="6"/>
  <c r="AT7" i="6"/>
  <c r="AP8" i="6"/>
  <c r="BD8" i="6"/>
  <c r="AZ9" i="6"/>
  <c r="AV10" i="6"/>
  <c r="AT17" i="6"/>
  <c r="AP18" i="6"/>
  <c r="BD18" i="6"/>
  <c r="AZ19" i="6"/>
  <c r="AV20" i="6"/>
  <c r="AR21" i="6"/>
  <c r="BF21" i="6"/>
  <c r="BB22" i="6"/>
  <c r="AX23" i="6"/>
  <c r="AT24" i="6"/>
  <c r="AP25" i="6"/>
  <c r="BD25" i="6"/>
  <c r="AZ26" i="6"/>
  <c r="AV27" i="6"/>
  <c r="AY6" i="6"/>
  <c r="AU7" i="6"/>
  <c r="AQ8" i="6"/>
  <c r="BE8" i="6"/>
  <c r="BA9" i="6"/>
  <c r="AW10" i="6"/>
  <c r="AU17" i="6"/>
  <c r="AQ18" i="6"/>
  <c r="BE18" i="6"/>
  <c r="BA19" i="6"/>
  <c r="AW20" i="6"/>
  <c r="AS21" i="6"/>
  <c r="AO22" i="6"/>
  <c r="BC22" i="6"/>
  <c r="AY23" i="6"/>
  <c r="AU24" i="6"/>
  <c r="AQ25" i="6"/>
  <c r="BE25" i="6"/>
  <c r="BA26" i="6"/>
  <c r="AW27" i="6"/>
  <c r="AZ6" i="6"/>
  <c r="AV7" i="6"/>
  <c r="AR8" i="6"/>
  <c r="BF8" i="6"/>
  <c r="BB9" i="6"/>
  <c r="AX10" i="6"/>
  <c r="AV17" i="6"/>
  <c r="AR18" i="6"/>
  <c r="BF18" i="6"/>
  <c r="BB19" i="6"/>
  <c r="AX20" i="6"/>
  <c r="AT21" i="6"/>
  <c r="AP22" i="6"/>
  <c r="BD22" i="6"/>
  <c r="AZ23" i="6"/>
  <c r="AV24" i="6"/>
  <c r="AR25" i="6"/>
  <c r="BF25" i="6"/>
  <c r="BB26" i="6"/>
  <c r="AX27" i="6"/>
  <c r="BA6" i="6"/>
  <c r="AW7" i="6"/>
  <c r="AS8" i="6"/>
  <c r="AO9" i="6"/>
  <c r="BC9" i="6"/>
  <c r="AY10" i="6"/>
  <c r="AW17" i="6"/>
  <c r="AS18" i="6"/>
  <c r="AO19" i="6"/>
  <c r="BC19" i="6"/>
  <c r="AY20" i="6"/>
  <c r="AU21" i="6"/>
  <c r="AQ22" i="6"/>
  <c r="BE22" i="6"/>
  <c r="AS25" i="6"/>
  <c r="BC26" i="6"/>
  <c r="AY27" i="6"/>
  <c r="BB6" i="6"/>
  <c r="BD9" i="6"/>
  <c r="AZ10" i="6"/>
  <c r="AX17" i="6"/>
  <c r="AT18" i="6"/>
  <c r="AP19" i="6"/>
  <c r="BD19" i="6"/>
  <c r="AM7" i="6"/>
  <c r="AM9" i="6"/>
  <c r="AM23" i="6"/>
  <c r="AM25" i="6"/>
  <c r="AM27" i="6"/>
  <c r="AM21" i="6"/>
  <c r="AM22" i="6"/>
  <c r="AM10" i="6"/>
  <c r="AM24" i="6"/>
  <c r="AM26" i="6"/>
  <c r="AM19" i="6"/>
  <c r="AM20" i="6"/>
  <c r="AM8" i="6"/>
  <c r="AM17" i="6"/>
  <c r="AM18" i="6"/>
  <c r="AN7" i="6"/>
  <c r="AN21" i="6"/>
  <c r="AN8" i="6"/>
  <c r="AN22" i="6"/>
  <c r="AN9" i="6"/>
  <c r="AN23" i="6"/>
  <c r="AN10" i="6"/>
  <c r="AN24" i="6"/>
  <c r="AN25" i="6"/>
  <c r="AN26" i="6"/>
  <c r="AN27" i="6"/>
  <c r="AN17" i="6"/>
  <c r="AN18" i="6"/>
  <c r="AN19" i="6"/>
  <c r="AN20" i="6"/>
  <c r="AN6" i="6"/>
  <c r="AM6" i="6"/>
  <c r="AZ39" i="6" l="1"/>
  <c r="AZ44" i="6" s="1"/>
  <c r="AY39" i="6"/>
  <c r="AY44" i="6" s="1"/>
  <c r="AW39" i="6"/>
  <c r="BA39" i="6"/>
  <c r="BA44" i="6" s="1"/>
  <c r="AX39" i="6"/>
  <c r="AU39" i="6"/>
  <c r="AV39" i="6"/>
  <c r="AT39" i="6"/>
  <c r="AS39" i="6"/>
  <c r="AS44" i="6" s="1"/>
  <c r="BF39" i="6"/>
  <c r="AR39" i="6"/>
  <c r="BE39" i="6"/>
  <c r="AQ39" i="6"/>
  <c r="BD39" i="6"/>
  <c r="BD44" i="6" s="1"/>
  <c r="AP39" i="6"/>
  <c r="BC39" i="6"/>
  <c r="AO39" i="6"/>
  <c r="AO44" i="6" s="1"/>
  <c r="BB39" i="6"/>
  <c r="BB44" i="6" s="1"/>
  <c r="AN39" i="6"/>
  <c r="AM39" i="6"/>
  <c r="BA43" i="6"/>
  <c r="AZ43" i="6"/>
  <c r="AY43" i="6"/>
  <c r="AX43" i="6"/>
  <c r="AX44" i="6" s="1"/>
  <c r="AW43" i="6"/>
  <c r="AV43" i="6"/>
  <c r="AU43" i="6"/>
  <c r="AT43" i="6"/>
  <c r="AT44" i="6" s="1"/>
  <c r="AS43" i="6"/>
  <c r="BF43" i="6"/>
  <c r="AR43" i="6"/>
  <c r="BE43" i="6"/>
  <c r="AQ43" i="6"/>
  <c r="AP43" i="6"/>
  <c r="BC43" i="6"/>
  <c r="AO43" i="6"/>
  <c r="BD43" i="6"/>
  <c r="BB43" i="6"/>
  <c r="AN43" i="6"/>
  <c r="AN44" i="6" s="1"/>
  <c r="AV44" i="6"/>
  <c r="BC44" i="6"/>
  <c r="AU44" i="6"/>
  <c r="AM43" i="6"/>
  <c r="AM36" i="6"/>
  <c r="AJ44" i="6"/>
  <c r="O44" i="6"/>
  <c r="AE44" i="6"/>
  <c r="C23" i="5"/>
  <c r="C28" i="5" s="1"/>
  <c r="P44" i="6"/>
  <c r="AF44" i="6"/>
  <c r="D23" i="5"/>
  <c r="D28" i="5" s="1"/>
  <c r="AJ23" i="5"/>
  <c r="AJ28" i="5" s="1"/>
  <c r="Q44" i="6"/>
  <c r="AG44" i="6"/>
  <c r="E23" i="5"/>
  <c r="E28" i="5" s="1"/>
  <c r="U23" i="5"/>
  <c r="U28" i="5" s="1"/>
  <c r="AK23" i="5"/>
  <c r="AK28" i="5" s="1"/>
  <c r="R44" i="6"/>
  <c r="AH44" i="6"/>
  <c r="F23" i="5"/>
  <c r="F28" i="5" s="1"/>
  <c r="V23" i="5"/>
  <c r="V28" i="5" s="1"/>
  <c r="B24" i="5"/>
  <c r="R24" i="5"/>
  <c r="AH24" i="5"/>
  <c r="I44" i="6"/>
  <c r="X44" i="6"/>
  <c r="Z44" i="6"/>
  <c r="G24" i="5"/>
  <c r="X24" i="5"/>
  <c r="K44" i="6"/>
  <c r="L24" i="5"/>
  <c r="I24" i="5"/>
  <c r="Z24" i="5"/>
  <c r="K24" i="5"/>
  <c r="AA24" i="5"/>
  <c r="AB24" i="5"/>
  <c r="M24" i="5"/>
  <c r="AC24" i="5"/>
  <c r="BE44" i="6" l="1"/>
  <c r="AR44" i="6"/>
  <c r="AM44" i="6"/>
  <c r="AW44" i="6"/>
  <c r="AP44" i="6"/>
  <c r="AQ44" i="6"/>
  <c r="BF44" i="6"/>
</calcChain>
</file>

<file path=xl/sharedStrings.xml><?xml version="1.0" encoding="utf-8"?>
<sst xmlns="http://schemas.openxmlformats.org/spreadsheetml/2006/main" count="156" uniqueCount="118">
  <si>
    <t>BLP BAU LCFS Percentage</t>
  </si>
  <si>
    <t>Source: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</si>
  <si>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</si>
  <si>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</si>
  <si>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</si>
  <si>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</si>
  <si>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</si>
  <si>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</si>
  <si>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BAU LCFS Perc (dimensionless)</t>
  </si>
  <si>
    <t>None needed</t>
  </si>
  <si>
    <t>No BAU LCFS is specified for the US.</t>
  </si>
  <si>
    <t>passenger and freight - 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</si>
  <si>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</si>
  <si>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</si>
  <si>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</si>
  <si>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</si>
  <si>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245</t>
  </si>
  <si>
    <t>Figure 107 - Energy Consumption in the Transport Sector by Fuel</t>
  </si>
  <si>
    <t>Petrobras</t>
  </si>
  <si>
    <t>Composition of consumer prices</t>
  </si>
  <si>
    <t>Accessed in 2020</t>
  </si>
  <si>
    <t>https://petrobras.com.br/pt/produtos-e-servicos/composicao-de-precos-de-venda-ao-consumidor/gasolina/</t>
  </si>
  <si>
    <t>Oil National Agency</t>
  </si>
  <si>
    <t>Biodiesel</t>
  </si>
  <si>
    <t>http://www.anp.gov.br/biocombustiveis/biodiesel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</si>
  <si>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</si>
  <si>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</si>
  <si>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</si>
  <si>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</si>
  <si>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</si>
  <si>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ICCT</t>
  </si>
  <si>
    <t>EPA Renewable Fuel Standard 2: Final Rule Summary</t>
  </si>
  <si>
    <t>page2</t>
  </si>
  <si>
    <t>https://theicct.org/sites/default/files/publications/policyupdate6_rfs2.pdf</t>
  </si>
  <si>
    <t>LCFS is the percentage of energy used by vehicles that is free of carbon emissions (carbon-free energy, CFE).</t>
  </si>
  <si>
    <t xml:space="preserve">To compute the percentage of energy carbon-free used by vehicles we calculate the share of renewables in total fuel consumption, </t>
  </si>
  <si>
    <t>then multiply by the decarbonization percentage of fuels.</t>
  </si>
  <si>
    <t>Renewable fuels in Brazil, general explanation</t>
  </si>
  <si>
    <t xml:space="preserve">In Brazil, gasoline is a mixture of gasoline and anhydrous ethanol. The proportion of anhydrous ethanol in this mixture is determined by the Interministerial Council for Sugar and Alcohol (CIMA), </t>
  </si>
  <si>
    <t>which can vary between 18% and 27%, through resolutions.</t>
  </si>
  <si>
    <t>We assumed that gasolina has 27% of ethanol.</t>
  </si>
  <si>
    <t xml:space="preserve">In Brazil, the biofuel mixture with fossil diesel started in 2004, on an experimental basis and, between 2005 and 2007, </t>
  </si>
  <si>
    <t>in the content of 2%, commercialization became voluntary. In January 2008, the legally mandatory mix of 2% (B2) came</t>
  </si>
  <si>
    <t xml:space="preserve"> into effect throughout the national territory. As the Brazilian market matured, </t>
  </si>
  <si>
    <t xml:space="preserve">this percentage was successively increased by CNPE to the current percentage of 10.0%. </t>
  </si>
  <si>
    <t>For the next few years, this percentage is expected to gradually increase, reaching 20% in 2050.</t>
  </si>
  <si>
    <t>Calcs notes</t>
  </si>
  <si>
    <t xml:space="preserve">To compute the percentage of renewable fuel in baseline scenario we assumed that </t>
  </si>
  <si>
    <t>ethanol is 100% biofuel, gasoline is 27% biofuel and diesel is 7% biofuel at 2015 reaching 20% at 2050</t>
  </si>
  <si>
    <t>Then we computed the total renewable share consumption</t>
  </si>
  <si>
    <t>Last, we multiply the renewable share by the biofuels emission during lifecycle</t>
  </si>
  <si>
    <t>to get the percentage of energy used by vehicles that is free of carbon emissions</t>
  </si>
  <si>
    <t>Renewable share in transportation (%)</t>
  </si>
  <si>
    <t>psg Renewable Gasoline in Gasoline (%)</t>
  </si>
  <si>
    <t>psg Renewable Diesel in Diesel (%)</t>
  </si>
  <si>
    <t>freight Renewable Diesel in Diesel (%)</t>
  </si>
  <si>
    <t>% decarbonized</t>
  </si>
  <si>
    <t>figure 107 from MOP report summarizes the data</t>
  </si>
  <si>
    <t>The table below is from the excel file that generated the results for transportation sector, this file has more detalied informations about the modelling than the report.</t>
  </si>
  <si>
    <t>Fuel Consumption (in liters)</t>
  </si>
  <si>
    <t>Vehicle type</t>
  </si>
  <si>
    <t>Fuel</t>
  </si>
  <si>
    <t>Automobiles</t>
  </si>
  <si>
    <t>Gasoline C</t>
  </si>
  <si>
    <t>Ethanol</t>
  </si>
  <si>
    <t>Flex Fuel - Gasoline C</t>
  </si>
  <si>
    <t>Flex Fuel - Ethanol</t>
  </si>
  <si>
    <t>CNG</t>
  </si>
  <si>
    <t>Hybrid - Gasoline C</t>
  </si>
  <si>
    <t>Hybrid - Ethanol</t>
  </si>
  <si>
    <t>Flex Plug-in - Gasoline C</t>
  </si>
  <si>
    <t>Flex Plug-in - Ethanol</t>
  </si>
  <si>
    <t>Flex Plug-in - Electricity</t>
  </si>
  <si>
    <t>Battery - Electricity</t>
  </si>
  <si>
    <t>Motorcycles</t>
  </si>
  <si>
    <t>Commercial Lights (Otto)</t>
  </si>
  <si>
    <t>Commercial Lights(Otto)</t>
  </si>
  <si>
    <t>Commercial Lights(Diesel)</t>
  </si>
  <si>
    <t>Diesel</t>
  </si>
  <si>
    <t>City Buses</t>
  </si>
  <si>
    <t>Micro bus</t>
  </si>
  <si>
    <t>Buses</t>
  </si>
  <si>
    <t>Total Etanol</t>
  </si>
  <si>
    <t>Total Gasolina C</t>
  </si>
  <si>
    <t>Total Diesel</t>
  </si>
  <si>
    <t>Total CNG (m3)</t>
  </si>
  <si>
    <t>Total Eletrictricity (Kwa)</t>
  </si>
  <si>
    <t>Total fuel</t>
  </si>
  <si>
    <t>Converte to gallons</t>
  </si>
  <si>
    <t>Diesel demand freight</t>
  </si>
  <si>
    <t>Biodiesel in Diesel (%)</t>
  </si>
  <si>
    <t xml:space="preserve"> Total - Diesel B7 (m³)</t>
  </si>
  <si>
    <t xml:space="preserve"> Total - Diesel B7 (gallons)</t>
  </si>
  <si>
    <t>translation</t>
  </si>
  <si>
    <t>Diesel Oil</t>
  </si>
  <si>
    <t xml:space="preserve"> Biodiesel</t>
  </si>
  <si>
    <t xml:space="preserve"> Biodiesel Ethyl Alcohol</t>
  </si>
  <si>
    <t>Ethyl Alcohol Hydrate</t>
  </si>
  <si>
    <t>Automotive Gasoline</t>
  </si>
  <si>
    <t>Automotive Gasoline Vehicle Natural</t>
  </si>
  <si>
    <t xml:space="preserve">Gas Aviation Kerosene </t>
  </si>
  <si>
    <t>Biojet</t>
  </si>
  <si>
    <t>oil fuel</t>
  </si>
  <si>
    <t>Electricity</t>
  </si>
  <si>
    <t>Lifecycle GHG Thresholds Specified in EISA</t>
  </si>
  <si>
    <t>(percent reduction from 2005 baseline fuel)</t>
  </si>
  <si>
    <t>Renewable Fuel, from corn</t>
  </si>
  <si>
    <t>Advanced Biofuel*</t>
  </si>
  <si>
    <t>Biomass-based diesel</t>
  </si>
  <si>
    <t>Cellulosic biofuel</t>
  </si>
  <si>
    <t>For Brazil, most biofuels are Biomass-based diesel and Cellulosic biofuel</t>
  </si>
  <si>
    <t>average carbon free</t>
  </si>
  <si>
    <t>ICCT, page 2</t>
  </si>
  <si>
    <t xml:space="preserve">*Advanced biofuel is renewable fuel other than ethanol derived from corn starch that meets </t>
  </si>
  <si>
    <t>a 50% GHG-reduction target. For example, sugarcane ethanol can qualify as advanced biofuel if it</t>
  </si>
  <si>
    <t xml:space="preserve">reduces GHG emissions by 50% as compared to gasoline. </t>
  </si>
  <si>
    <t>Unit conversor (1 l = 0.264172 american gallons)</t>
  </si>
  <si>
    <t>1 m3 = 1000l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</si>
</sst>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2" fillId="33" borderId="0" xfId="0" applyFont="1" applyFill="1"/>
    <xf numFmtId="0" fontId="0" fillId="0" borderId="0" xfId="0" applyAlignment="1">
      <alignment horizontal="left"/>
    </xf>
    <xf numFmtId="0" fontId="22" fillId="0" borderId="0" xfId="64"/>
    <xf numFmtId="0" fontId="23" fillId="34" borderId="0" xfId="0" applyFont="1" applyFill="1" applyAlignment="1">
      <alignment horizontal="center"/>
    </xf>
    <xf numFmtId="0" fontId="24" fillId="35" borderId="0" xfId="0" applyFont="1" applyFill="1"/>
    <xf numFmtId="164" fontId="0" fillId="0" borderId="0" xfId="0" applyNumberFormat="1"/>
    <xf numFmtId="0" fontId="24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24" fillId="35" borderId="14" xfId="0" applyFont="1" applyFill="1" applyBorder="1"/>
    <xf numFmtId="0" fontId="0" fillId="0" borderId="0" xfId="0" applyAlignment="1">
      <alignment vertical="top"/>
    </xf>
    <xf numFmtId="0" fontId="25" fillId="0" borderId="0" xfId="0" applyFont="1"/>
    <xf numFmtId="0" fontId="26" fillId="0" borderId="0" xfId="0" applyFont="1"/>
    <xf numFmtId="0" fontId="21" fillId="0" borderId="0" xfId="0" applyFont="1"/>
    <xf numFmtId="0" fontId="27" fillId="36" borderId="15" xfId="0" applyFont="1" applyFill="1" applyBorder="1" applyAlignment="1">
      <alignment horizontal="center"/>
    </xf>
    <xf numFmtId="0" fontId="21" fillId="37" borderId="0" xfId="0" applyFont="1" applyFill="1"/>
    <xf numFmtId="0" fontId="21" fillId="37" borderId="15" xfId="0" applyFont="1" applyFill="1" applyBorder="1"/>
    <xf numFmtId="166" fontId="21" fillId="37" borderId="15" xfId="63" applyNumberFormat="1" applyFont="1" applyFill="1" applyBorder="1"/>
    <xf numFmtId="166" fontId="21" fillId="0" borderId="0" xfId="63" applyNumberFormat="1" applyFont="1" applyFill="1" applyBorder="1"/>
    <xf numFmtId="0" fontId="24" fillId="0" borderId="15" xfId="0" quotePrefix="1" applyFont="1" applyBorder="1"/>
    <xf numFmtId="166" fontId="21" fillId="0" borderId="15" xfId="0" quotePrefix="1" applyNumberFormat="1" applyFont="1" applyBorder="1"/>
    <xf numFmtId="0" fontId="24" fillId="0" borderId="15" xfId="0" applyFont="1" applyBorder="1"/>
    <xf numFmtId="0" fontId="24" fillId="0" borderId="14" xfId="0" applyFont="1" applyBorder="1"/>
    <xf numFmtId="166" fontId="0" fillId="0" borderId="0" xfId="0" applyNumberFormat="1"/>
    <xf numFmtId="0" fontId="2" fillId="38" borderId="0" xfId="0" applyFont="1" applyFill="1"/>
    <xf numFmtId="0" fontId="2" fillId="3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9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8" fillId="0" borderId="0" xfId="0" applyFont="1"/>
    <xf numFmtId="0" fontId="29" fillId="0" borderId="0" xfId="0" applyFont="1"/>
    <xf numFmtId="9" fontId="0" fillId="0" borderId="0" xfId="0" applyNumberFormat="1"/>
    <xf numFmtId="0" fontId="21" fillId="40" borderId="0" xfId="0" applyFont="1" applyFill="1"/>
    <xf numFmtId="166" fontId="21" fillId="0" borderId="15" xfId="63" applyNumberFormat="1" applyFont="1" applyFill="1" applyBorder="1"/>
    <xf numFmtId="166" fontId="21" fillId="41" borderId="15" xfId="0" quotePrefix="1" applyNumberFormat="1" applyFont="1" applyFill="1" applyBorder="1"/>
    <xf numFmtId="0" fontId="21" fillId="42" borderId="0" xfId="0" applyFont="1" applyFill="1"/>
    <xf numFmtId="166" fontId="0" fillId="43" borderId="0" xfId="0" applyNumberFormat="1" applyFill="1"/>
  </cellXfs>
  <cellStyles count="65">
    <cellStyle name="20% - Accent1" xfId="25" builtinId="30" customBuiltin="1"/>
    <cellStyle name="20% - Accent1 2" xfId="50" xr:uid="{00000000-0005-0000-0000-000001000000}"/>
    <cellStyle name="20% - Accent2" xfId="28" builtinId="34" customBuiltin="1"/>
    <cellStyle name="20% - Accent2 2" xfId="52" xr:uid="{00000000-0005-0000-0000-000003000000}"/>
    <cellStyle name="20% - Accent3" xfId="31" builtinId="38" customBuiltin="1"/>
    <cellStyle name="20% - Accent3 2" xfId="54" xr:uid="{00000000-0005-0000-0000-000005000000}"/>
    <cellStyle name="20% - Accent4" xfId="34" builtinId="42" customBuiltin="1"/>
    <cellStyle name="20% - Accent4 2" xfId="56" xr:uid="{00000000-0005-0000-0000-000007000000}"/>
    <cellStyle name="20% - Accent5" xfId="37" builtinId="46" customBuiltin="1"/>
    <cellStyle name="20% - Accent5 2" xfId="58" xr:uid="{00000000-0005-0000-0000-000009000000}"/>
    <cellStyle name="20% - Accent6" xfId="40" builtinId="50" customBuiltin="1"/>
    <cellStyle name="20% - Accent6 2" xfId="60" xr:uid="{00000000-0005-0000-0000-00000B000000}"/>
    <cellStyle name="40% - Accent1" xfId="26" builtinId="31" customBuiltin="1"/>
    <cellStyle name="40% - Accent1 2" xfId="51" xr:uid="{00000000-0005-0000-0000-00000D000000}"/>
    <cellStyle name="40% - Accent2" xfId="29" builtinId="35" customBuiltin="1"/>
    <cellStyle name="40% - Accent2 2" xfId="53" xr:uid="{00000000-0005-0000-0000-00000F000000}"/>
    <cellStyle name="40% - Accent3" xfId="32" builtinId="39" customBuiltin="1"/>
    <cellStyle name="40% - Accent3 2" xfId="55" xr:uid="{00000000-0005-0000-0000-000011000000}"/>
    <cellStyle name="40% - Accent4" xfId="35" builtinId="43" customBuiltin="1"/>
    <cellStyle name="40% - Accent4 2" xfId="57" xr:uid="{00000000-0005-0000-0000-000013000000}"/>
    <cellStyle name="40% - Accent5" xfId="38" builtinId="47" customBuiltin="1"/>
    <cellStyle name="40% - Accent5 2" xfId="59" xr:uid="{00000000-0005-0000-0000-000015000000}"/>
    <cellStyle name="40% - Accent6" xfId="41" builtinId="51" customBuiltin="1"/>
    <cellStyle name="40% - Accent6 2" xfId="61" xr:uid="{00000000-0005-0000-0000-000017000000}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 xr:uid="{00000000-0005-0000-0000-000025000000}"/>
    <cellStyle name="Body: normal cell 2" xfId="62" xr:uid="{00000000-0005-0000-0000-000026000000}"/>
    <cellStyle name="Calculation" xfId="17" builtinId="22" customBuiltin="1"/>
    <cellStyle name="Check Cell" xfId="19" builtinId="23" customBuiltin="1"/>
    <cellStyle name="Comma" xfId="63" builtinId="3"/>
    <cellStyle name="Explanatory Text" xfId="22" builtinId="53" customBuiltin="1"/>
    <cellStyle name="Font: Calibri, 9pt regular" xfId="6" xr:uid="{00000000-0005-0000-0000-00002A000000}"/>
    <cellStyle name="Footnotes: top row" xfId="2" xr:uid="{00000000-0005-0000-0000-00002B000000}"/>
    <cellStyle name="Good" xfId="13" builtinId="26" customBuiltin="1"/>
    <cellStyle name="Header: bottom row" xfId="5" xr:uid="{00000000-0005-0000-0000-00002D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64" builtinId="8"/>
    <cellStyle name="Input" xfId="15" builtinId="20" customBuiltin="1"/>
    <cellStyle name="Linked Cell" xfId="18" builtinId="24" customBuiltin="1"/>
    <cellStyle name="Neutral 2" xfId="42" xr:uid="{00000000-0005-0000-0000-000034000000}"/>
    <cellStyle name="Normal" xfId="0" builtinId="0"/>
    <cellStyle name="Normal 2" xfId="1" xr:uid="{00000000-0005-0000-0000-000036000000}"/>
    <cellStyle name="Note" xfId="21" builtinId="10" customBuiltin="1"/>
    <cellStyle name="Note 2" xfId="49" xr:uid="{00000000-0005-0000-0000-000038000000}"/>
    <cellStyle name="Output" xfId="16" builtinId="21" customBuiltin="1"/>
    <cellStyle name="Parent row" xfId="3" xr:uid="{00000000-0005-0000-0000-00003A000000}"/>
    <cellStyle name="Table title" xfId="7" xr:uid="{00000000-0005-0000-0000-00003B000000}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161924</xdr:rowOff>
    </xdr:from>
    <xdr:ext cx="7347786" cy="4218713"/>
    <xdr:pic>
      <xdr:nvPicPr>
        <xdr:cNvPr id="2" name="Picture 1">
          <a:extLst>
            <a:ext uri="{FF2B5EF4-FFF2-40B4-BE49-F238E27FC236}">
              <a16:creationId xmlns:a16="http://schemas.microsoft.com/office/drawing/2014/main" id="{6D72A0E4-E509-4AC7-9E50-6728CDBE6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0564"/>
          <a:ext cx="7347786" cy="42187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p.gov.br/biocombustiveis/biodiesel" TargetMode="External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petrobras.com.br/pt/produtos-e-servicos/composicao-de-precos-de-venda-ao-consumidor/gasolin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heicct.org/sites/default/files/publications/policyupdate6_rfs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3" sqref="A13"/>
    </sheetView>
  </sheetViews>
  <sheetFormatPr defaultRowHeight="14.25" x14ac:dyDescent="0.45"/>
  <cols>
    <col min="2" max="2" width="56.79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9</v>
      </c>
    </row>
    <row r="5" spans="1:2" x14ac:dyDescent="0.45">
      <c r="A5" s="1" t="s">
        <v>2</v>
      </c>
    </row>
    <row r="6" spans="1:2" x14ac:dyDescent="0.45">
      <c r="A6" t="s">
        <v>3</v>
      </c>
    </row>
    <row r="7" spans="1:2" x14ac:dyDescent="0.45">
      <c r="A7" t="s">
        <v>4</v>
      </c>
    </row>
    <row r="8" spans="1:2" x14ac:dyDescent="0.45">
      <c r="A8" t="s">
        <v>5</v>
      </c>
    </row>
    <row r="9" spans="1:2" x14ac:dyDescent="0.45">
      <c r="A9" t="s">
        <v>6</v>
      </c>
    </row>
    <row r="10" spans="1:2" x14ac:dyDescent="0.45">
      <c r="A10" t="s">
        <v>7</v>
      </c>
    </row>
    <row r="12" spans="1:2" x14ac:dyDescent="0.45">
      <c r="A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7B04-A49A-4985-A344-B3E6E7915F28}">
  <dimension ref="A1:B43"/>
  <sheetViews>
    <sheetView topLeftCell="A7" workbookViewId="0">
      <selection activeCell="A36" sqref="A36:XFD37"/>
    </sheetView>
  </sheetViews>
  <sheetFormatPr defaultColWidth="8.86328125" defaultRowHeight="14.25" x14ac:dyDescent="0.45"/>
  <cols>
    <col min="2" max="2" width="170.1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11</v>
      </c>
    </row>
    <row r="4" spans="1:2" x14ac:dyDescent="0.45">
      <c r="B4" t="s">
        <v>12</v>
      </c>
    </row>
    <row r="5" spans="1:2" x14ac:dyDescent="0.45">
      <c r="B5" s="5">
        <v>2017</v>
      </c>
    </row>
    <row r="6" spans="1:2" x14ac:dyDescent="0.45">
      <c r="B6" t="s">
        <v>13</v>
      </c>
    </row>
    <row r="7" spans="1:2" x14ac:dyDescent="0.45">
      <c r="B7" t="s">
        <v>14</v>
      </c>
    </row>
    <row r="8" spans="1:2" x14ac:dyDescent="0.45">
      <c r="B8" s="6" t="s">
        <v>15</v>
      </c>
    </row>
    <row r="9" spans="1:2" x14ac:dyDescent="0.45">
      <c r="B9" t="s">
        <v>16</v>
      </c>
    </row>
    <row r="10" spans="1:2" x14ac:dyDescent="0.45">
      <c r="B10" t="s">
        <v>17</v>
      </c>
    </row>
    <row r="12" spans="1:2" x14ac:dyDescent="0.45">
      <c r="B12" t="s">
        <v>18</v>
      </c>
    </row>
    <row r="13" spans="1:2" x14ac:dyDescent="0.45">
      <c r="B13" t="s">
        <v>19</v>
      </c>
    </row>
    <row r="14" spans="1:2" x14ac:dyDescent="0.45">
      <c r="A14" s="1"/>
      <c r="B14" t="s">
        <v>20</v>
      </c>
    </row>
    <row r="15" spans="1:2" x14ac:dyDescent="0.45">
      <c r="A15" s="1"/>
      <c r="B15" s="6" t="s">
        <v>21</v>
      </c>
    </row>
    <row r="16" spans="1:2" x14ac:dyDescent="0.45">
      <c r="A16" s="1"/>
    </row>
    <row r="17" spans="1:2" x14ac:dyDescent="0.45">
      <c r="B17" t="s">
        <v>22</v>
      </c>
    </row>
    <row r="18" spans="1:2" x14ac:dyDescent="0.45">
      <c r="B18" t="s">
        <v>23</v>
      </c>
    </row>
    <row r="19" spans="1:2" x14ac:dyDescent="0.45">
      <c r="B19" t="s">
        <v>20</v>
      </c>
    </row>
    <row r="20" spans="1:2" x14ac:dyDescent="0.45">
      <c r="B20" s="6" t="s">
        <v>24</v>
      </c>
    </row>
    <row r="21" spans="1:2" x14ac:dyDescent="0.45">
      <c r="A21" s="1"/>
    </row>
    <row r="23" spans="1:2" x14ac:dyDescent="0.45">
      <c r="B23" s="4" t="s">
        <v>25</v>
      </c>
    </row>
    <row r="24" spans="1:2" x14ac:dyDescent="0.45">
      <c r="B24" t="s">
        <v>26</v>
      </c>
    </row>
    <row r="25" spans="1:2" x14ac:dyDescent="0.45">
      <c r="B25" s="5">
        <v>2010</v>
      </c>
    </row>
    <row r="26" spans="1:2" x14ac:dyDescent="0.45">
      <c r="B26" t="s">
        <v>27</v>
      </c>
    </row>
    <row r="27" spans="1:2" x14ac:dyDescent="0.45">
      <c r="B27" t="s">
        <v>28</v>
      </c>
    </row>
    <row r="28" spans="1:2" x14ac:dyDescent="0.45">
      <c r="B28" t="s">
        <v>29</v>
      </c>
    </row>
    <row r="30" spans="1:2" x14ac:dyDescent="0.45">
      <c r="B30" t="s">
        <v>30</v>
      </c>
    </row>
    <row r="31" spans="1:2" x14ac:dyDescent="0.45">
      <c r="B31" t="s">
        <v>31</v>
      </c>
    </row>
    <row r="32" spans="1:2" x14ac:dyDescent="0.45">
      <c r="B32" s="5">
        <v>2010</v>
      </c>
    </row>
    <row r="33" spans="1:2" x14ac:dyDescent="0.45">
      <c r="B33" t="s">
        <v>32</v>
      </c>
    </row>
    <row r="34" spans="1:2" x14ac:dyDescent="0.45">
      <c r="B34" s="6" t="s">
        <v>33</v>
      </c>
    </row>
    <row r="36" spans="1:2" x14ac:dyDescent="0.45">
      <c r="A36" s="1" t="s">
        <v>2</v>
      </c>
    </row>
    <row r="37" spans="1:2" x14ac:dyDescent="0.45">
      <c r="A37" s="1"/>
      <c r="B37" t="s">
        <v>34</v>
      </c>
    </row>
    <row r="38" spans="1:2" x14ac:dyDescent="0.45">
      <c r="A38" s="1"/>
      <c r="B38" t="s">
        <v>35</v>
      </c>
    </row>
    <row r="39" spans="1:2" x14ac:dyDescent="0.45">
      <c r="A39" s="1"/>
      <c r="B39" t="s">
        <v>36</v>
      </c>
    </row>
    <row r="40" spans="1:2" ht="14.25" customHeight="1" x14ac:dyDescent="0.45"/>
    <row r="41" spans="1:2" ht="0.95" customHeight="1" x14ac:dyDescent="0.45"/>
    <row r="42" spans="1:2" ht="15" customHeight="1" x14ac:dyDescent="0.45"/>
    <row r="43" spans="1:2" ht="0.95" customHeight="1" x14ac:dyDescent="0.45"/>
  </sheetData>
  <hyperlinks>
    <hyperlink ref="B15" r:id="rId1" xr:uid="{DE198AB6-20A9-4C8B-9773-036C809CCA7F}"/>
    <hyperlink ref="B8" r:id="rId2" xr:uid="{C49068F0-FCEE-45D8-9C70-06B8BF287CDC}"/>
    <hyperlink ref="B20" r:id="rId3" xr:uid="{5592C5DF-66C7-43E3-933C-4913987405BA}"/>
    <hyperlink ref="B34" r:id="rId4" xr:uid="{DE796E5E-AE62-41BB-A2F0-90D4845EF451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0F2D-02DA-417C-BCEC-C37AEB8740FC}">
  <sheetPr>
    <tabColor rgb="FF92D050"/>
  </sheetPr>
  <dimension ref="A1:BE32"/>
  <sheetViews>
    <sheetView topLeftCell="AM7" workbookViewId="0">
      <selection activeCell="BB23" sqref="BB23"/>
    </sheetView>
  </sheetViews>
  <sheetFormatPr defaultColWidth="8.86328125" defaultRowHeight="14.25" x14ac:dyDescent="0.45"/>
  <cols>
    <col min="1" max="1" width="68.46484375" customWidth="1"/>
    <col min="2" max="2" width="27.46484375" bestFit="1" customWidth="1"/>
    <col min="3" max="3" width="18" bestFit="1" customWidth="1"/>
    <col min="4" max="38" width="15.33203125" bestFit="1" customWidth="1"/>
  </cols>
  <sheetData>
    <row r="1" spans="1:1" x14ac:dyDescent="0.45">
      <c r="A1" s="1" t="s">
        <v>37</v>
      </c>
    </row>
    <row r="3" spans="1:1" x14ac:dyDescent="0.45">
      <c r="A3" t="s">
        <v>38</v>
      </c>
    </row>
    <row r="4" spans="1:1" x14ac:dyDescent="0.45">
      <c r="A4" t="s">
        <v>39</v>
      </c>
    </row>
    <row r="5" spans="1:1" x14ac:dyDescent="0.45">
      <c r="A5" t="s">
        <v>40</v>
      </c>
    </row>
    <row r="6" spans="1:1" x14ac:dyDescent="0.45">
      <c r="A6" s="5"/>
    </row>
    <row r="7" spans="1:1" x14ac:dyDescent="0.45">
      <c r="A7" t="s">
        <v>41</v>
      </c>
    </row>
    <row r="8" spans="1:1" x14ac:dyDescent="0.45">
      <c r="A8" t="s">
        <v>42</v>
      </c>
    </row>
    <row r="9" spans="1:1" x14ac:dyDescent="0.45">
      <c r="A9" t="s">
        <v>43</v>
      </c>
    </row>
    <row r="10" spans="1:1" x14ac:dyDescent="0.45">
      <c r="A10" t="s">
        <v>44</v>
      </c>
    </row>
    <row r="11" spans="1:1" x14ac:dyDescent="0.45">
      <c r="A11" t="s">
        <v>45</v>
      </c>
    </row>
    <row r="13" spans="1:1" x14ac:dyDescent="0.45">
      <c r="A13" s="1" t="s">
        <v>46</v>
      </c>
    </row>
    <row r="15" spans="1:1" x14ac:dyDescent="0.45">
      <c r="A15" t="s">
        <v>47</v>
      </c>
    </row>
    <row r="16" spans="1:1" x14ac:dyDescent="0.45">
      <c r="A16" t="s">
        <v>48</v>
      </c>
    </row>
    <row r="17" spans="1:57" x14ac:dyDescent="0.45">
      <c r="A17" t="s">
        <v>49</v>
      </c>
    </row>
    <row r="18" spans="1:57" x14ac:dyDescent="0.45">
      <c r="A18" t="s">
        <v>50</v>
      </c>
    </row>
    <row r="19" spans="1:57" x14ac:dyDescent="0.45">
      <c r="A19" t="s">
        <v>51</v>
      </c>
    </row>
    <row r="22" spans="1:57" x14ac:dyDescent="0.45">
      <c r="B22" s="7">
        <v>2015</v>
      </c>
      <c r="C22" s="7">
        <v>2016</v>
      </c>
      <c r="D22" s="7">
        <v>2017</v>
      </c>
      <c r="E22" s="7">
        <v>2018</v>
      </c>
      <c r="F22" s="7">
        <v>2019</v>
      </c>
      <c r="G22" s="7">
        <v>2020</v>
      </c>
      <c r="H22" s="7">
        <v>2021</v>
      </c>
      <c r="I22" s="7">
        <v>2022</v>
      </c>
      <c r="J22" s="7">
        <v>2023</v>
      </c>
      <c r="K22" s="7">
        <v>2024</v>
      </c>
      <c r="L22" s="7">
        <v>2025</v>
      </c>
      <c r="M22" s="7">
        <v>2026</v>
      </c>
      <c r="N22" s="7">
        <v>2027</v>
      </c>
      <c r="O22" s="7">
        <v>2028</v>
      </c>
      <c r="P22" s="7">
        <v>2029</v>
      </c>
      <c r="Q22" s="7">
        <v>2030</v>
      </c>
      <c r="R22" s="7">
        <v>2031</v>
      </c>
      <c r="S22" s="7">
        <v>2032</v>
      </c>
      <c r="T22" s="7">
        <v>2033</v>
      </c>
      <c r="U22" s="7">
        <v>2034</v>
      </c>
      <c r="V22" s="7">
        <v>2035</v>
      </c>
      <c r="W22" s="7">
        <v>2036</v>
      </c>
      <c r="X22" s="7">
        <v>2037</v>
      </c>
      <c r="Y22" s="7">
        <v>2038</v>
      </c>
      <c r="Z22" s="7">
        <v>2039</v>
      </c>
      <c r="AA22" s="7">
        <v>2040</v>
      </c>
      <c r="AB22" s="7">
        <v>2041</v>
      </c>
      <c r="AC22" s="7">
        <v>2042</v>
      </c>
      <c r="AD22" s="7">
        <v>2043</v>
      </c>
      <c r="AE22" s="7">
        <v>2044</v>
      </c>
      <c r="AF22" s="7">
        <v>2045</v>
      </c>
      <c r="AG22" s="7">
        <v>2046</v>
      </c>
      <c r="AH22" s="7">
        <v>2047</v>
      </c>
      <c r="AI22" s="7">
        <v>2048</v>
      </c>
      <c r="AJ22" s="7">
        <v>2049</v>
      </c>
      <c r="AK22" s="7">
        <v>2050</v>
      </c>
      <c r="AL22" s="7">
        <v>2051</v>
      </c>
      <c r="AM22" s="7">
        <v>2052</v>
      </c>
      <c r="AN22" s="7">
        <v>2053</v>
      </c>
      <c r="AO22" s="7">
        <v>2054</v>
      </c>
      <c r="AP22" s="7">
        <v>2055</v>
      </c>
      <c r="AQ22" s="7">
        <v>2056</v>
      </c>
      <c r="AR22" s="7">
        <v>2057</v>
      </c>
      <c r="AS22" s="7">
        <v>2058</v>
      </c>
      <c r="AT22" s="7">
        <v>2059</v>
      </c>
      <c r="AU22" s="7">
        <v>2060</v>
      </c>
      <c r="AV22" s="7">
        <v>2061</v>
      </c>
      <c r="AW22" s="7">
        <v>2062</v>
      </c>
      <c r="AX22" s="7">
        <v>2063</v>
      </c>
      <c r="AY22" s="7">
        <v>2064</v>
      </c>
      <c r="AZ22" s="7">
        <v>2065</v>
      </c>
      <c r="BA22" s="7">
        <v>2066</v>
      </c>
      <c r="BB22" s="7">
        <v>2067</v>
      </c>
      <c r="BC22" s="7">
        <v>2068</v>
      </c>
      <c r="BD22" s="7">
        <v>2069</v>
      </c>
      <c r="BE22" s="7">
        <v>2070</v>
      </c>
    </row>
    <row r="23" spans="1:57" x14ac:dyDescent="0.45">
      <c r="A23" s="8" t="s">
        <v>52</v>
      </c>
      <c r="B23" s="9">
        <f>(('psgr-Road'!C39+('psgr-Road'!C40*0.27)+('psgr-Road'!C41*B25)+('frgt-Road'!B10*Calsc!B26))/(SUM('psgr-Road'!C39:C42)+'frgt-Road'!B10))</f>
        <v>0.30578261453036798</v>
      </c>
      <c r="C23" s="9">
        <f>(('psgr-Road'!D39+('psgr-Road'!D40*0.27)+('psgr-Road'!D41*C25)+('frgt-Road'!C10*Calsc!C26))/(SUM('psgr-Road'!D39:D42)+'frgt-Road'!C10))</f>
        <v>0.3176742009318872</v>
      </c>
      <c r="D23" s="9">
        <f>(('psgr-Road'!E39+('psgr-Road'!E40*0.27)+('psgr-Road'!E41*D25)+('frgt-Road'!D10*Calsc!D26))/(SUM('psgr-Road'!E39:E42)+'frgt-Road'!D10))</f>
        <v>0.3222401286525442</v>
      </c>
      <c r="E23" s="9">
        <f>(('psgr-Road'!F39+('psgr-Road'!F40*0.27)+('psgr-Road'!F41*E25)+('frgt-Road'!E10*Calsc!E26))/(SUM('psgr-Road'!F39:F42)+'frgt-Road'!E10))</f>
        <v>0.32757116899545052</v>
      </c>
      <c r="F23" s="9">
        <f>(('psgr-Road'!G39+('psgr-Road'!G40*0.27)+('psgr-Road'!G41*F25)+('frgt-Road'!F10*Calsc!F26))/(SUM('psgr-Road'!G39:G42)+'frgt-Road'!F10))</f>
        <v>0.33274708815597404</v>
      </c>
      <c r="G23" s="9">
        <f>(('psgr-Road'!H39+('psgr-Road'!H40*0.27)+('psgr-Road'!H41*G25)+('frgt-Road'!G10*Calsc!G26))/(SUM('psgr-Road'!H39:H42)+'frgt-Road'!G10))</f>
        <v>0.34581916157238529</v>
      </c>
      <c r="H23" s="9">
        <f>(('psgr-Road'!I39+('psgr-Road'!I40*0.27)+('psgr-Road'!I41*H25)+('frgt-Road'!H10*Calsc!H26))/(SUM('psgr-Road'!I39:I42)+'frgt-Road'!H10))</f>
        <v>0.35077917872428244</v>
      </c>
      <c r="I23" s="9">
        <f>(('psgr-Road'!J39+('psgr-Road'!J40*0.27)+('psgr-Road'!J41*I25)+('frgt-Road'!I10*Calsc!I26))/(SUM('psgr-Road'!J39:J42)+'frgt-Road'!I10))</f>
        <v>0.35538074648980705</v>
      </c>
      <c r="J23" s="9">
        <f>(('psgr-Road'!K39+('psgr-Road'!K40*0.27)+('psgr-Road'!K41*J25)+('frgt-Road'!J10*Calsc!J26))/(SUM('psgr-Road'!K39:K42)+'frgt-Road'!J10))</f>
        <v>0.36031325084246668</v>
      </c>
      <c r="K23" s="9">
        <f>(('psgr-Road'!L39+('psgr-Road'!L40*0.27)+('psgr-Road'!L41*K25)+('frgt-Road'!K10*Calsc!K26))/(SUM('psgr-Road'!L39:L42)+'frgt-Road'!K10))</f>
        <v>0.36562859847526596</v>
      </c>
      <c r="L23" s="9">
        <f>(('psgr-Road'!M39+('psgr-Road'!M40*0.27)+('psgr-Road'!M41*L25)+('frgt-Road'!L10*Calsc!L26))/(SUM('psgr-Road'!M39:M42)+'frgt-Road'!L10))</f>
        <v>0.37090584863293813</v>
      </c>
      <c r="M23" s="9">
        <f>(('psgr-Road'!N39+('psgr-Road'!N40*0.27)+('psgr-Road'!N41*M25)+('frgt-Road'!M10*Calsc!M26))/(SUM('psgr-Road'!N39:N42)+'frgt-Road'!M10))</f>
        <v>0.3757167067919665</v>
      </c>
      <c r="N23" s="9">
        <f>(('psgr-Road'!O39+('psgr-Road'!O40*0.27)+('psgr-Road'!O41*N25)+('frgt-Road'!N10*Calsc!N26))/(SUM('psgr-Road'!O39:O42)+'frgt-Road'!N10))</f>
        <v>0.38011453965066466</v>
      </c>
      <c r="O23" s="9">
        <f>(('psgr-Road'!P39+('psgr-Road'!P40*0.27)+('psgr-Road'!P41*O25)+('frgt-Road'!O10*Calsc!O26))/(SUM('psgr-Road'!P39:P42)+'frgt-Road'!O10))</f>
        <v>0.38403380046363106</v>
      </c>
      <c r="P23" s="9">
        <f>(('psgr-Road'!Q39+('psgr-Road'!Q40*0.27)+('psgr-Road'!Q41*P25)+('frgt-Road'!P10*Calsc!P26))/(SUM('psgr-Road'!Q39:Q42)+'frgt-Road'!P10))</f>
        <v>0.38758806826489223</v>
      </c>
      <c r="Q23" s="9">
        <f>(('psgr-Road'!R39+('psgr-Road'!R40*0.27)+('psgr-Road'!R41*Q25)+('frgt-Road'!Q10*Calsc!Q26))/(SUM('psgr-Road'!R39:R42)+'frgt-Road'!Q10))</f>
        <v>0.39078251097880035</v>
      </c>
      <c r="R23" s="9">
        <f>(('psgr-Road'!S39+('psgr-Road'!S40*0.27)+('psgr-Road'!S41*R25)+('frgt-Road'!R10*Calsc!R26))/(SUM('psgr-Road'!S39:S42)+'frgt-Road'!R10))</f>
        <v>0.39350136636721406</v>
      </c>
      <c r="S23" s="9">
        <f>(('psgr-Road'!T39+('psgr-Road'!T40*0.27)+('psgr-Road'!T41*S25)+('frgt-Road'!S10*Calsc!S26))/(SUM('psgr-Road'!T39:T42)+'frgt-Road'!S10))</f>
        <v>0.39575188605406447</v>
      </c>
      <c r="T23" s="9">
        <f>(('psgr-Road'!U39+('psgr-Road'!U40*0.27)+('psgr-Road'!U41*T25)+('frgt-Road'!T10*Calsc!T26))/(SUM('psgr-Road'!U39:U42)+'frgt-Road'!T10))</f>
        <v>0.39770680940435427</v>
      </c>
      <c r="U23" s="9">
        <f>(('psgr-Road'!V39+('psgr-Road'!V40*0.27)+('psgr-Road'!V41*U25)+('frgt-Road'!U10*Calsc!U26))/(SUM('psgr-Road'!V39:V42)+'frgt-Road'!U10))</f>
        <v>0.39908762841701056</v>
      </c>
      <c r="V23" s="9">
        <f>(('psgr-Road'!W39+('psgr-Road'!W40*0.27)+('psgr-Road'!W41*V25)+('frgt-Road'!V10*Calsc!V26))/(SUM('psgr-Road'!W39:W42)+'frgt-Road'!V10))</f>
        <v>0.40007139538936887</v>
      </c>
      <c r="W23" s="9">
        <f>(('psgr-Road'!X39+('psgr-Road'!X40*0.27)+('psgr-Road'!X41*W25)+('frgt-Road'!W10*Calsc!W26))/(SUM('psgr-Road'!X39:X42)+'frgt-Road'!W10))</f>
        <v>0.40077696351063785</v>
      </c>
      <c r="X23" s="9">
        <f>(('psgr-Road'!Y39+('psgr-Road'!Y40*0.27)+('psgr-Road'!Y41*X25)+('frgt-Road'!X10*Calsc!X26))/(SUM('psgr-Road'!Y39:Y42)+'frgt-Road'!X10))</f>
        <v>0.40119978627542818</v>
      </c>
      <c r="Y23" s="9">
        <f>(('psgr-Road'!Z39+('psgr-Road'!Z40*0.27)+('psgr-Road'!Z41*Y25)+('frgt-Road'!Y10*Calsc!Y26))/(SUM('psgr-Road'!Z39:Z42)+'frgt-Road'!Y10))</f>
        <v>0.40161218779685881</v>
      </c>
      <c r="Z23" s="9">
        <f>(('psgr-Road'!AA39+('psgr-Road'!AA40*0.27)+('psgr-Road'!AA41*Z25)+('frgt-Road'!Z10*Calsc!Z26))/(SUM('psgr-Road'!AA39:AA42)+'frgt-Road'!Z10))</f>
        <v>0.40166525569096123</v>
      </c>
      <c r="AA23" s="9">
        <f>(('psgr-Road'!AB39+('psgr-Road'!AB40*0.27)+('psgr-Road'!AB41*AA25)+('frgt-Road'!AA10*Calsc!AA26))/(SUM('psgr-Road'!AB39:AB42)+'frgt-Road'!AA10))</f>
        <v>0.40155017415726513</v>
      </c>
      <c r="AB23" s="9">
        <f>(('psgr-Road'!AC39+('psgr-Road'!AC40*0.27)+('psgr-Road'!AC41*AB25)+('frgt-Road'!AB10*Calsc!AB26))/(SUM('psgr-Road'!AC39:AC42)+'frgt-Road'!AB10))</f>
        <v>0.40124280681199342</v>
      </c>
      <c r="AC23" s="9">
        <f>(('psgr-Road'!AD39+('psgr-Road'!AD40*0.27)+('psgr-Road'!AD41*AC25)+('frgt-Road'!AC10*Calsc!AC26))/(SUM('psgr-Road'!AD39:AD42)+'frgt-Road'!AC10))</f>
        <v>0.40074120919369877</v>
      </c>
      <c r="AD23" s="9">
        <f>(('psgr-Road'!AE39+('psgr-Road'!AE40*0.27)+('psgr-Road'!AE41*AD25)+('frgt-Road'!AD10*Calsc!AD26))/(SUM('psgr-Road'!AE39:AE42)+'frgt-Road'!AD10))</f>
        <v>0.40026164858508489</v>
      </c>
      <c r="AE23" s="9">
        <f>(('psgr-Road'!AF39+('psgr-Road'!AF40*0.27)+('psgr-Road'!AF41*AE25)+('frgt-Road'!AE10*Calsc!AE26))/(SUM('psgr-Road'!AF39:AF42)+'frgt-Road'!AE10))</f>
        <v>0.3993315035693375</v>
      </c>
      <c r="AF23" s="9">
        <f>(('psgr-Road'!AG39+('psgr-Road'!AG40*0.27)+('psgr-Road'!AG41*AF25)+('frgt-Road'!AF10*Calsc!AF26))/(SUM('psgr-Road'!AG39:AG42)+'frgt-Road'!AF10))</f>
        <v>0.39815643414952634</v>
      </c>
      <c r="AG23" s="9">
        <f>(('psgr-Road'!AH39+('psgr-Road'!AH40*0.27)+('psgr-Road'!AH41*AG25)+('frgt-Road'!AG10*Calsc!AG26))/(SUM('psgr-Road'!AH39:AH42)+'frgt-Road'!AG10))</f>
        <v>0.39679500112169663</v>
      </c>
      <c r="AH23" s="9">
        <f>(('psgr-Road'!AI39+('psgr-Road'!AI40*0.27)+('psgr-Road'!AI41*AH25)+('frgt-Road'!AH10*Calsc!AH26))/(SUM('psgr-Road'!AI39:AI42)+'frgt-Road'!AH10))</f>
        <v>0.39530041087424012</v>
      </c>
      <c r="AI23" s="9">
        <f>(('psgr-Road'!AJ39+('psgr-Road'!AJ40*0.27)+('psgr-Road'!AJ41*AI25)+('frgt-Road'!AI10*Calsc!AI26))/(SUM('psgr-Road'!AJ39:AJ42)+'frgt-Road'!AI10))</f>
        <v>0.39407932600298184</v>
      </c>
      <c r="AJ23" s="9">
        <f>(('psgr-Road'!AK39+('psgr-Road'!AK40*0.27)+('psgr-Road'!AK41*AJ25)+('frgt-Road'!AJ10*Calsc!AJ26))/(SUM('psgr-Road'!AK39:AK42)+'frgt-Road'!AJ10))</f>
        <v>0.39269445862452651</v>
      </c>
      <c r="AK23" s="9">
        <f>(('psgr-Road'!AL39+('psgr-Road'!AL40*0.27)+('psgr-Road'!AL41*AK25)+('frgt-Road'!AK10*Calsc!AK26))/(SUM('psgr-Road'!AL39:AL42)+'frgt-Road'!AK10))</f>
        <v>0.39193533293914995</v>
      </c>
      <c r="AL23" s="9">
        <f>(('psgr-Road'!AM39+('psgr-Road'!AM40*0.27)+('psgr-Road'!AM41*AL25)+('frgt-Road'!AL10*Calsc!AL26))/(SUM('psgr-Road'!AM39:AM42)+'frgt-Road'!AL10))</f>
        <v>0.39399591474680512</v>
      </c>
      <c r="AM23" s="9">
        <f>(('psgr-Road'!AN39+('psgr-Road'!AN40*0.27)+('psgr-Road'!AN41*AM25)+('frgt-Road'!AM10*Calsc!AM26))/(SUM('psgr-Road'!AN39:AN42)+'frgt-Road'!AM10))</f>
        <v>0.39598531411114829</v>
      </c>
      <c r="AN23" s="9">
        <f>(('psgr-Road'!AO39+('psgr-Road'!AO40*0.27)+('psgr-Road'!AO41*AN25)+('frgt-Road'!AN10*Calsc!AN26))/(SUM('psgr-Road'!AO39:AO42)+'frgt-Road'!AN10))</f>
        <v>0.39828572268264723</v>
      </c>
      <c r="AO23" s="9">
        <f>(('psgr-Road'!AP39+('psgr-Road'!AP40*0.27)+('psgr-Road'!AP41*AO25)+('frgt-Road'!AO10*Calsc!AO26))/(SUM('psgr-Road'!AP39:AP42)+'frgt-Road'!AO10))</f>
        <v>0.40022222091360904</v>
      </c>
      <c r="AP23" s="9">
        <f>(('psgr-Road'!AQ39+('psgr-Road'!AQ40*0.27)+('psgr-Road'!AQ41*AP25)+('frgt-Road'!AP10*Calsc!AP26))/(SUM('psgr-Road'!AQ39:AQ42)+'frgt-Road'!AP10))</f>
        <v>0.40213512444572369</v>
      </c>
      <c r="AQ23" s="9">
        <f>(('psgr-Road'!AR39+('psgr-Road'!AR40*0.27)+('psgr-Road'!AR41*AQ25)+('frgt-Road'!AQ10*Calsc!AQ26))/(SUM('psgr-Road'!AR39:AR42)+'frgt-Road'!AQ10))</f>
        <v>0.40402426559642329</v>
      </c>
      <c r="AR23" s="9">
        <f>(('psgr-Road'!AS39+('psgr-Road'!AS40*0.27)+('psgr-Road'!AS41*AR25)+('frgt-Road'!AR10*Calsc!AR26))/(SUM('psgr-Road'!AS39:AS42)+'frgt-Road'!AR10))</f>
        <v>0.40589033811548914</v>
      </c>
      <c r="AS23" s="9">
        <f>(('psgr-Road'!AT39+('psgr-Road'!AT40*0.27)+('psgr-Road'!AT41*AS25)+('frgt-Road'!AS10*Calsc!AS26))/(SUM('psgr-Road'!AT39:AT42)+'frgt-Road'!AS10))</f>
        <v>0.4077340090073403</v>
      </c>
      <c r="AT23" s="9">
        <f>(('psgr-Road'!AU39+('psgr-Road'!AU40*0.27)+('psgr-Road'!AU41*AT25)+('frgt-Road'!AT10*Calsc!AT26))/(SUM('psgr-Road'!AU39:AU42)+'frgt-Road'!AT10))</f>
        <v>0.4095559198075856</v>
      </c>
      <c r="AU23" s="9">
        <f>(('psgr-Road'!AV39+('psgr-Road'!AV40*0.27)+('psgr-Road'!AV41*AU25)+('frgt-Road'!AU10*Calsc!AU26))/(SUM('psgr-Road'!AV39:AV42)+'frgt-Road'!AU10))</f>
        <v>0.41135668778715301</v>
      </c>
      <c r="AV23" s="9">
        <f>(('psgr-Road'!AW39+('psgr-Road'!AW40*0.27)+('psgr-Road'!AW41*AV25)+('frgt-Road'!AV10*Calsc!AV26))/(SUM('psgr-Road'!AW39:AW42)+'frgt-Road'!AV10))</f>
        <v>0.41313690708873946</v>
      </c>
      <c r="AW23" s="9">
        <f>(('psgr-Road'!AX39+('psgr-Road'!AX40*0.27)+('psgr-Road'!AX41*AW25)+('frgt-Road'!AW10*Calsc!AW26))/(SUM('psgr-Road'!AX39:AX42)+'frgt-Road'!AW10))</f>
        <v>0.41489714979998504</v>
      </c>
      <c r="AX23" s="9">
        <f>(('psgr-Road'!AY39+('psgr-Road'!AY40*0.27)+('psgr-Road'!AY41*AX25)+('frgt-Road'!AX10*Calsc!AX26))/(SUM('psgr-Road'!AY39:AY42)+'frgt-Road'!AX10))</f>
        <v>0.41663796696744132</v>
      </c>
      <c r="AY23" s="9">
        <f>(('psgr-Road'!AZ39+('psgr-Road'!AZ40*0.27)+('psgr-Road'!AZ41*AY25)+('frgt-Road'!AY10*Calsc!AY26))/(SUM('psgr-Road'!AZ39:AZ42)+'frgt-Road'!AY10))</f>
        <v>0.41835988955510628</v>
      </c>
      <c r="AZ23" s="9">
        <f>(('psgr-Road'!BA39+('psgr-Road'!BA40*0.27)+('psgr-Road'!BA41*AZ25)+('frgt-Road'!AZ10*Calsc!AZ26))/(SUM('psgr-Road'!BA39:BA42)+'frgt-Road'!AZ10))</f>
        <v>0.42006342935103519</v>
      </c>
      <c r="BA23" s="9">
        <f>(('psgr-Road'!BB39+('psgr-Road'!BB40*0.27)+('psgr-Road'!BB41*BA25)+('frgt-Road'!BA10*Calsc!BA26))/(SUM('psgr-Road'!BB39:BB42)+'frgt-Road'!BA10))</f>
        <v>0.42174907982527765</v>
      </c>
      <c r="BB23" s="9">
        <f>(('psgr-Road'!BC39+('psgr-Road'!BC40*0.27)+('psgr-Road'!BC41*BB25)+('frgt-Road'!BB10*Calsc!BB26))/(SUM('psgr-Road'!BC39:BC42)+'frgt-Road'!BB10))</f>
        <v>0.42341731694215878</v>
      </c>
      <c r="BC23" s="9">
        <f>(('psgr-Road'!BD39+('psgr-Road'!BD40*0.27)+('psgr-Road'!BD41*BC25)+('frgt-Road'!BC10*Calsc!BC26))/(SUM('psgr-Road'!BD39:BD42)+'frgt-Road'!BC10))</f>
        <v>0.42506859992972018</v>
      </c>
      <c r="BD23" s="9">
        <f>(('psgr-Road'!BE39+('psgr-Road'!BE40*0.27)+('psgr-Road'!BE41*BD25)+('frgt-Road'!BD10*Calsc!BD26))/(SUM('psgr-Road'!BE39:BE42)+'frgt-Road'!BD10))</f>
        <v>0.42670337200893077</v>
      </c>
      <c r="BE23" s="9">
        <f>(('psgr-Road'!BF39+('psgr-Road'!BF40*0.27)+('psgr-Road'!BF41*BE25)+('frgt-Road'!BE10*Calsc!BE26))/(SUM('psgr-Road'!BF39:BF42)+'frgt-Road'!BE10))</f>
        <v>0.42832206108509763</v>
      </c>
    </row>
    <row r="24" spans="1:57" x14ac:dyDescent="0.45">
      <c r="A24" s="10" t="s">
        <v>53</v>
      </c>
      <c r="B24" s="11">
        <f>('psgr-Road'!C39+('psgr-Road'!C40*0.27))/SUM('psgr-Road'!C42,'psgr-Road'!C39:C40)</f>
        <v>0.48125268633723117</v>
      </c>
      <c r="C24" s="11">
        <f>('psgr-Road'!D39+('psgr-Road'!D40*0.27))/SUM('psgr-Road'!D42,'psgr-Road'!D39:D40)</f>
        <v>0.50105777541118535</v>
      </c>
      <c r="D24" s="11">
        <f>('psgr-Road'!E39+('psgr-Road'!E40*0.27))/SUM('psgr-Road'!E42,'psgr-Road'!E39:E40)</f>
        <v>0.50744176278664566</v>
      </c>
      <c r="E24" s="11">
        <f>('psgr-Road'!F39+('psgr-Road'!F40*0.27))/SUM('psgr-Road'!F42,'psgr-Road'!F39:F40)</f>
        <v>0.51292445293156219</v>
      </c>
      <c r="F24" s="11">
        <f>('psgr-Road'!G39+('psgr-Road'!G40*0.27))/SUM('psgr-Road'!G42,'psgr-Road'!G39:G40)</f>
        <v>0.51763060804616257</v>
      </c>
      <c r="G24" s="11">
        <f>('psgr-Road'!H39+('psgr-Road'!H40*0.27))/SUM('psgr-Road'!H42,'psgr-Road'!H39:H40)</f>
        <v>0.52156379519094365</v>
      </c>
      <c r="H24" s="11">
        <f>('psgr-Road'!I39+('psgr-Road'!I40*0.27))/SUM('psgr-Road'!I42,'psgr-Road'!I39:I40)</f>
        <v>0.52492833743934864</v>
      </c>
      <c r="I24" s="11">
        <f>('psgr-Road'!J39+('psgr-Road'!J40*0.27))/SUM('psgr-Road'!J42,'psgr-Road'!J39:J40)</f>
        <v>0.52781258827356348</v>
      </c>
      <c r="J24" s="11">
        <f>('psgr-Road'!K39+('psgr-Road'!K40*0.27))/SUM('psgr-Road'!K42,'psgr-Road'!K39:K40)</f>
        <v>0.53029125380476905</v>
      </c>
      <c r="K24" s="11">
        <f>('psgr-Road'!L39+('psgr-Road'!L40*0.27))/SUM('psgr-Road'!L42,'psgr-Road'!L39:L40)</f>
        <v>0.53242701701078654</v>
      </c>
      <c r="L24" s="11">
        <f>('psgr-Road'!M39+('psgr-Road'!M40*0.27))/SUM('psgr-Road'!M42,'psgr-Road'!M39:M40)</f>
        <v>0.53427578127553488</v>
      </c>
      <c r="M24" s="11">
        <f>('psgr-Road'!N39+('psgr-Road'!N40*0.27))/SUM('psgr-Road'!N42,'psgr-Road'!N39:N40)</f>
        <v>0.53588741743324708</v>
      </c>
      <c r="N24" s="11">
        <f>('psgr-Road'!O39+('psgr-Road'!O40*0.27))/SUM('psgr-Road'!O42,'psgr-Road'!O39:O40)</f>
        <v>0.53730623146326406</v>
      </c>
      <c r="O24" s="11">
        <f>('psgr-Road'!P39+('psgr-Road'!P40*0.27))/SUM('psgr-Road'!P42,'psgr-Road'!P39:P40)</f>
        <v>0.53856513652464288</v>
      </c>
      <c r="P24" s="11">
        <f>('psgr-Road'!Q39+('psgr-Road'!Q40*0.27))/SUM('psgr-Road'!Q42,'psgr-Road'!Q39:Q40)</f>
        <v>0.53969884192288176</v>
      </c>
      <c r="Q24" s="11">
        <f>('psgr-Road'!R39+('psgr-Road'!R40*0.27))/SUM('psgr-Road'!R42,'psgr-Road'!R39:R40)</f>
        <v>0.54071755022038781</v>
      </c>
      <c r="R24" s="11">
        <f>('psgr-Road'!S39+('psgr-Road'!S40*0.27))/SUM('psgr-Road'!S42,'psgr-Road'!S39:S40)</f>
        <v>0.54157487972875951</v>
      </c>
      <c r="S24" s="11">
        <f>('psgr-Road'!T39+('psgr-Road'!T40*0.27))/SUM('psgr-Road'!T42,'psgr-Road'!T39:T40)</f>
        <v>0.54223970339585292</v>
      </c>
      <c r="T24" s="11">
        <f>('psgr-Road'!U39+('psgr-Road'!U40*0.27))/SUM('psgr-Road'!U42,'psgr-Road'!U39:U40)</f>
        <v>0.54272743856245809</v>
      </c>
      <c r="U24" s="11">
        <f>('psgr-Road'!V39+('psgr-Road'!V40*0.27))/SUM('psgr-Road'!V42,'psgr-Road'!V39:V40)</f>
        <v>0.5430506636526472</v>
      </c>
      <c r="V24" s="11">
        <f>('psgr-Road'!W39+('psgr-Road'!W40*0.27))/SUM('psgr-Road'!W42,'psgr-Road'!W39:W40)</f>
        <v>0.54322260738992312</v>
      </c>
      <c r="W24" s="11">
        <f>('psgr-Road'!X39+('psgr-Road'!X40*0.27))/SUM('psgr-Road'!X42,'psgr-Road'!X39:X40)</f>
        <v>0.54325251994817225</v>
      </c>
      <c r="X24" s="11">
        <f>('psgr-Road'!Y39+('psgr-Road'!Y40*0.27))/SUM('psgr-Road'!Y42,'psgr-Road'!Y39:Y40)</f>
        <v>0.54315159304147298</v>
      </c>
      <c r="Y24" s="11">
        <f>('psgr-Road'!Z39+('psgr-Road'!Z40*0.27))/SUM('psgr-Road'!Z42,'psgr-Road'!Z39:Z40)</f>
        <v>0.54292518802159673</v>
      </c>
      <c r="Z24" s="11">
        <f>('psgr-Road'!AA39+('psgr-Road'!AA40*0.27))/SUM('psgr-Road'!AA42,'psgr-Road'!AA39:AA40)</f>
        <v>0.54257657706530937</v>
      </c>
      <c r="AA24" s="11">
        <f>('psgr-Road'!AB39+('psgr-Road'!AB40*0.27))/SUM('psgr-Road'!AB42,'psgr-Road'!AB39:AB40)</f>
        <v>0.54210063083353499</v>
      </c>
      <c r="AB24" s="11">
        <f>('psgr-Road'!AC39+('psgr-Road'!AC40*0.27))/SUM('psgr-Road'!AC42,'psgr-Road'!AC39:AC40)</f>
        <v>0.54149098292850151</v>
      </c>
      <c r="AC24" s="11">
        <f>('psgr-Road'!AD39+('psgr-Road'!AD40*0.27))/SUM('psgr-Road'!AD42,'psgr-Road'!AD39:AD40)</f>
        <v>0.54074840053253626</v>
      </c>
      <c r="AD24" s="11">
        <f>('psgr-Road'!AE39+('psgr-Road'!AE40*0.27))/SUM('psgr-Road'!AE42,'psgr-Road'!AE39:AE40)</f>
        <v>0.53987746433620065</v>
      </c>
      <c r="AE24" s="11">
        <f>('psgr-Road'!AF39+('psgr-Road'!AF40*0.27))/SUM('psgr-Road'!AF42,'psgr-Road'!AF39:AF40)</f>
        <v>0.53887811718277623</v>
      </c>
      <c r="AF24" s="11">
        <f>('psgr-Road'!AG39+('psgr-Road'!AG40*0.27))/SUM('psgr-Road'!AG42,'psgr-Road'!AG39:AG40)</f>
        <v>0.53775276062869126</v>
      </c>
      <c r="AG24" s="11">
        <f>('psgr-Road'!AH39+('psgr-Road'!AH40*0.27))/SUM('psgr-Road'!AH42,'psgr-Road'!AH39:AH40)</f>
        <v>0.53650300527205119</v>
      </c>
      <c r="AH24" s="11">
        <f>('psgr-Road'!AI39+('psgr-Road'!AI40*0.27))/SUM('psgr-Road'!AI42,'psgr-Road'!AI39:AI40)</f>
        <v>0.53512871593402178</v>
      </c>
      <c r="AI24" s="11">
        <f>('psgr-Road'!AJ39+('psgr-Road'!AJ40*0.27))/SUM('psgr-Road'!AJ42,'psgr-Road'!AJ39:AJ40)</f>
        <v>0.53363109328643654</v>
      </c>
      <c r="AJ24" s="11">
        <f>('psgr-Road'!AK39+('psgr-Road'!AK40*0.27))/SUM('psgr-Road'!AK42,'psgr-Road'!AK39:AK40)</f>
        <v>0.53201162968877846</v>
      </c>
      <c r="AK24" s="11">
        <f>('psgr-Road'!AL39+('psgr-Road'!AL40*0.27))/SUM('psgr-Road'!AL42,'psgr-Road'!AL39:AL40)</f>
        <v>0.53051261994333521</v>
      </c>
      <c r="AL24" s="11">
        <f>('psgr-Road'!AM39+('psgr-Road'!AM40*0.27))/SUM('psgr-Road'!AM42,'psgr-Road'!AM39:AM40)</f>
        <v>0.53116081858212472</v>
      </c>
      <c r="AM24" s="11">
        <f>('psgr-Road'!AN39+('psgr-Road'!AN40*0.27))/SUM('psgr-Road'!AN42,'psgr-Road'!AN39:AN40)</f>
        <v>0.53179225105314587</v>
      </c>
      <c r="AN24" s="11">
        <f>('psgr-Road'!AO39+('psgr-Road'!AO40*0.27))/SUM('psgr-Road'!AO42,'psgr-Road'!AO39:AO40)</f>
        <v>0.53240763721712281</v>
      </c>
      <c r="AO24" s="11">
        <f>('psgr-Road'!AP39+('psgr-Road'!AP40*0.27))/SUM('psgr-Road'!AP42,'psgr-Road'!AP39:AP40)</f>
        <v>0.53300758106585677</v>
      </c>
      <c r="AP24" s="11">
        <f>('psgr-Road'!AQ39+('psgr-Road'!AQ40*0.27))/SUM('psgr-Road'!AQ42,'psgr-Road'!AQ39:AQ40)</f>
        <v>0.53359265665398947</v>
      </c>
      <c r="AQ24" s="11">
        <f>('psgr-Road'!AR39+('psgr-Road'!AR40*0.27))/SUM('psgr-Road'!AR42,'psgr-Road'!AR39:AR40)</f>
        <v>0.53416340993111278</v>
      </c>
      <c r="AR24" s="11">
        <f>('psgr-Road'!AS39+('psgr-Road'!AS40*0.27))/SUM('psgr-Road'!AS42,'psgr-Road'!AS39:AS40)</f>
        <v>0.53472036044096072</v>
      </c>
      <c r="AS24" s="11">
        <f>('psgr-Road'!AT39+('psgr-Road'!AT40*0.27))/SUM('psgr-Road'!AT42,'psgr-Road'!AT39:AT40)</f>
        <v>0.53526400289879472</v>
      </c>
      <c r="AT24" s="11">
        <f>('psgr-Road'!AU39+('psgr-Road'!AU40*0.27))/SUM('psgr-Road'!AU42,'psgr-Road'!AU39:AU40)</f>
        <v>0.53579480865705376</v>
      </c>
      <c r="AU24" s="11">
        <f>('psgr-Road'!AV39+('psgr-Road'!AV40*0.27))/SUM('psgr-Road'!AV42,'psgr-Road'!AV39:AV40)</f>
        <v>0.53631322706839257</v>
      </c>
      <c r="AV24" s="11">
        <f>('psgr-Road'!AW39+('psgr-Road'!AW40*0.27))/SUM('psgr-Road'!AW42,'psgr-Road'!AW39:AW40)</f>
        <v>0.53681968675439207</v>
      </c>
      <c r="AW24" s="11">
        <f>('psgr-Road'!AX39+('psgr-Road'!AX40*0.27))/SUM('psgr-Road'!AX42,'psgr-Road'!AX39:AX40)</f>
        <v>0.53731459678747473</v>
      </c>
      <c r="AX24" s="11">
        <f>('psgr-Road'!AY39+('psgr-Road'!AY40*0.27))/SUM('psgr-Road'!AY42,'psgr-Road'!AY39:AY40)</f>
        <v>0.53779834779286928</v>
      </c>
      <c r="AY24" s="11">
        <f>('psgr-Road'!AZ39+('psgr-Road'!AZ40*0.27))/SUM('psgr-Road'!AZ42,'psgr-Road'!AZ39:AZ40)</f>
        <v>0.5382713129768687</v>
      </c>
      <c r="AZ24" s="11">
        <f>('psgr-Road'!BA39+('psgr-Road'!BA40*0.27))/SUM('psgr-Road'!BA42,'psgr-Road'!BA39:BA40)</f>
        <v>0.53873384908706623</v>
      </c>
      <c r="BA24" s="11">
        <f>('psgr-Road'!BB39+('psgr-Road'!BB40*0.27))/SUM('psgr-Road'!BB42,'psgr-Road'!BB39:BB40)</f>
        <v>0.53918629730976364</v>
      </c>
      <c r="BB24" s="11">
        <f>('psgr-Road'!BC39+('psgr-Road'!BC40*0.27))/SUM('psgr-Road'!BC42,'psgr-Road'!BC39:BC40)</f>
        <v>0.5396289841092955</v>
      </c>
      <c r="BC24" s="11">
        <f>('psgr-Road'!BD39+('psgr-Road'!BD40*0.27))/SUM('psgr-Road'!BD42,'psgr-Road'!BD39:BD40)</f>
        <v>0.54006222201361009</v>
      </c>
      <c r="BD24" s="11">
        <f>('psgr-Road'!BE39+('psgr-Road'!BE40*0.27))/SUM('psgr-Road'!BE42,'psgr-Road'!BE39:BE40)</f>
        <v>0.54048631035007555</v>
      </c>
      <c r="BE24" s="11">
        <f>('psgr-Road'!BF39+('psgr-Road'!BF40*0.27))/SUM('psgr-Road'!BF42,'psgr-Road'!BF39:BF40)</f>
        <v>0.54090153593515755</v>
      </c>
    </row>
    <row r="25" spans="1:57" x14ac:dyDescent="0.45">
      <c r="A25" s="10" t="s">
        <v>54</v>
      </c>
      <c r="B25" s="12">
        <v>0.1</v>
      </c>
      <c r="C25" s="12">
        <v>0.1</v>
      </c>
      <c r="D25" s="12">
        <v>0.1</v>
      </c>
      <c r="E25" s="12">
        <v>0.1</v>
      </c>
      <c r="F25" s="12">
        <v>0.1</v>
      </c>
      <c r="G25" s="12">
        <v>0.12</v>
      </c>
      <c r="H25" s="12">
        <v>0.12266666666666666</v>
      </c>
      <c r="I25" s="12">
        <v>0.12533333333333332</v>
      </c>
      <c r="J25" s="12">
        <v>0.128</v>
      </c>
      <c r="K25" s="12">
        <v>0.13066666666666668</v>
      </c>
      <c r="L25" s="12">
        <v>0.13333333333333336</v>
      </c>
      <c r="M25" s="12">
        <v>0.13600000000000001</v>
      </c>
      <c r="N25" s="12">
        <v>0.13866666666666669</v>
      </c>
      <c r="O25" s="12">
        <v>0.14133333333333337</v>
      </c>
      <c r="P25" s="12">
        <v>0.14400000000000002</v>
      </c>
      <c r="Q25" s="12">
        <v>0.1466666666666667</v>
      </c>
      <c r="R25" s="12">
        <v>0.14933333333333337</v>
      </c>
      <c r="S25" s="12">
        <v>0.15200000000000002</v>
      </c>
      <c r="T25" s="12">
        <v>0.1546666666666667</v>
      </c>
      <c r="U25" s="12">
        <v>0.15733333333333338</v>
      </c>
      <c r="V25" s="12">
        <v>0.16000000000000003</v>
      </c>
      <c r="W25" s="12">
        <v>0.16266666666666671</v>
      </c>
      <c r="X25" s="12">
        <v>0.16533333333333339</v>
      </c>
      <c r="Y25" s="12">
        <v>0.16800000000000007</v>
      </c>
      <c r="Z25" s="12">
        <v>0.17066666666666672</v>
      </c>
      <c r="AA25" s="12">
        <v>0.17333333333333339</v>
      </c>
      <c r="AB25" s="12">
        <v>0.17600000000000007</v>
      </c>
      <c r="AC25" s="12">
        <v>0.17866666666666675</v>
      </c>
      <c r="AD25" s="12">
        <v>0.1813333333333334</v>
      </c>
      <c r="AE25" s="12">
        <v>0.18400000000000008</v>
      </c>
      <c r="AF25" s="12">
        <v>0.18666666666666676</v>
      </c>
      <c r="AG25" s="12">
        <v>0.18933333333333341</v>
      </c>
      <c r="AH25" s="12">
        <v>0.19200000000000009</v>
      </c>
      <c r="AI25" s="12">
        <v>0.19466666666666677</v>
      </c>
      <c r="AJ25" s="12">
        <v>0.19733333333333342</v>
      </c>
      <c r="AK25" s="12">
        <v>0.20000000000000009</v>
      </c>
      <c r="AL25" s="12">
        <v>0.20266666666666699</v>
      </c>
      <c r="AM25" s="12">
        <v>0.20533333333333301</v>
      </c>
      <c r="AN25" s="12">
        <v>0.20799999999999999</v>
      </c>
      <c r="AO25" s="12">
        <v>0.210666666666667</v>
      </c>
      <c r="AP25" s="12">
        <v>0.21333333333333401</v>
      </c>
      <c r="AQ25" s="12">
        <v>0.216</v>
      </c>
      <c r="AR25" s="12">
        <v>0.21866666666666701</v>
      </c>
      <c r="AS25" s="12">
        <v>0.22133333333333399</v>
      </c>
      <c r="AT25" s="12">
        <v>0.224</v>
      </c>
      <c r="AU25" s="12">
        <v>0.22666666666666699</v>
      </c>
      <c r="AV25" s="12">
        <v>0.229333333333334</v>
      </c>
      <c r="AW25" s="12">
        <v>0.23200000000000001</v>
      </c>
      <c r="AX25" s="12">
        <v>0.234666666666667</v>
      </c>
      <c r="AY25" s="12">
        <v>0.23733333333333401</v>
      </c>
      <c r="AZ25" s="12">
        <v>0.24</v>
      </c>
      <c r="BA25" s="12">
        <v>0.242666666666667</v>
      </c>
      <c r="BB25" s="12">
        <v>0.24533333333333401</v>
      </c>
      <c r="BC25" s="12">
        <v>0.248</v>
      </c>
      <c r="BD25" s="12">
        <v>0.25066666666666698</v>
      </c>
      <c r="BE25" s="12">
        <v>0.25333333333333402</v>
      </c>
    </row>
    <row r="26" spans="1:57" x14ac:dyDescent="0.45">
      <c r="A26" s="10" t="s">
        <v>55</v>
      </c>
      <c r="B26" s="12">
        <v>0.1</v>
      </c>
      <c r="C26" s="12">
        <v>0.1</v>
      </c>
      <c r="D26" s="12">
        <v>0.1</v>
      </c>
      <c r="E26" s="12">
        <v>0.1</v>
      </c>
      <c r="F26" s="12">
        <v>0.1</v>
      </c>
      <c r="G26" s="12">
        <v>0.12</v>
      </c>
      <c r="H26" s="12">
        <v>0.12266666666666666</v>
      </c>
      <c r="I26" s="12">
        <v>0.12533333333333332</v>
      </c>
      <c r="J26" s="12">
        <v>0.128</v>
      </c>
      <c r="K26" s="12">
        <v>0.13066666666666668</v>
      </c>
      <c r="L26" s="12">
        <v>0.13333333333333336</v>
      </c>
      <c r="M26" s="12">
        <v>0.13600000000000001</v>
      </c>
      <c r="N26" s="12">
        <v>0.13866666666666669</v>
      </c>
      <c r="O26" s="12">
        <v>0.14133333333333337</v>
      </c>
      <c r="P26" s="12">
        <v>0.14400000000000002</v>
      </c>
      <c r="Q26" s="12">
        <v>0.1466666666666667</v>
      </c>
      <c r="R26" s="12">
        <v>0.14933333333333337</v>
      </c>
      <c r="S26" s="12">
        <v>0.15200000000000002</v>
      </c>
      <c r="T26" s="12">
        <v>0.1546666666666667</v>
      </c>
      <c r="U26" s="12">
        <v>0.15733333333333338</v>
      </c>
      <c r="V26" s="12">
        <v>0.16000000000000003</v>
      </c>
      <c r="W26" s="12">
        <v>0.16266666666666671</v>
      </c>
      <c r="X26" s="12">
        <v>0.16533333333333339</v>
      </c>
      <c r="Y26" s="12">
        <v>0.16800000000000007</v>
      </c>
      <c r="Z26" s="12">
        <v>0.17066666666666672</v>
      </c>
      <c r="AA26" s="12">
        <v>0.17333333333333339</v>
      </c>
      <c r="AB26" s="12">
        <v>0.17600000000000007</v>
      </c>
      <c r="AC26" s="12">
        <v>0.17866666666666675</v>
      </c>
      <c r="AD26" s="12">
        <v>0.1813333333333334</v>
      </c>
      <c r="AE26" s="12">
        <v>0.18400000000000008</v>
      </c>
      <c r="AF26" s="12">
        <v>0.18666666666666676</v>
      </c>
      <c r="AG26" s="12">
        <v>0.18933333333333341</v>
      </c>
      <c r="AH26" s="12">
        <v>0.19200000000000009</v>
      </c>
      <c r="AI26" s="12">
        <v>0.19466666666666677</v>
      </c>
      <c r="AJ26" s="12">
        <v>0.19733333333333342</v>
      </c>
      <c r="AK26" s="12">
        <v>0.20000000000000009</v>
      </c>
      <c r="AL26" s="12">
        <v>0.20266666666666699</v>
      </c>
      <c r="AM26" s="12">
        <v>0.20533333333333301</v>
      </c>
      <c r="AN26" s="12">
        <v>0.20799999999999999</v>
      </c>
      <c r="AO26" s="12">
        <v>0.210666666666667</v>
      </c>
      <c r="AP26" s="12">
        <v>0.21333333333333401</v>
      </c>
      <c r="AQ26" s="12">
        <v>0.216</v>
      </c>
      <c r="AR26" s="12">
        <v>0.21866666666666701</v>
      </c>
      <c r="AS26" s="12">
        <v>0.22133333333333399</v>
      </c>
      <c r="AT26" s="12">
        <v>0.224</v>
      </c>
      <c r="AU26" s="12">
        <v>0.22666666666666699</v>
      </c>
      <c r="AV26" s="12">
        <v>0.229333333333334</v>
      </c>
      <c r="AW26" s="12">
        <v>0.23200000000000001</v>
      </c>
      <c r="AX26" s="12">
        <v>0.234666666666667</v>
      </c>
      <c r="AY26" s="12">
        <v>0.23733333333333401</v>
      </c>
      <c r="AZ26" s="12">
        <v>0.24</v>
      </c>
      <c r="BA26" s="12">
        <v>0.242666666666667</v>
      </c>
      <c r="BB26" s="12">
        <v>0.24533333333333401</v>
      </c>
      <c r="BC26" s="12">
        <v>0.248</v>
      </c>
      <c r="BD26" s="12">
        <v>0.25066666666666698</v>
      </c>
      <c r="BE26" s="12">
        <v>0.25333333333333402</v>
      </c>
    </row>
    <row r="28" spans="1:57" x14ac:dyDescent="0.45">
      <c r="A28" s="13" t="s">
        <v>56</v>
      </c>
      <c r="B28" s="9">
        <f>B23*'EPA RFS'!$B$11</f>
        <v>0.15289130726518399</v>
      </c>
      <c r="C28" s="9">
        <f>C23*'EPA RFS'!$B$11</f>
        <v>0.1588371004659436</v>
      </c>
      <c r="D28" s="9">
        <f>D23*'EPA RFS'!$B$11</f>
        <v>0.1611200643262721</v>
      </c>
      <c r="E28" s="9">
        <f>E23*'EPA RFS'!$B$11</f>
        <v>0.16378558449772526</v>
      </c>
      <c r="F28" s="9">
        <f>F23*'EPA RFS'!$B$11</f>
        <v>0.16637354407798702</v>
      </c>
      <c r="G28" s="9">
        <f>G23*'EPA RFS'!$B$11</f>
        <v>0.17290958078619265</v>
      </c>
      <c r="H28" s="9">
        <f>H23*'EPA RFS'!$B$11</f>
        <v>0.17538958936214122</v>
      </c>
      <c r="I28" s="9">
        <f>I23*'EPA RFS'!$B$11</f>
        <v>0.17769037324490353</v>
      </c>
      <c r="J28" s="9">
        <f>J23*'EPA RFS'!$B$11</f>
        <v>0.18015662542123334</v>
      </c>
      <c r="K28" s="9">
        <f>K23*'EPA RFS'!$B$11</f>
        <v>0.18281429923763298</v>
      </c>
      <c r="L28" s="9">
        <f>L23*'EPA RFS'!$B$11</f>
        <v>0.18545292431646906</v>
      </c>
      <c r="M28" s="9">
        <f>M23*'EPA RFS'!$B$11</f>
        <v>0.18785835339598325</v>
      </c>
      <c r="N28" s="9">
        <f>N23*'EPA RFS'!$B$11</f>
        <v>0.19005726982533233</v>
      </c>
      <c r="O28" s="9">
        <f>O23*'EPA RFS'!$B$11</f>
        <v>0.19201690023181553</v>
      </c>
      <c r="P28" s="9">
        <f>P23*'EPA RFS'!$B$11</f>
        <v>0.19379403413244611</v>
      </c>
      <c r="Q28" s="9">
        <f>Q23*'EPA RFS'!$B$11</f>
        <v>0.19539125548940017</v>
      </c>
      <c r="R28" s="9">
        <f>R23*'EPA RFS'!$B$11</f>
        <v>0.19675068318360703</v>
      </c>
      <c r="S28" s="9">
        <f>S23*'EPA RFS'!$B$11</f>
        <v>0.19787594302703224</v>
      </c>
      <c r="T28" s="9">
        <f>T23*'EPA RFS'!$B$11</f>
        <v>0.19885340470217713</v>
      </c>
      <c r="U28" s="9">
        <f>U23*'EPA RFS'!$B$11</f>
        <v>0.19954381420850528</v>
      </c>
      <c r="V28" s="9">
        <f>V23*'EPA RFS'!$B$11</f>
        <v>0.20003569769468443</v>
      </c>
      <c r="W28" s="9">
        <f>W23*'EPA RFS'!$B$11</f>
        <v>0.20038848175531893</v>
      </c>
      <c r="X28" s="9">
        <f>X23*'EPA RFS'!$B$11</f>
        <v>0.20059989313771409</v>
      </c>
      <c r="Y28" s="9">
        <f>Y23*'EPA RFS'!$B$11</f>
        <v>0.20080609389842941</v>
      </c>
      <c r="Z28" s="9">
        <f>Z23*'EPA RFS'!$B$11</f>
        <v>0.20083262784548062</v>
      </c>
      <c r="AA28" s="9">
        <f>AA23*'EPA RFS'!$B$11</f>
        <v>0.20077508707863256</v>
      </c>
      <c r="AB28" s="9">
        <f>AB23*'EPA RFS'!$B$11</f>
        <v>0.20062140340599671</v>
      </c>
      <c r="AC28" s="9">
        <f>AC23*'EPA RFS'!$B$11</f>
        <v>0.20037060459684938</v>
      </c>
      <c r="AD28" s="9">
        <f>AD23*'EPA RFS'!$B$11</f>
        <v>0.20013082429254245</v>
      </c>
      <c r="AE28" s="9">
        <f>AE23*'EPA RFS'!$B$11</f>
        <v>0.19966575178466875</v>
      </c>
      <c r="AF28" s="9">
        <f>AF23*'EPA RFS'!$B$11</f>
        <v>0.19907821707476317</v>
      </c>
      <c r="AG28" s="9">
        <f>AG23*'EPA RFS'!$B$11</f>
        <v>0.19839750056084832</v>
      </c>
      <c r="AH28" s="9">
        <f>AH23*'EPA RFS'!$B$11</f>
        <v>0.19765020543712006</v>
      </c>
      <c r="AI28" s="9">
        <f>AI23*'EPA RFS'!$B$11</f>
        <v>0.19703966300149092</v>
      </c>
      <c r="AJ28" s="9">
        <f>AJ23*'EPA RFS'!$B$11</f>
        <v>0.19634722931226326</v>
      </c>
      <c r="AK28" s="9">
        <f>AK23*'EPA RFS'!$B$11</f>
        <v>0.19596766646957497</v>
      </c>
      <c r="AL28" s="9">
        <f>AL23*'EPA RFS'!$B$11</f>
        <v>0.19699795737340256</v>
      </c>
      <c r="AM28" s="9">
        <f>AM23*'EPA RFS'!$B$11</f>
        <v>0.19799265705557414</v>
      </c>
      <c r="AN28" s="9">
        <f>AN23*'EPA RFS'!$B$11</f>
        <v>0.19914286134132361</v>
      </c>
      <c r="AO28" s="9">
        <f>AO23*'EPA RFS'!$B$11</f>
        <v>0.20011111045680452</v>
      </c>
      <c r="AP28" s="9">
        <f>AP23*'EPA RFS'!$B$11</f>
        <v>0.20106756222286185</v>
      </c>
      <c r="AQ28" s="9">
        <f>AQ23*'EPA RFS'!$B$11</f>
        <v>0.20201213279821165</v>
      </c>
      <c r="AR28" s="9">
        <f>AR23*'EPA RFS'!$B$11</f>
        <v>0.20294516905774457</v>
      </c>
      <c r="AS28" s="9">
        <f>AS23*'EPA RFS'!$B$11</f>
        <v>0.20386700450367015</v>
      </c>
      <c r="AT28" s="9">
        <f>AT23*'EPA RFS'!$B$11</f>
        <v>0.2047779599037928</v>
      </c>
      <c r="AU28" s="9">
        <f>AU23*'EPA RFS'!$B$11</f>
        <v>0.2056783438935765</v>
      </c>
      <c r="AV28" s="9">
        <f>AV23*'EPA RFS'!$B$11</f>
        <v>0.20656845354436973</v>
      </c>
      <c r="AW28" s="9">
        <f>AW23*'EPA RFS'!$B$11</f>
        <v>0.20744857489999252</v>
      </c>
      <c r="AX28" s="9">
        <f>AX23*'EPA RFS'!$B$11</f>
        <v>0.20831898348372066</v>
      </c>
      <c r="AY28" s="9">
        <f>AY23*'EPA RFS'!$B$11</f>
        <v>0.20917994477755314</v>
      </c>
      <c r="AZ28" s="9">
        <f>AZ23*'EPA RFS'!$B$11</f>
        <v>0.21003171467551759</v>
      </c>
      <c r="BA28" s="9">
        <f>BA23*'EPA RFS'!$B$11</f>
        <v>0.21087453991263883</v>
      </c>
      <c r="BB28" s="9">
        <f>BB23*'EPA RFS'!$B$11</f>
        <v>0.21170865847107939</v>
      </c>
      <c r="BC28" s="9">
        <f>BC23*'EPA RFS'!$B$11</f>
        <v>0.21253429996486009</v>
      </c>
      <c r="BD28" s="9">
        <f>BD23*'EPA RFS'!$B$11</f>
        <v>0.21335168600446539</v>
      </c>
      <c r="BE28" s="9">
        <f>BE23*'EPA RFS'!$B$11</f>
        <v>0.21416103054254881</v>
      </c>
    </row>
    <row r="32" spans="1:57" x14ac:dyDescent="0.45">
      <c r="B32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AE9-E2E3-4CC1-B360-81105BF9E042}">
  <dimension ref="A1:BF44"/>
  <sheetViews>
    <sheetView workbookViewId="0">
      <pane xSplit="2" ySplit="5" topLeftCell="AX6" activePane="bottomRight" state="frozen"/>
      <selection activeCell="A36" sqref="A36:XFD37"/>
      <selection pane="topRight" activeCell="A36" sqref="A36:XFD37"/>
      <selection pane="bottomLeft" activeCell="A36" sqref="A36:XFD37"/>
      <selection pane="bottomRight" activeCell="AY38" sqref="AY38"/>
    </sheetView>
  </sheetViews>
  <sheetFormatPr defaultColWidth="9.33203125" defaultRowHeight="14.25" x14ac:dyDescent="0.45"/>
  <cols>
    <col min="1" max="1" width="28.46484375" bestFit="1" customWidth="1"/>
    <col min="2" max="2" width="22.6640625" bestFit="1" customWidth="1"/>
    <col min="3" max="10" width="15.33203125" bestFit="1" customWidth="1"/>
    <col min="11" max="38" width="16.33203125" bestFit="1" customWidth="1"/>
    <col min="39" max="39" width="15.3984375" bestFit="1" customWidth="1"/>
    <col min="40" max="58" width="14.3984375" bestFit="1" customWidth="1"/>
  </cols>
  <sheetData>
    <row r="1" spans="1:58" x14ac:dyDescent="0.45">
      <c r="A1" s="1" t="s">
        <v>57</v>
      </c>
    </row>
    <row r="2" spans="1:58" x14ac:dyDescent="0.45">
      <c r="A2" s="14" t="s">
        <v>58</v>
      </c>
    </row>
    <row r="4" spans="1:58" s="17" customFormat="1" ht="15.75" x14ac:dyDescent="0.5">
      <c r="A4" s="15" t="s">
        <v>59</v>
      </c>
      <c r="B4" s="16"/>
    </row>
    <row r="5" spans="1:58" s="19" customFormat="1" x14ac:dyDescent="0.45">
      <c r="A5" s="18" t="s">
        <v>60</v>
      </c>
      <c r="B5" s="18" t="s">
        <v>61</v>
      </c>
      <c r="C5" s="18">
        <v>2015</v>
      </c>
      <c r="D5" s="18">
        <v>2016</v>
      </c>
      <c r="E5" s="18">
        <v>2017</v>
      </c>
      <c r="F5" s="18">
        <v>2018</v>
      </c>
      <c r="G5" s="18">
        <v>2019</v>
      </c>
      <c r="H5" s="18">
        <v>2020</v>
      </c>
      <c r="I5" s="18">
        <v>2021</v>
      </c>
      <c r="J5" s="18">
        <v>2022</v>
      </c>
      <c r="K5" s="18">
        <v>2023</v>
      </c>
      <c r="L5" s="18">
        <v>2024</v>
      </c>
      <c r="M5" s="18">
        <v>2025</v>
      </c>
      <c r="N5" s="18">
        <v>2026</v>
      </c>
      <c r="O5" s="18">
        <v>2027</v>
      </c>
      <c r="P5" s="18">
        <v>2028</v>
      </c>
      <c r="Q5" s="18">
        <v>2029</v>
      </c>
      <c r="R5" s="18">
        <v>2030</v>
      </c>
      <c r="S5" s="18">
        <v>2031</v>
      </c>
      <c r="T5" s="18">
        <v>2032</v>
      </c>
      <c r="U5" s="18">
        <v>2033</v>
      </c>
      <c r="V5" s="18">
        <v>2034</v>
      </c>
      <c r="W5" s="18">
        <v>2035</v>
      </c>
      <c r="X5" s="18">
        <v>2036</v>
      </c>
      <c r="Y5" s="18">
        <v>2037</v>
      </c>
      <c r="Z5" s="18">
        <v>2038</v>
      </c>
      <c r="AA5" s="18">
        <v>2039</v>
      </c>
      <c r="AB5" s="18">
        <v>2040</v>
      </c>
      <c r="AC5" s="18">
        <v>2041</v>
      </c>
      <c r="AD5" s="18">
        <v>2042</v>
      </c>
      <c r="AE5" s="18">
        <v>2043</v>
      </c>
      <c r="AF5" s="18">
        <v>2044</v>
      </c>
      <c r="AG5" s="18">
        <v>2045</v>
      </c>
      <c r="AH5" s="18">
        <v>2046</v>
      </c>
      <c r="AI5" s="18">
        <v>2047</v>
      </c>
      <c r="AJ5" s="18">
        <v>2048</v>
      </c>
      <c r="AK5" s="18">
        <v>2049</v>
      </c>
      <c r="AL5" s="18">
        <v>2050</v>
      </c>
      <c r="AM5" s="18">
        <v>2051</v>
      </c>
      <c r="AN5" s="18">
        <v>2052</v>
      </c>
      <c r="AO5" s="18">
        <v>2053</v>
      </c>
      <c r="AP5" s="18">
        <v>2054</v>
      </c>
      <c r="AQ5" s="18">
        <v>2055</v>
      </c>
      <c r="AR5" s="18">
        <v>2056</v>
      </c>
      <c r="AS5" s="18">
        <v>2057</v>
      </c>
      <c r="AT5" s="18">
        <v>2058</v>
      </c>
      <c r="AU5" s="18">
        <v>2059</v>
      </c>
      <c r="AV5" s="18">
        <v>2060</v>
      </c>
      <c r="AW5" s="18">
        <v>2061</v>
      </c>
      <c r="AX5" s="18">
        <v>2062</v>
      </c>
      <c r="AY5" s="18">
        <v>2063</v>
      </c>
      <c r="AZ5" s="18">
        <v>2064</v>
      </c>
      <c r="BA5" s="18">
        <v>2065</v>
      </c>
      <c r="BB5" s="18">
        <v>2066</v>
      </c>
      <c r="BC5" s="18">
        <v>2067</v>
      </c>
      <c r="BD5" s="18">
        <v>2068</v>
      </c>
      <c r="BE5" s="18">
        <v>2069</v>
      </c>
      <c r="BF5" s="18">
        <v>2070</v>
      </c>
    </row>
    <row r="6" spans="1:58" s="19" customFormat="1" x14ac:dyDescent="0.45">
      <c r="A6" s="20" t="s">
        <v>62</v>
      </c>
      <c r="B6" s="20" t="s">
        <v>63</v>
      </c>
      <c r="C6" s="21">
        <v>9280387792.1904087</v>
      </c>
      <c r="D6" s="21">
        <v>8443781425.4618626</v>
      </c>
      <c r="E6" s="21">
        <v>7694073479.622056</v>
      </c>
      <c r="F6" s="21">
        <v>7030932824.6840858</v>
      </c>
      <c r="G6" s="21">
        <v>6452594479.0200844</v>
      </c>
      <c r="H6" s="21">
        <v>5939420387.0760612</v>
      </c>
      <c r="I6" s="21">
        <v>5490752938.4717836</v>
      </c>
      <c r="J6" s="21">
        <v>5101341324.0669613</v>
      </c>
      <c r="K6" s="21">
        <v>4764801293.6125736</v>
      </c>
      <c r="L6" s="21">
        <v>4475797738.6825275</v>
      </c>
      <c r="M6" s="21">
        <v>4226458883.5237517</v>
      </c>
      <c r="N6" s="21">
        <v>4009354705.9304748</v>
      </c>
      <c r="O6" s="21">
        <v>3818225345.1656599</v>
      </c>
      <c r="P6" s="21">
        <v>3648749867.6857152</v>
      </c>
      <c r="Q6" s="21">
        <v>3494285775.4099321</v>
      </c>
      <c r="R6" s="21">
        <v>3357337042.5625644</v>
      </c>
      <c r="S6" s="21">
        <v>3242311296.1469851</v>
      </c>
      <c r="T6" s="21">
        <v>3146804231.8381176</v>
      </c>
      <c r="U6" s="21">
        <v>3068291616.6204057</v>
      </c>
      <c r="V6" s="21">
        <v>3003661548.8932695</v>
      </c>
      <c r="W6" s="21">
        <v>2949687183.2573776</v>
      </c>
      <c r="X6" s="21">
        <v>2902591276.3495049</v>
      </c>
      <c r="Y6" s="21">
        <v>2860009528.3617759</v>
      </c>
      <c r="Z6" s="21">
        <v>2821071498.4853497</v>
      </c>
      <c r="AA6" s="21">
        <v>2785507737.1907535</v>
      </c>
      <c r="AB6" s="21">
        <v>2752806223.5763273</v>
      </c>
      <c r="AC6" s="21">
        <v>2722752490.0651126</v>
      </c>
      <c r="AD6" s="21">
        <v>2695295500.5701966</v>
      </c>
      <c r="AE6" s="21">
        <v>2669850121.8903017</v>
      </c>
      <c r="AF6" s="21">
        <v>2646054286.9304223</v>
      </c>
      <c r="AG6" s="21">
        <v>2623632662.8644238</v>
      </c>
      <c r="AH6" s="21">
        <v>2602377135.7900224</v>
      </c>
      <c r="AI6" s="21">
        <v>2582227203.1113296</v>
      </c>
      <c r="AJ6" s="21">
        <v>2563030911.5593543</v>
      </c>
      <c r="AK6" s="21">
        <v>2544507054.1646047</v>
      </c>
      <c r="AL6" s="21">
        <v>2545447534.5174518</v>
      </c>
      <c r="AM6" s="19">
        <f>_xlfn.FORECAST.ETS(AM$5,$C6:$AL6,$C$5:$AL$5)</f>
        <v>2544376686.201798</v>
      </c>
      <c r="AN6" s="19">
        <f>_xlfn.FORECAST.ETS(AN$5,$C6:$AL6,$C$5:$AL$5)</f>
        <v>2543344923.1438313</v>
      </c>
      <c r="AO6" s="19">
        <f t="shared" ref="AO6:BF21" si="0">_xlfn.FORECAST.ETS(AO$5,$C6:$AL6,$C$5:$AL$5)</f>
        <v>2542313160.0858641</v>
      </c>
      <c r="AP6" s="19">
        <f t="shared" si="0"/>
        <v>2541281397.0278974</v>
      </c>
      <c r="AQ6" s="19">
        <f t="shared" si="0"/>
        <v>2540249633.9699302</v>
      </c>
      <c r="AR6" s="19">
        <f t="shared" si="0"/>
        <v>2539217870.911963</v>
      </c>
      <c r="AS6" s="19">
        <f t="shared" si="0"/>
        <v>2538186107.8539963</v>
      </c>
      <c r="AT6" s="19">
        <f t="shared" si="0"/>
        <v>2537154344.7960291</v>
      </c>
      <c r="AU6" s="19">
        <f t="shared" si="0"/>
        <v>2536122581.7380624</v>
      </c>
      <c r="AV6" s="19">
        <f t="shared" si="0"/>
        <v>2535090818.6800952</v>
      </c>
      <c r="AW6" s="19">
        <f t="shared" si="0"/>
        <v>2534059055.6221285</v>
      </c>
      <c r="AX6" s="19">
        <f t="shared" si="0"/>
        <v>2533027292.5641613</v>
      </c>
      <c r="AY6" s="19">
        <f t="shared" si="0"/>
        <v>2531995529.5061941</v>
      </c>
      <c r="AZ6" s="19">
        <f t="shared" si="0"/>
        <v>2530963766.4482274</v>
      </c>
      <c r="BA6" s="19">
        <f t="shared" si="0"/>
        <v>2529932003.3902602</v>
      </c>
      <c r="BB6" s="19">
        <f t="shared" si="0"/>
        <v>2528900240.3322935</v>
      </c>
      <c r="BC6" s="19">
        <f t="shared" si="0"/>
        <v>2527868477.2743263</v>
      </c>
      <c r="BD6" s="19">
        <f t="shared" si="0"/>
        <v>2526836714.2163591</v>
      </c>
      <c r="BE6" s="19">
        <f t="shared" si="0"/>
        <v>2525804951.1583924</v>
      </c>
      <c r="BF6" s="19">
        <f t="shared" si="0"/>
        <v>2524773188.1004252</v>
      </c>
    </row>
    <row r="7" spans="1:58" s="19" customFormat="1" x14ac:dyDescent="0.45">
      <c r="A7" s="20" t="s">
        <v>62</v>
      </c>
      <c r="B7" s="20" t="s">
        <v>64</v>
      </c>
      <c r="C7" s="21">
        <v>505597583.39735514</v>
      </c>
      <c r="D7" s="21">
        <v>420459922.15214258</v>
      </c>
      <c r="E7" s="21">
        <v>350178524.36777955</v>
      </c>
      <c r="F7" s="21">
        <v>291402513.34909886</v>
      </c>
      <c r="G7" s="21">
        <v>243295903.00350913</v>
      </c>
      <c r="H7" s="21">
        <v>203542927.82164612</v>
      </c>
      <c r="I7" s="21">
        <v>169458527.57369635</v>
      </c>
      <c r="J7" s="21">
        <v>140783816.84982336</v>
      </c>
      <c r="K7" s="21">
        <v>117136707.16547921</v>
      </c>
      <c r="L7" s="21">
        <v>98125773.19203268</v>
      </c>
      <c r="M7" s="21">
        <v>82533717.984126613</v>
      </c>
      <c r="N7" s="21">
        <v>69307062.527172804</v>
      </c>
      <c r="O7" s="21">
        <v>57978350.944944501</v>
      </c>
      <c r="P7" s="21">
        <v>48286124.326982573</v>
      </c>
      <c r="Q7" s="21">
        <v>40030375.910936974</v>
      </c>
      <c r="R7" s="21">
        <v>33081517.445560388</v>
      </c>
      <c r="S7" s="21">
        <v>27268059.520340007</v>
      </c>
      <c r="T7" s="21">
        <v>22467030.435449019</v>
      </c>
      <c r="U7" s="21">
        <v>18745452.199275386</v>
      </c>
      <c r="V7" s="21">
        <v>15809519.67809446</v>
      </c>
      <c r="W7" s="21">
        <v>13591795.350749327</v>
      </c>
      <c r="X7" s="21">
        <v>11676629.556970239</v>
      </c>
      <c r="Y7" s="21">
        <v>10094280.901816338</v>
      </c>
      <c r="Z7" s="21">
        <v>8644547.1832744293</v>
      </c>
      <c r="AA7" s="21">
        <v>7164277.606450662</v>
      </c>
      <c r="AB7" s="21">
        <v>5910725.1313832691</v>
      </c>
      <c r="AC7" s="21">
        <v>4779072.9713666886</v>
      </c>
      <c r="AD7" s="21">
        <v>3760208.2088412344</v>
      </c>
      <c r="AE7" s="21">
        <v>3026282.3677669144</v>
      </c>
      <c r="AF7" s="21">
        <v>2319600.8532444742</v>
      </c>
      <c r="AG7" s="21">
        <v>1799548.8962801546</v>
      </c>
      <c r="AH7" s="21">
        <v>1525159.8761496597</v>
      </c>
      <c r="AI7" s="21">
        <v>1247107.6509463701</v>
      </c>
      <c r="AJ7" s="21">
        <v>972866.38474026055</v>
      </c>
      <c r="AK7" s="21">
        <v>698235.29114987166</v>
      </c>
      <c r="AL7" s="37">
        <v>520937.47106026468</v>
      </c>
      <c r="AM7" s="36">
        <f t="shared" ref="AM7:BA28" si="1">_xlfn.FORECAST.ETS(AM$5,$C7:$AL7,$C$5:$AL$5)</f>
        <v>333614.2153367736</v>
      </c>
      <c r="AN7" s="36">
        <f t="shared" ref="AN7:BC27" si="2">_xlfn.FORECAST.ETS(AN$5,$C7:$AL7,$C$5:$AL$5)</f>
        <v>146485.63403218007</v>
      </c>
      <c r="AO7" s="36">
        <f t="shared" si="1"/>
        <v>-40642.94727237965</v>
      </c>
      <c r="AP7" s="36">
        <f t="shared" si="2"/>
        <v>-227771.52857697324</v>
      </c>
      <c r="AQ7" s="36">
        <f t="shared" si="1"/>
        <v>-414900.10988153308</v>
      </c>
      <c r="AR7" s="36">
        <f t="shared" si="2"/>
        <v>-602028.69118612632</v>
      </c>
      <c r="AS7" s="36">
        <f t="shared" si="1"/>
        <v>-789157.27249068627</v>
      </c>
      <c r="AT7" s="36">
        <f t="shared" si="2"/>
        <v>-976285.85379527975</v>
      </c>
      <c r="AU7" s="36">
        <f t="shared" si="1"/>
        <v>-1163414.4350998397</v>
      </c>
      <c r="AV7" s="36">
        <f t="shared" si="2"/>
        <v>-1350543.0164044332</v>
      </c>
      <c r="AW7" s="36">
        <f t="shared" si="1"/>
        <v>-1537671.5977089929</v>
      </c>
      <c r="AX7" s="36">
        <f t="shared" si="2"/>
        <v>-1724800.1790135861</v>
      </c>
      <c r="AY7" s="36">
        <f t="shared" si="1"/>
        <v>-1911928.7603181461</v>
      </c>
      <c r="AZ7" s="36">
        <f t="shared" si="2"/>
        <v>-2099057.3416227396</v>
      </c>
      <c r="BA7" s="36">
        <f t="shared" si="1"/>
        <v>-2286185.9229272995</v>
      </c>
      <c r="BB7" s="36">
        <f t="shared" si="2"/>
        <v>-2473314.504231893</v>
      </c>
      <c r="BC7" s="36">
        <f t="shared" si="0"/>
        <v>-2660443.0855364529</v>
      </c>
      <c r="BD7" s="36">
        <f t="shared" si="0"/>
        <v>-2847571.6668410464</v>
      </c>
      <c r="BE7" s="36">
        <f t="shared" si="0"/>
        <v>-3034700.2481456064</v>
      </c>
      <c r="BF7" s="36">
        <f t="shared" si="0"/>
        <v>-3221828.8294501998</v>
      </c>
    </row>
    <row r="8" spans="1:58" s="19" customFormat="1" x14ac:dyDescent="0.45">
      <c r="A8" s="20" t="s">
        <v>62</v>
      </c>
      <c r="B8" s="20" t="s">
        <v>65</v>
      </c>
      <c r="C8" s="21">
        <v>20357147567.205307</v>
      </c>
      <c r="D8" s="21">
        <v>21576235935.833801</v>
      </c>
      <c r="E8" s="21">
        <v>23507384465.251247</v>
      </c>
      <c r="F8" s="21">
        <v>25401851920.053905</v>
      </c>
      <c r="G8" s="21">
        <v>27257938181.891888</v>
      </c>
      <c r="H8" s="21">
        <v>28943583188.728878</v>
      </c>
      <c r="I8" s="21">
        <v>30557587615.890404</v>
      </c>
      <c r="J8" s="21">
        <v>32111606735.905025</v>
      </c>
      <c r="K8" s="21">
        <v>33609402400.163261</v>
      </c>
      <c r="L8" s="21">
        <v>35055275637.047798</v>
      </c>
      <c r="M8" s="21">
        <v>36407104894.022034</v>
      </c>
      <c r="N8" s="21">
        <v>37628270215.041191</v>
      </c>
      <c r="O8" s="21">
        <v>38727911910.500771</v>
      </c>
      <c r="P8" s="21">
        <v>39713255442.033401</v>
      </c>
      <c r="Q8" s="21">
        <v>40591464201.278885</v>
      </c>
      <c r="R8" s="21">
        <v>41376851992.044579</v>
      </c>
      <c r="S8" s="21">
        <v>41995153230.834953</v>
      </c>
      <c r="T8" s="21">
        <v>42370342883.112022</v>
      </c>
      <c r="U8" s="21">
        <v>42513849801.289566</v>
      </c>
      <c r="V8" s="21">
        <v>42437647689.212517</v>
      </c>
      <c r="W8" s="21">
        <v>42139729434.070435</v>
      </c>
      <c r="X8" s="21">
        <v>41622153697.883308</v>
      </c>
      <c r="Y8" s="21">
        <v>40904099245.739502</v>
      </c>
      <c r="Z8" s="21">
        <v>40004245101.181465</v>
      </c>
      <c r="AA8" s="21">
        <v>38940447220.455933</v>
      </c>
      <c r="AB8" s="21">
        <v>37719320009.512032</v>
      </c>
      <c r="AC8" s="21">
        <v>36347173429.705536</v>
      </c>
      <c r="AD8" s="21">
        <v>34840990044.178993</v>
      </c>
      <c r="AE8" s="21">
        <v>33218042319.201244</v>
      </c>
      <c r="AF8" s="21">
        <v>31493068790.636322</v>
      </c>
      <c r="AG8" s="21">
        <v>29681147880.446098</v>
      </c>
      <c r="AH8" s="21">
        <v>27796351611.218285</v>
      </c>
      <c r="AI8" s="21">
        <v>25851782961.480965</v>
      </c>
      <c r="AJ8" s="21">
        <v>23859427375.968861</v>
      </c>
      <c r="AK8" s="21">
        <v>21830145261.32481</v>
      </c>
      <c r="AL8" s="21">
        <v>20017480491.667511</v>
      </c>
      <c r="AM8" s="36">
        <f t="shared" si="1"/>
        <v>18157769286.990452</v>
      </c>
      <c r="AN8" s="36">
        <f t="shared" si="2"/>
        <v>16319427086.452215</v>
      </c>
      <c r="AO8" s="36">
        <f t="shared" si="0"/>
        <v>14481084885.91398</v>
      </c>
      <c r="AP8" s="36">
        <f t="shared" si="0"/>
        <v>12642742685.375744</v>
      </c>
      <c r="AQ8" s="36">
        <f t="shared" si="0"/>
        <v>10804400484.837509</v>
      </c>
      <c r="AR8" s="36">
        <f t="shared" si="0"/>
        <v>8966058284.2992744</v>
      </c>
      <c r="AS8" s="36">
        <f t="shared" si="0"/>
        <v>7127716083.7610378</v>
      </c>
      <c r="AT8" s="36">
        <f t="shared" si="0"/>
        <v>5289373883.2228031</v>
      </c>
      <c r="AU8" s="36">
        <f t="shared" si="0"/>
        <v>3451031682.6845684</v>
      </c>
      <c r="AV8" s="36">
        <f t="shared" si="0"/>
        <v>1612689482.1463318</v>
      </c>
      <c r="AW8" s="36">
        <f t="shared" si="0"/>
        <v>-225652718.39190298</v>
      </c>
      <c r="AX8" s="36">
        <f t="shared" si="0"/>
        <v>-2063994918.9301376</v>
      </c>
      <c r="AY8" s="36">
        <f t="shared" si="0"/>
        <v>-3902337119.4683723</v>
      </c>
      <c r="AZ8" s="36">
        <f t="shared" si="0"/>
        <v>-5740679320.0066109</v>
      </c>
      <c r="BA8" s="36">
        <f t="shared" si="0"/>
        <v>-7579021520.5448456</v>
      </c>
      <c r="BB8" s="36">
        <f t="shared" si="0"/>
        <v>-9417363721.0830803</v>
      </c>
      <c r="BC8" s="36">
        <f t="shared" si="0"/>
        <v>-11255705921.621315</v>
      </c>
      <c r="BD8" s="36">
        <f t="shared" si="0"/>
        <v>-13094048122.15955</v>
      </c>
      <c r="BE8" s="36">
        <f t="shared" si="0"/>
        <v>-14932390322.697784</v>
      </c>
      <c r="BF8" s="36">
        <f t="shared" si="0"/>
        <v>-16770732523.236023</v>
      </c>
    </row>
    <row r="9" spans="1:58" s="19" customFormat="1" x14ac:dyDescent="0.45">
      <c r="A9" s="20" t="s">
        <v>62</v>
      </c>
      <c r="B9" s="20" t="s">
        <v>66</v>
      </c>
      <c r="C9" s="21">
        <v>14357154348.882673</v>
      </c>
      <c r="D9" s="21">
        <v>16929066612.759203</v>
      </c>
      <c r="E9" s="21">
        <v>18390544150.395779</v>
      </c>
      <c r="F9" s="21">
        <v>19828784965.521881</v>
      </c>
      <c r="G9" s="21">
        <v>21243710741.722942</v>
      </c>
      <c r="H9" s="21">
        <v>22534293354.230576</v>
      </c>
      <c r="I9" s="21">
        <v>23776909979.630745</v>
      </c>
      <c r="J9" s="21">
        <v>24981105025.353153</v>
      </c>
      <c r="K9" s="21">
        <v>26150142514.506893</v>
      </c>
      <c r="L9" s="21">
        <v>27287551825.659775</v>
      </c>
      <c r="M9" s="21">
        <v>28360686701.433846</v>
      </c>
      <c r="N9" s="21">
        <v>29340565611.541695</v>
      </c>
      <c r="O9" s="21">
        <v>30233896034.067734</v>
      </c>
      <c r="P9" s="21">
        <v>31045822722.849293</v>
      </c>
      <c r="Q9" s="21">
        <v>31781399134.915184</v>
      </c>
      <c r="R9" s="21">
        <v>32451251956.065697</v>
      </c>
      <c r="S9" s="21">
        <v>32996346508.467564</v>
      </c>
      <c r="T9" s="21">
        <v>33355921759.824875</v>
      </c>
      <c r="U9" s="21">
        <v>33537583665.155109</v>
      </c>
      <c r="V9" s="21">
        <v>33549386175.081894</v>
      </c>
      <c r="W9" s="21">
        <v>33388332710.206863</v>
      </c>
      <c r="X9" s="21">
        <v>33054547228.368664</v>
      </c>
      <c r="Y9" s="21">
        <v>32561825998.939117</v>
      </c>
      <c r="Z9" s="21">
        <v>31923678927.538776</v>
      </c>
      <c r="AA9" s="21">
        <v>31153285996.20039</v>
      </c>
      <c r="AB9" s="21">
        <v>30254255257.822956</v>
      </c>
      <c r="AC9" s="21">
        <v>29230374292.852177</v>
      </c>
      <c r="AD9" s="21">
        <v>28093929658.006226</v>
      </c>
      <c r="AE9" s="21">
        <v>26857855539.318516</v>
      </c>
      <c r="AF9" s="21">
        <v>25533109991.685757</v>
      </c>
      <c r="AG9" s="21">
        <v>24131036232.048321</v>
      </c>
      <c r="AH9" s="21">
        <v>22662289699.665508</v>
      </c>
      <c r="AI9" s="21">
        <v>21136863221.058731</v>
      </c>
      <c r="AJ9" s="21">
        <v>19563952620.582775</v>
      </c>
      <c r="AK9" s="21">
        <v>17951947979.100601</v>
      </c>
      <c r="AL9" s="21">
        <v>16509486427.274775</v>
      </c>
      <c r="AM9" s="36">
        <f t="shared" si="1"/>
        <v>15029300516.144516</v>
      </c>
      <c r="AN9" s="36">
        <f t="shared" si="2"/>
        <v>13565723982.5291</v>
      </c>
      <c r="AO9" s="36">
        <f t="shared" si="0"/>
        <v>12102147448.913685</v>
      </c>
      <c r="AP9" s="36">
        <f t="shared" si="0"/>
        <v>10638570915.298267</v>
      </c>
      <c r="AQ9" s="36">
        <f t="shared" si="0"/>
        <v>9174994381.6828499</v>
      </c>
      <c r="AR9" s="36">
        <f t="shared" si="0"/>
        <v>7711417848.0674343</v>
      </c>
      <c r="AS9" s="36">
        <f t="shared" si="0"/>
        <v>6247841314.4520187</v>
      </c>
      <c r="AT9" s="36">
        <f t="shared" si="0"/>
        <v>4784264780.8366013</v>
      </c>
      <c r="AU9" s="36">
        <f t="shared" si="0"/>
        <v>3320688247.2211833</v>
      </c>
      <c r="AV9" s="36">
        <f t="shared" si="0"/>
        <v>1857111713.6057684</v>
      </c>
      <c r="AW9" s="36">
        <f t="shared" si="0"/>
        <v>393535179.99035233</v>
      </c>
      <c r="AX9" s="36">
        <f t="shared" si="0"/>
        <v>-1070041353.6250645</v>
      </c>
      <c r="AY9" s="36">
        <f t="shared" si="0"/>
        <v>-2533617887.2404828</v>
      </c>
      <c r="AZ9" s="36">
        <f t="shared" si="0"/>
        <v>-3997194420.8558955</v>
      </c>
      <c r="BA9" s="36">
        <f t="shared" si="0"/>
        <v>-5460770954.4713135</v>
      </c>
      <c r="BB9" s="36">
        <f t="shared" si="0"/>
        <v>-6924347488.086731</v>
      </c>
      <c r="BC9" s="36">
        <f t="shared" si="0"/>
        <v>-8387924021.7021484</v>
      </c>
      <c r="BD9" s="36">
        <f t="shared" si="0"/>
        <v>-9851500555.3175659</v>
      </c>
      <c r="BE9" s="36">
        <f t="shared" si="0"/>
        <v>-11315077088.93298</v>
      </c>
      <c r="BF9" s="36">
        <f t="shared" si="0"/>
        <v>-12778653622.548397</v>
      </c>
    </row>
    <row r="10" spans="1:58" s="19" customFormat="1" x14ac:dyDescent="0.45">
      <c r="A10" s="20" t="s">
        <v>62</v>
      </c>
      <c r="B10" s="20" t="s">
        <v>67</v>
      </c>
      <c r="C10" s="21">
        <v>1710611397.118139</v>
      </c>
      <c r="D10" s="21">
        <v>1778868295.1045454</v>
      </c>
      <c r="E10" s="21">
        <v>1834959346.4043171</v>
      </c>
      <c r="F10" s="21">
        <v>1880543924.8705037</v>
      </c>
      <c r="G10" s="21">
        <v>1917150171.2201467</v>
      </c>
      <c r="H10" s="21">
        <v>1937263606.3698361</v>
      </c>
      <c r="I10" s="21">
        <v>1948783998.3555272</v>
      </c>
      <c r="J10" s="21">
        <v>1953653007.2203841</v>
      </c>
      <c r="K10" s="21">
        <v>1953027660.980402</v>
      </c>
      <c r="L10" s="21">
        <v>1947913343.9690986</v>
      </c>
      <c r="M10" s="21">
        <v>1936686410.6648185</v>
      </c>
      <c r="N10" s="21">
        <v>1917879229.0249052</v>
      </c>
      <c r="O10" s="21">
        <v>1892932765.3173506</v>
      </c>
      <c r="P10" s="21">
        <v>1862998774.4537418</v>
      </c>
      <c r="Q10" s="21">
        <v>1829080126.1402397</v>
      </c>
      <c r="R10" s="21">
        <v>1792353446.2871673</v>
      </c>
      <c r="S10" s="21">
        <v>1749926262.7042019</v>
      </c>
      <c r="T10" s="21">
        <v>1699506109.2788932</v>
      </c>
      <c r="U10" s="21">
        <v>1642540507.574867</v>
      </c>
      <c r="V10" s="21">
        <v>1580331890.9215879</v>
      </c>
      <c r="W10" s="21">
        <v>1513503840.2885549</v>
      </c>
      <c r="X10" s="21">
        <v>1442668741.2415926</v>
      </c>
      <c r="Y10" s="21">
        <v>1369025360.1298833</v>
      </c>
      <c r="Z10" s="21">
        <v>1293639959.5412316</v>
      </c>
      <c r="AA10" s="21">
        <v>1217390203.731775</v>
      </c>
      <c r="AB10" s="21">
        <v>1140694163.8160439</v>
      </c>
      <c r="AC10" s="21">
        <v>1063904256.7710185</v>
      </c>
      <c r="AD10" s="21">
        <v>987637919.77974522</v>
      </c>
      <c r="AE10" s="21">
        <v>912430579.32009625</v>
      </c>
      <c r="AF10" s="21">
        <v>838698630.0544014</v>
      </c>
      <c r="AG10" s="21">
        <v>766794671.00564647</v>
      </c>
      <c r="AH10" s="21">
        <v>696998815.08175683</v>
      </c>
      <c r="AI10" s="21">
        <v>629530900.35413182</v>
      </c>
      <c r="AJ10" s="21">
        <v>564548100.26487458</v>
      </c>
      <c r="AK10" s="21">
        <v>502161520.7480551</v>
      </c>
      <c r="AL10" s="21">
        <v>447886842.89772946</v>
      </c>
      <c r="AM10" s="36">
        <f t="shared" si="1"/>
        <v>392752464.25772929</v>
      </c>
      <c r="AN10" s="36">
        <f t="shared" si="2"/>
        <v>337634890.439538</v>
      </c>
      <c r="AO10" s="36">
        <f t="shared" si="0"/>
        <v>282517316.62134665</v>
      </c>
      <c r="AP10" s="36">
        <f t="shared" si="0"/>
        <v>227399742.8031553</v>
      </c>
      <c r="AQ10" s="36">
        <f t="shared" si="0"/>
        <v>172282168.98496395</v>
      </c>
      <c r="AR10" s="36">
        <f t="shared" si="0"/>
        <v>117164595.16677268</v>
      </c>
      <c r="AS10" s="36">
        <f t="shared" si="0"/>
        <v>62047021.348581299</v>
      </c>
      <c r="AT10" s="36">
        <f t="shared" si="0"/>
        <v>6929447.5303899767</v>
      </c>
      <c r="AU10" s="36">
        <f t="shared" si="0"/>
        <v>-48188126.2878014</v>
      </c>
      <c r="AV10" s="36">
        <f t="shared" si="0"/>
        <v>-103305700.10599272</v>
      </c>
      <c r="AW10" s="36">
        <f t="shared" si="0"/>
        <v>-158423273.92418402</v>
      </c>
      <c r="AX10" s="36">
        <f t="shared" si="0"/>
        <v>-213540847.74237531</v>
      </c>
      <c r="AY10" s="36">
        <f t="shared" si="0"/>
        <v>-268658421.56056672</v>
      </c>
      <c r="AZ10" s="36">
        <f t="shared" si="0"/>
        <v>-323775995.37875801</v>
      </c>
      <c r="BA10" s="36">
        <f t="shared" si="0"/>
        <v>-378893569.19694942</v>
      </c>
      <c r="BB10" s="36">
        <f t="shared" si="0"/>
        <v>-434011143.01514071</v>
      </c>
      <c r="BC10" s="36">
        <f t="shared" si="0"/>
        <v>-489128716.833332</v>
      </c>
      <c r="BD10" s="36">
        <f t="shared" si="0"/>
        <v>-544246290.65152335</v>
      </c>
      <c r="BE10" s="36">
        <f t="shared" si="0"/>
        <v>-599363864.46971464</v>
      </c>
      <c r="BF10" s="36">
        <f t="shared" si="0"/>
        <v>-654481438.28790617</v>
      </c>
    </row>
    <row r="11" spans="1:58" s="19" customFormat="1" x14ac:dyDescent="0.45">
      <c r="A11" s="20" t="s">
        <v>62</v>
      </c>
      <c r="B11" s="20" t="s">
        <v>68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7060092.0801457185</v>
      </c>
      <c r="I11" s="21">
        <v>28176362.81355191</v>
      </c>
      <c r="J11" s="21">
        <v>63707025.429508187</v>
      </c>
      <c r="K11" s="21">
        <v>113935868.05566484</v>
      </c>
      <c r="L11" s="21">
        <v>179068387.53515482</v>
      </c>
      <c r="M11" s="21">
        <v>258103301.65857917</v>
      </c>
      <c r="N11" s="21">
        <v>349699280.91599268</v>
      </c>
      <c r="O11" s="21">
        <v>453198359.41129321</v>
      </c>
      <c r="P11" s="21">
        <v>567844339.29005468</v>
      </c>
      <c r="Q11" s="21">
        <v>692835315.03679407</v>
      </c>
      <c r="R11" s="21">
        <v>819013577.16021848</v>
      </c>
      <c r="S11" s="21">
        <v>1004003568.1888522</v>
      </c>
      <c r="T11" s="21">
        <v>1309274360.4695079</v>
      </c>
      <c r="U11" s="21">
        <v>1730546174.9904552</v>
      </c>
      <c r="V11" s="21">
        <v>2263182337.0754099</v>
      </c>
      <c r="W11" s="21">
        <v>2898335599.2072854</v>
      </c>
      <c r="X11" s="21">
        <v>3625934456.9206553</v>
      </c>
      <c r="Y11" s="21">
        <v>4438320538.516283</v>
      </c>
      <c r="Z11" s="21">
        <v>5327603610.0989428</v>
      </c>
      <c r="AA11" s="21">
        <v>6285776842.2848806</v>
      </c>
      <c r="AB11" s="21">
        <v>7304823464.7029495</v>
      </c>
      <c r="AC11" s="21">
        <v>8376843300.809907</v>
      </c>
      <c r="AD11" s="21">
        <v>9494168219.8283405</v>
      </c>
      <c r="AE11" s="21">
        <v>10649445626.969177</v>
      </c>
      <c r="AF11" s="21">
        <v>11835741762.469944</v>
      </c>
      <c r="AG11" s="21">
        <v>13046615217.213551</v>
      </c>
      <c r="AH11" s="21">
        <v>14276154796.494858</v>
      </c>
      <c r="AI11" s="21">
        <v>15519003765.174791</v>
      </c>
      <c r="AJ11" s="21">
        <v>16770354531.207577</v>
      </c>
      <c r="AK11" s="21">
        <v>18025938757.927868</v>
      </c>
      <c r="AL11" s="21">
        <v>19365649828.459015</v>
      </c>
      <c r="AM11" s="19">
        <f>_xlfn.FORECAST.ETS(AM$5,$H11:$AL11,$H$5:$AL$5)</f>
        <v>20688917222.62767</v>
      </c>
      <c r="AN11" s="19">
        <f t="shared" ref="AN11:BF12" si="3">_xlfn.FORECAST.ETS(AN$5,$H11:$AL11,$H$5:$AL$5)</f>
        <v>22020596770.623009</v>
      </c>
      <c r="AO11" s="19">
        <f t="shared" si="3"/>
        <v>23352276318.618343</v>
      </c>
      <c r="AP11" s="19">
        <f t="shared" si="3"/>
        <v>24683955866.613682</v>
      </c>
      <c r="AQ11" s="19">
        <f t="shared" si="3"/>
        <v>26015635414.609016</v>
      </c>
      <c r="AR11" s="19">
        <f t="shared" si="3"/>
        <v>27347314962.604355</v>
      </c>
      <c r="AS11" s="19">
        <f t="shared" si="3"/>
        <v>28678994510.599689</v>
      </c>
      <c r="AT11" s="19">
        <f t="shared" si="3"/>
        <v>30010674058.595024</v>
      </c>
      <c r="AU11" s="19">
        <f t="shared" si="3"/>
        <v>31342353606.590363</v>
      </c>
      <c r="AV11" s="19">
        <f t="shared" si="3"/>
        <v>32674033154.585701</v>
      </c>
      <c r="AW11" s="19">
        <f t="shared" si="3"/>
        <v>34005712702.581036</v>
      </c>
      <c r="AX11" s="19">
        <f t="shared" si="3"/>
        <v>35337392250.57637</v>
      </c>
      <c r="AY11" s="19">
        <f t="shared" si="3"/>
        <v>36669071798.571709</v>
      </c>
      <c r="AZ11" s="19">
        <f t="shared" si="3"/>
        <v>38000751346.567047</v>
      </c>
      <c r="BA11" s="19">
        <f t="shared" si="3"/>
        <v>39332430894.562378</v>
      </c>
      <c r="BB11" s="19">
        <f t="shared" si="3"/>
        <v>40664110442.557716</v>
      </c>
      <c r="BC11" s="19">
        <f t="shared" si="3"/>
        <v>41995789990.553055</v>
      </c>
      <c r="BD11" s="19">
        <f t="shared" si="3"/>
        <v>43327469538.548386</v>
      </c>
      <c r="BE11" s="19">
        <f t="shared" si="3"/>
        <v>44659149086.543724</v>
      </c>
      <c r="BF11" s="19">
        <f t="shared" si="3"/>
        <v>45990828634.539063</v>
      </c>
    </row>
    <row r="12" spans="1:58" s="19" customFormat="1" x14ac:dyDescent="0.45">
      <c r="A12" s="20" t="s">
        <v>62</v>
      </c>
      <c r="B12" s="20" t="s">
        <v>69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4342846.5568627445</v>
      </c>
      <c r="I12" s="21">
        <v>17332014.772705883</v>
      </c>
      <c r="J12" s="21">
        <v>39187850.936470591</v>
      </c>
      <c r="K12" s="21">
        <v>70084920.518274516</v>
      </c>
      <c r="L12" s="21">
        <v>110149629.97960784</v>
      </c>
      <c r="M12" s="21">
        <v>158766064.54964706</v>
      </c>
      <c r="N12" s="21">
        <v>215109137.5046275</v>
      </c>
      <c r="O12" s="21">
        <v>278774116.88156867</v>
      </c>
      <c r="P12" s="21">
        <v>349295845.68094122</v>
      </c>
      <c r="Q12" s="21">
        <v>426181050.93019611</v>
      </c>
      <c r="R12" s="21">
        <v>503796586.95905882</v>
      </c>
      <c r="S12" s="21">
        <v>617588749.5077647</v>
      </c>
      <c r="T12" s="21">
        <v>805368766.27199996</v>
      </c>
      <c r="U12" s="21">
        <v>1064504033.6916077</v>
      </c>
      <c r="V12" s="21">
        <v>1392142412.3858821</v>
      </c>
      <c r="W12" s="21">
        <v>1782841729.9325488</v>
      </c>
      <c r="X12" s="21">
        <v>2230406741.5679994</v>
      </c>
      <c r="Y12" s="21">
        <v>2730126583.356235</v>
      </c>
      <c r="Z12" s="21">
        <v>3277147766.8843918</v>
      </c>
      <c r="AA12" s="21">
        <v>3866545082.8172541</v>
      </c>
      <c r="AB12" s="21">
        <v>4493387206.8592939</v>
      </c>
      <c r="AC12" s="21">
        <v>5152814534.6158419</v>
      </c>
      <c r="AD12" s="21">
        <v>5840110199.0876856</v>
      </c>
      <c r="AE12" s="21">
        <v>6550751427.6818819</v>
      </c>
      <c r="AF12" s="21">
        <v>7280473084.1411762</v>
      </c>
      <c r="AG12" s="21">
        <v>8025312889.916235</v>
      </c>
      <c r="AH12" s="21">
        <v>8781634715.1548233</v>
      </c>
      <c r="AI12" s="21">
        <v>9546143492.5276852</v>
      </c>
      <c r="AJ12" s="21">
        <v>10315881946.927689</v>
      </c>
      <c r="AK12" s="21">
        <v>11088224513.279999</v>
      </c>
      <c r="AL12" s="21">
        <v>11912315692.799999</v>
      </c>
      <c r="AM12" s="19">
        <f>_xlfn.FORECAST.ETS(AM$5,$H12:$AL12,$H$5:$AL$5)</f>
        <v>12726291938.624754</v>
      </c>
      <c r="AN12" s="19">
        <f t="shared" si="3"/>
        <v>13545442719.40844</v>
      </c>
      <c r="AO12" s="19">
        <f t="shared" si="3"/>
        <v>14364593500.192127</v>
      </c>
      <c r="AP12" s="19">
        <f t="shared" si="3"/>
        <v>15183744280.975813</v>
      </c>
      <c r="AQ12" s="19">
        <f t="shared" si="3"/>
        <v>16002895061.759499</v>
      </c>
      <c r="AR12" s="19">
        <f t="shared" si="3"/>
        <v>16822045842.543186</v>
      </c>
      <c r="AS12" s="19">
        <f t="shared" si="3"/>
        <v>17641196623.326874</v>
      </c>
      <c r="AT12" s="19">
        <f t="shared" si="3"/>
        <v>18460347404.110558</v>
      </c>
      <c r="AU12" s="19">
        <f t="shared" si="3"/>
        <v>19279498184.894241</v>
      </c>
      <c r="AV12" s="19">
        <f t="shared" si="3"/>
        <v>20098648965.677929</v>
      </c>
      <c r="AW12" s="19">
        <f t="shared" si="3"/>
        <v>20917799746.461617</v>
      </c>
      <c r="AX12" s="19">
        <f t="shared" si="3"/>
        <v>21736950527.2453</v>
      </c>
      <c r="AY12" s="19">
        <f t="shared" si="3"/>
        <v>22556101308.028988</v>
      </c>
      <c r="AZ12" s="19">
        <f t="shared" si="3"/>
        <v>23375252088.812675</v>
      </c>
      <c r="BA12" s="19">
        <f t="shared" si="3"/>
        <v>24194402869.596359</v>
      </c>
      <c r="BB12" s="19">
        <f t="shared" si="3"/>
        <v>25013553650.380047</v>
      </c>
      <c r="BC12" s="19">
        <f t="shared" si="3"/>
        <v>25832704431.163734</v>
      </c>
      <c r="BD12" s="19">
        <f t="shared" si="3"/>
        <v>26651855211.947418</v>
      </c>
      <c r="BE12" s="19">
        <f t="shared" si="3"/>
        <v>27471005992.731106</v>
      </c>
      <c r="BF12" s="19">
        <f t="shared" si="3"/>
        <v>28290156773.514793</v>
      </c>
    </row>
    <row r="13" spans="1:58" s="19" customFormat="1" x14ac:dyDescent="0.45">
      <c r="A13" s="20" t="s">
        <v>62</v>
      </c>
      <c r="B13" s="20" t="s">
        <v>70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</row>
    <row r="14" spans="1:58" s="19" customFormat="1" x14ac:dyDescent="0.45">
      <c r="A14" s="20" t="s">
        <v>62</v>
      </c>
      <c r="B14" s="20" t="s">
        <v>71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</row>
    <row r="15" spans="1:58" s="19" customFormat="1" x14ac:dyDescent="0.45">
      <c r="A15" s="20" t="s">
        <v>62</v>
      </c>
      <c r="B15" s="20" t="s">
        <v>72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</row>
    <row r="16" spans="1:58" s="19" customFormat="1" x14ac:dyDescent="0.45">
      <c r="A16" s="20" t="s">
        <v>62</v>
      </c>
      <c r="B16" s="20" t="s">
        <v>73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36066228</v>
      </c>
      <c r="AC16" s="21">
        <v>141056040.53333333</v>
      </c>
      <c r="AD16" s="21">
        <v>311310308.51555556</v>
      </c>
      <c r="AE16" s="21">
        <v>543041577.86666667</v>
      </c>
      <c r="AF16" s="21">
        <v>832276748.22222221</v>
      </c>
      <c r="AG16" s="21">
        <v>1174874350.6488891</v>
      </c>
      <c r="AH16" s="21">
        <v>1566505480.3999996</v>
      </c>
      <c r="AI16" s="21">
        <v>2002688833.4933333</v>
      </c>
      <c r="AJ16" s="21">
        <v>2478862938.4355555</v>
      </c>
      <c r="AK16" s="21">
        <v>2990430124.8000002</v>
      </c>
      <c r="AL16" s="21">
        <v>3525155958.4000006</v>
      </c>
      <c r="AM16" s="19">
        <f>_xlfn.FORECAST.ETS(AM$5,$AB16:$AL16,$AB$5:$AL$5)</f>
        <v>4058471487.5017381</v>
      </c>
      <c r="AN16" s="19">
        <f t="shared" ref="AN16:BF16" si="4">_xlfn.FORECAST.ETS(AN$5,$AB16:$AL16,$AB$5:$AL$5)</f>
        <v>4594449425.1038046</v>
      </c>
      <c r="AO16" s="19">
        <f t="shared" si="4"/>
        <v>5130427362.7058716</v>
      </c>
      <c r="AP16" s="19">
        <f t="shared" si="4"/>
        <v>5666405300.3079376</v>
      </c>
      <c r="AQ16" s="19">
        <f t="shared" si="4"/>
        <v>6202383237.9100037</v>
      </c>
      <c r="AR16" s="19">
        <f t="shared" si="4"/>
        <v>6738361175.5120707</v>
      </c>
      <c r="AS16" s="19">
        <f t="shared" si="4"/>
        <v>7274339113.1141376</v>
      </c>
      <c r="AT16" s="19">
        <f t="shared" si="4"/>
        <v>7810317050.7162037</v>
      </c>
      <c r="AU16" s="19">
        <f t="shared" si="4"/>
        <v>8346294988.3182697</v>
      </c>
      <c r="AV16" s="19">
        <f t="shared" si="4"/>
        <v>8882272925.9203377</v>
      </c>
      <c r="AW16" s="19">
        <f t="shared" si="4"/>
        <v>9418250863.5224037</v>
      </c>
      <c r="AX16" s="19">
        <f t="shared" si="4"/>
        <v>9954228801.1244698</v>
      </c>
      <c r="AY16" s="19">
        <f t="shared" si="4"/>
        <v>10490206738.726536</v>
      </c>
      <c r="AZ16" s="19">
        <f t="shared" si="4"/>
        <v>11026184676.328602</v>
      </c>
      <c r="BA16" s="19">
        <f t="shared" si="4"/>
        <v>11562162613.93067</v>
      </c>
      <c r="BB16" s="19">
        <f t="shared" si="4"/>
        <v>12098140551.532736</v>
      </c>
      <c r="BC16" s="19">
        <f t="shared" si="4"/>
        <v>12634118489.134802</v>
      </c>
      <c r="BD16" s="19">
        <f t="shared" si="4"/>
        <v>13170096426.736868</v>
      </c>
      <c r="BE16" s="19">
        <f t="shared" si="4"/>
        <v>13706074364.338936</v>
      </c>
      <c r="BF16" s="19">
        <f t="shared" si="4"/>
        <v>14242052301.941002</v>
      </c>
    </row>
    <row r="17" spans="1:58" s="19" customFormat="1" x14ac:dyDescent="0.45">
      <c r="A17" s="20" t="s">
        <v>74</v>
      </c>
      <c r="B17" s="20" t="s">
        <v>63</v>
      </c>
      <c r="C17" s="21">
        <v>2981206068.9727788</v>
      </c>
      <c r="D17" s="21">
        <v>2974809558.7026143</v>
      </c>
      <c r="E17" s="21">
        <v>2985262295.8629999</v>
      </c>
      <c r="F17" s="21">
        <v>3013289885.2252932</v>
      </c>
      <c r="G17" s="21">
        <v>3057405986.8807969</v>
      </c>
      <c r="H17" s="21">
        <v>3119373673.170948</v>
      </c>
      <c r="I17" s="21">
        <v>3200354713.8142309</v>
      </c>
      <c r="J17" s="21">
        <v>3301662969.3067017</v>
      </c>
      <c r="K17" s="21">
        <v>3422914167.9557815</v>
      </c>
      <c r="L17" s="21">
        <v>3562848832.0535893</v>
      </c>
      <c r="M17" s="21">
        <v>3707431985.5701408</v>
      </c>
      <c r="N17" s="21">
        <v>3844979168.6300511</v>
      </c>
      <c r="O17" s="21">
        <v>3975906111.6356645</v>
      </c>
      <c r="P17" s="21">
        <v>4100383036.9499283</v>
      </c>
      <c r="Q17" s="21">
        <v>4218589104.0509405</v>
      </c>
      <c r="R17" s="21">
        <v>4330719518.3019342</v>
      </c>
      <c r="S17" s="21">
        <v>4437358488.9144201</v>
      </c>
      <c r="T17" s="21">
        <v>4539059227.3270502</v>
      </c>
      <c r="U17" s="21">
        <v>4636299405.9692869</v>
      </c>
      <c r="V17" s="21">
        <v>4729696965.571559</v>
      </c>
      <c r="W17" s="21">
        <v>4815689310.2320833</v>
      </c>
      <c r="X17" s="21">
        <v>4892503761.7221441</v>
      </c>
      <c r="Y17" s="21">
        <v>4960788821.3127747</v>
      </c>
      <c r="Z17" s="21">
        <v>5021125833.7813492</v>
      </c>
      <c r="AA17" s="21">
        <v>5074427238.6289921</v>
      </c>
      <c r="AB17" s="21">
        <v>5121503221.1345367</v>
      </c>
      <c r="AC17" s="21">
        <v>5163110102.6911888</v>
      </c>
      <c r="AD17" s="21">
        <v>5199941883.2309799</v>
      </c>
      <c r="AE17" s="21">
        <v>5232609107.3659153</v>
      </c>
      <c r="AF17" s="21">
        <v>5261690177.5232868</v>
      </c>
      <c r="AG17" s="21">
        <v>5287683032.9347353</v>
      </c>
      <c r="AH17" s="21">
        <v>5311071594.1206102</v>
      </c>
      <c r="AI17" s="21">
        <v>5332287538.79706</v>
      </c>
      <c r="AJ17" s="21">
        <v>5351695867.7458763</v>
      </c>
      <c r="AK17" s="21">
        <v>5369613226.346673</v>
      </c>
      <c r="AL17" s="21">
        <v>5386302376.5572815</v>
      </c>
      <c r="AM17" s="19">
        <f t="shared" si="1"/>
        <v>5403099657.6990328</v>
      </c>
      <c r="AN17" s="19">
        <f t="shared" si="2"/>
        <v>5419760934.2887936</v>
      </c>
      <c r="AO17" s="19">
        <f t="shared" si="0"/>
        <v>5436422210.8785553</v>
      </c>
      <c r="AP17" s="19">
        <f t="shared" si="0"/>
        <v>5453083487.468317</v>
      </c>
      <c r="AQ17" s="19">
        <f t="shared" si="0"/>
        <v>5469744764.0580778</v>
      </c>
      <c r="AR17" s="19">
        <f t="shared" si="0"/>
        <v>5486406040.6478395</v>
      </c>
      <c r="AS17" s="19">
        <f t="shared" si="0"/>
        <v>5503067317.2376013</v>
      </c>
      <c r="AT17" s="19">
        <f t="shared" si="0"/>
        <v>5519728593.827363</v>
      </c>
      <c r="AU17" s="19">
        <f t="shared" si="0"/>
        <v>5536389870.4171238</v>
      </c>
      <c r="AV17" s="19">
        <f t="shared" si="0"/>
        <v>5553051147.0068855</v>
      </c>
      <c r="AW17" s="19">
        <f t="shared" si="0"/>
        <v>5569712423.5966473</v>
      </c>
      <c r="AX17" s="19">
        <f t="shared" si="0"/>
        <v>5586373700.186408</v>
      </c>
      <c r="AY17" s="19">
        <f t="shared" si="0"/>
        <v>5603034976.7761698</v>
      </c>
      <c r="AZ17" s="19">
        <f t="shared" si="0"/>
        <v>5619696253.3659315</v>
      </c>
      <c r="BA17" s="19">
        <f t="shared" si="0"/>
        <v>5636357529.9556923</v>
      </c>
      <c r="BB17" s="19">
        <f t="shared" si="0"/>
        <v>5653018806.545454</v>
      </c>
      <c r="BC17" s="19">
        <f t="shared" si="0"/>
        <v>5669680083.1352158</v>
      </c>
      <c r="BD17" s="19">
        <f t="shared" si="0"/>
        <v>5686341359.7249765</v>
      </c>
      <c r="BE17" s="19">
        <f t="shared" si="0"/>
        <v>5703002636.3147383</v>
      </c>
      <c r="BF17" s="19">
        <f t="shared" si="0"/>
        <v>5719663912.9045</v>
      </c>
    </row>
    <row r="18" spans="1:58" s="19" customFormat="1" x14ac:dyDescent="0.45">
      <c r="A18" s="20" t="s">
        <v>74</v>
      </c>
      <c r="B18" s="20" t="s">
        <v>65</v>
      </c>
      <c r="C18" s="21">
        <v>664514289.48801732</v>
      </c>
      <c r="D18" s="21">
        <v>770960068.08278871</v>
      </c>
      <c r="E18" s="21">
        <v>876823825.21786487</v>
      </c>
      <c r="F18" s="21">
        <v>982648755.44662309</v>
      </c>
      <c r="G18" s="21">
        <v>1088657160.3485837</v>
      </c>
      <c r="H18" s="21">
        <v>1194500701.1437907</v>
      </c>
      <c r="I18" s="21">
        <v>1301544502.9411764</v>
      </c>
      <c r="J18" s="21">
        <v>1410238855.7189541</v>
      </c>
      <c r="K18" s="21">
        <v>1521341649.0196078</v>
      </c>
      <c r="L18" s="21">
        <v>1635196515.7952065</v>
      </c>
      <c r="M18" s="21">
        <v>1745439786.7647054</v>
      </c>
      <c r="N18" s="21">
        <v>1846728231.1546836</v>
      </c>
      <c r="O18" s="21">
        <v>1939926009.5860562</v>
      </c>
      <c r="P18" s="21">
        <v>2025697700.326797</v>
      </c>
      <c r="Q18" s="21">
        <v>2104651177.1786492</v>
      </c>
      <c r="R18" s="21">
        <v>2177336397.3311543</v>
      </c>
      <c r="S18" s="21">
        <v>2244424214.8148146</v>
      </c>
      <c r="T18" s="21">
        <v>2306497723.5294113</v>
      </c>
      <c r="U18" s="21">
        <v>2364011870.8060999</v>
      </c>
      <c r="V18" s="21">
        <v>2417432588.1263609</v>
      </c>
      <c r="W18" s="21">
        <v>2465758439.4880171</v>
      </c>
      <c r="X18" s="21">
        <v>2508316595.4248362</v>
      </c>
      <c r="Y18" s="21">
        <v>2546135787.3093672</v>
      </c>
      <c r="Z18" s="21">
        <v>2579599313.9978213</v>
      </c>
      <c r="AA18" s="21">
        <v>2609198381.5359473</v>
      </c>
      <c r="AB18" s="21">
        <v>2635369799.0740733</v>
      </c>
      <c r="AC18" s="21">
        <v>2658528195.6427011</v>
      </c>
      <c r="AD18" s="21">
        <v>2679052747.1132894</v>
      </c>
      <c r="AE18" s="21">
        <v>2697278074.346405</v>
      </c>
      <c r="AF18" s="21">
        <v>2713513340.0326796</v>
      </c>
      <c r="AG18" s="21">
        <v>2728032100.8714595</v>
      </c>
      <c r="AH18" s="21">
        <v>2741094192.538126</v>
      </c>
      <c r="AI18" s="21">
        <v>2752932530.4466228</v>
      </c>
      <c r="AJ18" s="21">
        <v>2763746768.6819172</v>
      </c>
      <c r="AK18" s="21">
        <v>2773711671.8954244</v>
      </c>
      <c r="AL18" s="21">
        <v>2782978280.1198249</v>
      </c>
      <c r="AM18" s="19">
        <f t="shared" si="1"/>
        <v>2792306303.070272</v>
      </c>
      <c r="AN18" s="19">
        <f t="shared" si="2"/>
        <v>2801556921.8543568</v>
      </c>
      <c r="AO18" s="19">
        <f t="shared" si="0"/>
        <v>2810807540.6384411</v>
      </c>
      <c r="AP18" s="19">
        <f t="shared" si="0"/>
        <v>2820058159.4225259</v>
      </c>
      <c r="AQ18" s="19">
        <f t="shared" si="0"/>
        <v>2829308778.2066102</v>
      </c>
      <c r="AR18" s="19">
        <f t="shared" si="0"/>
        <v>2838559396.990695</v>
      </c>
      <c r="AS18" s="19">
        <f t="shared" si="0"/>
        <v>2847810015.7747793</v>
      </c>
      <c r="AT18" s="19">
        <f t="shared" si="0"/>
        <v>2857060634.5588641</v>
      </c>
      <c r="AU18" s="19">
        <f t="shared" si="0"/>
        <v>2866311253.3429484</v>
      </c>
      <c r="AV18" s="19">
        <f t="shared" si="0"/>
        <v>2875561872.1270332</v>
      </c>
      <c r="AW18" s="19">
        <f t="shared" si="0"/>
        <v>2884812490.9111176</v>
      </c>
      <c r="AX18" s="19">
        <f t="shared" si="0"/>
        <v>2894063109.6952024</v>
      </c>
      <c r="AY18" s="19">
        <f t="shared" si="0"/>
        <v>2903313728.4792867</v>
      </c>
      <c r="AZ18" s="19">
        <f t="shared" si="0"/>
        <v>2912564347.2633715</v>
      </c>
      <c r="BA18" s="19">
        <f t="shared" si="0"/>
        <v>2921814966.0474558</v>
      </c>
      <c r="BB18" s="19">
        <f t="shared" si="0"/>
        <v>2931065584.8315406</v>
      </c>
      <c r="BC18" s="19">
        <f t="shared" si="0"/>
        <v>2940316203.6156249</v>
      </c>
      <c r="BD18" s="19">
        <f t="shared" si="0"/>
        <v>2949566822.3997097</v>
      </c>
      <c r="BE18" s="19">
        <f t="shared" si="0"/>
        <v>2958817441.183794</v>
      </c>
      <c r="BF18" s="19">
        <f t="shared" si="0"/>
        <v>2968068059.9678788</v>
      </c>
    </row>
    <row r="19" spans="1:58" s="19" customFormat="1" x14ac:dyDescent="0.45">
      <c r="A19" s="20" t="s">
        <v>74</v>
      </c>
      <c r="B19" s="20" t="s">
        <v>66</v>
      </c>
      <c r="C19" s="21">
        <v>424252452.5175674</v>
      </c>
      <c r="D19" s="21">
        <v>491079919.38520241</v>
      </c>
      <c r="E19" s="21">
        <v>557551109.24401689</v>
      </c>
      <c r="F19" s="21">
        <v>624034659.4158839</v>
      </c>
      <c r="G19" s="21">
        <v>690664964.6179508</v>
      </c>
      <c r="H19" s="21">
        <v>757203385.84635174</v>
      </c>
      <c r="I19" s="21">
        <v>824528222.84971356</v>
      </c>
      <c r="J19" s="21">
        <v>892904415.49617207</v>
      </c>
      <c r="K19" s="21">
        <v>962842748.51229382</v>
      </c>
      <c r="L19" s="21">
        <v>1034555361.4372244</v>
      </c>
      <c r="M19" s="21">
        <v>1104016744.6024275</v>
      </c>
      <c r="N19" s="21">
        <v>1167846705.4004359</v>
      </c>
      <c r="O19" s="21">
        <v>1226587894.1489694</v>
      </c>
      <c r="P19" s="21">
        <v>1280657256.7993147</v>
      </c>
      <c r="Q19" s="21">
        <v>1330436262.8563907</v>
      </c>
      <c r="R19" s="21">
        <v>1376270120.7808521</v>
      </c>
      <c r="S19" s="21">
        <v>1418580701.0943191</v>
      </c>
      <c r="T19" s="21">
        <v>1457734674.2803946</v>
      </c>
      <c r="U19" s="21">
        <v>1494017953.4983239</v>
      </c>
      <c r="V19" s="21">
        <v>1527723588.9503138</v>
      </c>
      <c r="W19" s="21">
        <v>1558219882.4471514</v>
      </c>
      <c r="X19" s="21">
        <v>1585082636.554229</v>
      </c>
      <c r="Y19" s="21">
        <v>1608969059.9456799</v>
      </c>
      <c r="Z19" s="21">
        <v>1630104298.1894567</v>
      </c>
      <c r="AA19" s="21">
        <v>1648798629.2291999</v>
      </c>
      <c r="AB19" s="21">
        <v>1665327964.4919598</v>
      </c>
      <c r="AC19" s="21">
        <v>1679954217.0404766</v>
      </c>
      <c r="AD19" s="21">
        <v>1692916899.0933273</v>
      </c>
      <c r="AE19" s="21">
        <v>1704427383.7915027</v>
      </c>
      <c r="AF19" s="21">
        <v>1714680960.6764038</v>
      </c>
      <c r="AG19" s="21">
        <v>1723850429.582804</v>
      </c>
      <c r="AH19" s="21">
        <v>1732099920.9814143</v>
      </c>
      <c r="AI19" s="21">
        <v>1739576565.5771401</v>
      </c>
      <c r="AJ19" s="21">
        <v>1746406481.303484</v>
      </c>
      <c r="AK19" s="21">
        <v>1752700057.2452793</v>
      </c>
      <c r="AL19" s="21">
        <v>1758552702.7772868</v>
      </c>
      <c r="AM19" s="19">
        <f t="shared" si="1"/>
        <v>1764444123.9807384</v>
      </c>
      <c r="AN19" s="19">
        <f t="shared" si="2"/>
        <v>1770286669.2118886</v>
      </c>
      <c r="AO19" s="19">
        <f t="shared" si="0"/>
        <v>1776129214.4430389</v>
      </c>
      <c r="AP19" s="19">
        <f t="shared" si="0"/>
        <v>1781971759.6741893</v>
      </c>
      <c r="AQ19" s="19">
        <f t="shared" si="0"/>
        <v>1787814304.9053395</v>
      </c>
      <c r="AR19" s="19">
        <f t="shared" si="0"/>
        <v>1793656850.1364899</v>
      </c>
      <c r="AS19" s="19">
        <f t="shared" si="0"/>
        <v>1799499395.3676403</v>
      </c>
      <c r="AT19" s="19">
        <f t="shared" si="0"/>
        <v>1805341940.5987904</v>
      </c>
      <c r="AU19" s="19">
        <f t="shared" si="0"/>
        <v>1811184485.8299408</v>
      </c>
      <c r="AV19" s="19">
        <f t="shared" si="0"/>
        <v>1817027031.0610912</v>
      </c>
      <c r="AW19" s="19">
        <f t="shared" si="0"/>
        <v>1822869576.2922413</v>
      </c>
      <c r="AX19" s="19">
        <f t="shared" si="0"/>
        <v>1828712121.5233917</v>
      </c>
      <c r="AY19" s="19">
        <f t="shared" si="0"/>
        <v>1834554666.7545419</v>
      </c>
      <c r="AZ19" s="19">
        <f t="shared" si="0"/>
        <v>1840397211.9856923</v>
      </c>
      <c r="BA19" s="19">
        <f t="shared" si="0"/>
        <v>1846239757.2168427</v>
      </c>
      <c r="BB19" s="19">
        <f t="shared" si="0"/>
        <v>1852082302.4479928</v>
      </c>
      <c r="BC19" s="19">
        <f t="shared" si="0"/>
        <v>1857924847.6791432</v>
      </c>
      <c r="BD19" s="19">
        <f t="shared" si="0"/>
        <v>1863767392.9102936</v>
      </c>
      <c r="BE19" s="19">
        <f t="shared" si="0"/>
        <v>1869609938.1414437</v>
      </c>
      <c r="BF19" s="19">
        <f t="shared" si="0"/>
        <v>1875452483.3725941</v>
      </c>
    </row>
    <row r="20" spans="1:58" s="19" customFormat="1" x14ac:dyDescent="0.45">
      <c r="A20" s="20" t="s">
        <v>75</v>
      </c>
      <c r="B20" s="20" t="s">
        <v>63</v>
      </c>
      <c r="C20" s="21">
        <v>2119441539.3080258</v>
      </c>
      <c r="D20" s="21">
        <v>2174242172.0926833</v>
      </c>
      <c r="E20" s="21">
        <v>2231759685.0639706</v>
      </c>
      <c r="F20" s="21">
        <v>2291550590.4307356</v>
      </c>
      <c r="G20" s="21">
        <v>2353278048.2158899</v>
      </c>
      <c r="H20" s="21">
        <v>2416730678.2151337</v>
      </c>
      <c r="I20" s="21">
        <v>2482251801.9381266</v>
      </c>
      <c r="J20" s="21">
        <v>2550081176.6868148</v>
      </c>
      <c r="K20" s="21">
        <v>2620002583.4549484</v>
      </c>
      <c r="L20" s="21">
        <v>2691907350.8305349</v>
      </c>
      <c r="M20" s="21">
        <v>2765732004.6122952</v>
      </c>
      <c r="N20" s="21">
        <v>2841764465.5480795</v>
      </c>
      <c r="O20" s="21">
        <v>2920110490.1039095</v>
      </c>
      <c r="P20" s="21">
        <v>3000535311.1587205</v>
      </c>
      <c r="Q20" s="21">
        <v>3082643557.0164685</v>
      </c>
      <c r="R20" s="21">
        <v>3166132546.4263449</v>
      </c>
      <c r="S20" s="21">
        <v>3251119348.4513111</v>
      </c>
      <c r="T20" s="21">
        <v>3337625823.8191094</v>
      </c>
      <c r="U20" s="21">
        <v>3425471858.276165</v>
      </c>
      <c r="V20" s="21">
        <v>3514528422.249989</v>
      </c>
      <c r="W20" s="21">
        <v>3604680116.7068868</v>
      </c>
      <c r="X20" s="21">
        <v>3695874506.1273584</v>
      </c>
      <c r="Y20" s="21">
        <v>3788038967.6892409</v>
      </c>
      <c r="Z20" s="21">
        <v>3881090107.965054</v>
      </c>
      <c r="AA20" s="21">
        <v>3975077328.0594158</v>
      </c>
      <c r="AB20" s="21">
        <v>4069994967.8168931</v>
      </c>
      <c r="AC20" s="21">
        <v>4165893194.9356747</v>
      </c>
      <c r="AD20" s="21">
        <v>4262692133.4545169</v>
      </c>
      <c r="AE20" s="21">
        <v>4360149953.3797588</v>
      </c>
      <c r="AF20" s="21">
        <v>4458178959.9115925</v>
      </c>
      <c r="AG20" s="21">
        <v>4556697069.6030893</v>
      </c>
      <c r="AH20" s="21">
        <v>4655650810.8802347</v>
      </c>
      <c r="AI20" s="21">
        <v>4754990540.9547272</v>
      </c>
      <c r="AJ20" s="21">
        <v>4854679291.924407</v>
      </c>
      <c r="AK20" s="21">
        <v>4954655797.6153631</v>
      </c>
      <c r="AL20" s="21">
        <v>5054881539.5416737</v>
      </c>
      <c r="AM20" s="19">
        <f t="shared" si="1"/>
        <v>5155084195.1862154</v>
      </c>
      <c r="AN20" s="19">
        <f t="shared" si="2"/>
        <v>5255314389.2162943</v>
      </c>
      <c r="AO20" s="19">
        <f t="shared" si="0"/>
        <v>5355544583.2463722</v>
      </c>
      <c r="AP20" s="19">
        <f t="shared" si="0"/>
        <v>5455774777.2764511</v>
      </c>
      <c r="AQ20" s="19">
        <f t="shared" si="0"/>
        <v>5556004971.30653</v>
      </c>
      <c r="AR20" s="19">
        <f t="shared" si="0"/>
        <v>5656235165.3366089</v>
      </c>
      <c r="AS20" s="19">
        <f t="shared" si="0"/>
        <v>5756465359.3666878</v>
      </c>
      <c r="AT20" s="19">
        <f t="shared" si="0"/>
        <v>5856695553.3967667</v>
      </c>
      <c r="AU20" s="19">
        <f t="shared" si="0"/>
        <v>5956925747.4268446</v>
      </c>
      <c r="AV20" s="19">
        <f t="shared" si="0"/>
        <v>6057155941.4569235</v>
      </c>
      <c r="AW20" s="19">
        <f t="shared" si="0"/>
        <v>6157386135.4870024</v>
      </c>
      <c r="AX20" s="19">
        <f t="shared" si="0"/>
        <v>6257616329.5170813</v>
      </c>
      <c r="AY20" s="19">
        <f t="shared" si="0"/>
        <v>6357846523.5471592</v>
      </c>
      <c r="AZ20" s="19">
        <f t="shared" si="0"/>
        <v>6458076717.5772381</v>
      </c>
      <c r="BA20" s="19">
        <f t="shared" si="0"/>
        <v>6558306911.607317</v>
      </c>
      <c r="BB20" s="19">
        <f t="shared" si="0"/>
        <v>6658537105.6373959</v>
      </c>
      <c r="BC20" s="19">
        <f t="shared" si="0"/>
        <v>6758767299.6674747</v>
      </c>
      <c r="BD20" s="19">
        <f t="shared" si="0"/>
        <v>6858997493.6975536</v>
      </c>
      <c r="BE20" s="19">
        <f t="shared" si="0"/>
        <v>6959227687.7276325</v>
      </c>
      <c r="BF20" s="19">
        <f t="shared" si="0"/>
        <v>7059457881.7577105</v>
      </c>
    </row>
    <row r="21" spans="1:58" s="19" customFormat="1" x14ac:dyDescent="0.45">
      <c r="A21" s="20" t="s">
        <v>75</v>
      </c>
      <c r="B21" s="20" t="s">
        <v>64</v>
      </c>
      <c r="C21" s="21">
        <v>43515630.160399549</v>
      </c>
      <c r="D21" s="21">
        <v>35380039.563759081</v>
      </c>
      <c r="E21" s="21">
        <v>28747818.990157131</v>
      </c>
      <c r="F21" s="21">
        <v>23367021.101498868</v>
      </c>
      <c r="G21" s="21">
        <v>19069947.953681234</v>
      </c>
      <c r="H21" s="21">
        <v>15608789.084274314</v>
      </c>
      <c r="I21" s="21">
        <v>12709111.963292673</v>
      </c>
      <c r="J21" s="21">
        <v>10342826.722931836</v>
      </c>
      <c r="K21" s="21">
        <v>8457829.8833155129</v>
      </c>
      <c r="L21" s="21">
        <v>6995684.6249363609</v>
      </c>
      <c r="M21" s="21">
        <v>5843623.3197830981</v>
      </c>
      <c r="N21" s="21">
        <v>4893341.7914737752</v>
      </c>
      <c r="O21" s="21">
        <v>4090855.8982210089</v>
      </c>
      <c r="P21" s="21">
        <v>3407780.8476551832</v>
      </c>
      <c r="Q21" s="21">
        <v>2831506.8120976822</v>
      </c>
      <c r="R21" s="21">
        <v>2348492.5622395566</v>
      </c>
      <c r="S21" s="21">
        <v>1941995.7364666564</v>
      </c>
      <c r="T21" s="21">
        <v>1617223.2332116661</v>
      </c>
      <c r="U21" s="21">
        <v>1378343.5848553425</v>
      </c>
      <c r="V21" s="21">
        <v>1184593.548397878</v>
      </c>
      <c r="W21" s="21">
        <v>1022802.0647667109</v>
      </c>
      <c r="X21" s="21">
        <v>882401.27525432536</v>
      </c>
      <c r="Y21" s="21">
        <v>763532.77302583365</v>
      </c>
      <c r="Z21" s="21">
        <v>654283.32645360508</v>
      </c>
      <c r="AA21" s="21">
        <v>553208.08100992755</v>
      </c>
      <c r="AB21" s="21">
        <v>458532.92799133214</v>
      </c>
      <c r="AC21" s="21">
        <v>373867.95789961098</v>
      </c>
      <c r="AD21" s="21">
        <v>297093.3120982658</v>
      </c>
      <c r="AE21" s="21">
        <v>233325.87695527429</v>
      </c>
      <c r="AF21" s="21">
        <v>176081.50852790487</v>
      </c>
      <c r="AG21" s="21">
        <v>134208.78245710875</v>
      </c>
      <c r="AH21" s="21">
        <v>113249.64932706674</v>
      </c>
      <c r="AI21" s="21">
        <v>91082.904736580313</v>
      </c>
      <c r="AJ21" s="21">
        <v>67168.835269952964</v>
      </c>
      <c r="AK21" s="21">
        <v>46041.697449979889</v>
      </c>
      <c r="AL21" s="21">
        <v>30323.971594334187</v>
      </c>
      <c r="AM21" s="36">
        <f t="shared" si="1"/>
        <v>14026.246441096297</v>
      </c>
      <c r="AN21" s="36">
        <f t="shared" si="2"/>
        <v>-2260.1151668949856</v>
      </c>
      <c r="AO21" s="36">
        <f t="shared" si="0"/>
        <v>-18546.476774882995</v>
      </c>
      <c r="AP21" s="36">
        <f t="shared" si="0"/>
        <v>-34832.838382874274</v>
      </c>
      <c r="AQ21" s="36">
        <f t="shared" si="0"/>
        <v>-51119.199990862289</v>
      </c>
      <c r="AR21" s="36">
        <f t="shared" si="0"/>
        <v>-67405.561598853557</v>
      </c>
      <c r="AS21" s="36">
        <f t="shared" si="0"/>
        <v>-83691.923206841573</v>
      </c>
      <c r="AT21" s="36">
        <f t="shared" si="0"/>
        <v>-99978.284814832848</v>
      </c>
      <c r="AU21" s="36">
        <f t="shared" si="0"/>
        <v>-116264.64642282086</v>
      </c>
      <c r="AV21" s="36">
        <f t="shared" si="0"/>
        <v>-132551.00803081214</v>
      </c>
      <c r="AW21" s="36">
        <f t="shared" si="0"/>
        <v>-148837.36963880016</v>
      </c>
      <c r="AX21" s="36">
        <f t="shared" si="0"/>
        <v>-165123.73124679143</v>
      </c>
      <c r="AY21" s="36">
        <f t="shared" si="0"/>
        <v>-181410.09285477945</v>
      </c>
      <c r="AZ21" s="36">
        <f t="shared" si="0"/>
        <v>-197696.45446277072</v>
      </c>
      <c r="BA21" s="36">
        <f t="shared" si="0"/>
        <v>-213982.81607075874</v>
      </c>
      <c r="BB21" s="36">
        <f t="shared" si="0"/>
        <v>-230269.17767875001</v>
      </c>
      <c r="BC21" s="36">
        <f t="shared" si="0"/>
        <v>-246555.53928673803</v>
      </c>
      <c r="BD21" s="36">
        <f t="shared" si="0"/>
        <v>-262841.9008947293</v>
      </c>
      <c r="BE21" s="36">
        <f t="shared" si="0"/>
        <v>-279128.26250271732</v>
      </c>
      <c r="BF21" s="36">
        <f t="shared" si="0"/>
        <v>-295414.6241107086</v>
      </c>
    </row>
    <row r="22" spans="1:58" s="19" customFormat="1" x14ac:dyDescent="0.45">
      <c r="A22" s="20" t="s">
        <v>76</v>
      </c>
      <c r="B22" s="20" t="s">
        <v>65</v>
      </c>
      <c r="C22" s="21">
        <v>3357054387.5342841</v>
      </c>
      <c r="D22" s="21">
        <v>3736920827.1531134</v>
      </c>
      <c r="E22" s="21">
        <v>4101403992.2507725</v>
      </c>
      <c r="F22" s="21">
        <v>4449934974.9917679</v>
      </c>
      <c r="G22" s="21">
        <v>4782390966.01299</v>
      </c>
      <c r="H22" s="21">
        <v>5099056500.7364473</v>
      </c>
      <c r="I22" s="21">
        <v>5401744225.5075884</v>
      </c>
      <c r="J22" s="21">
        <v>5692458320.0641413</v>
      </c>
      <c r="K22" s="21">
        <v>5972135662.9848089</v>
      </c>
      <c r="L22" s="21">
        <v>6241822820.9455166</v>
      </c>
      <c r="M22" s="21">
        <v>6502604632.2695665</v>
      </c>
      <c r="N22" s="21">
        <v>6756259709.9735355</v>
      </c>
      <c r="O22" s="21">
        <v>7004479348.1918821</v>
      </c>
      <c r="P22" s="21">
        <v>7248158953.6765947</v>
      </c>
      <c r="Q22" s="21">
        <v>7488107057.6509876</v>
      </c>
      <c r="R22" s="21">
        <v>7725034268.3176985</v>
      </c>
      <c r="S22" s="21">
        <v>7960031508.7800446</v>
      </c>
      <c r="T22" s="21">
        <v>8194057133.8162537</v>
      </c>
      <c r="U22" s="21">
        <v>8427512792.1541538</v>
      </c>
      <c r="V22" s="21">
        <v>8660734382.7595997</v>
      </c>
      <c r="W22" s="21">
        <v>8894037772.2983189</v>
      </c>
      <c r="X22" s="21">
        <v>9127904174.3369064</v>
      </c>
      <c r="Y22" s="21">
        <v>9362779364.1743298</v>
      </c>
      <c r="Z22" s="21">
        <v>9598822859.6420498</v>
      </c>
      <c r="AA22" s="21">
        <v>9836072757.7253361</v>
      </c>
      <c r="AB22" s="21">
        <v>10074710646.784698</v>
      </c>
      <c r="AC22" s="21">
        <v>10314905774.449362</v>
      </c>
      <c r="AD22" s="21">
        <v>10556587761.269197</v>
      </c>
      <c r="AE22" s="21">
        <v>10799678122.101805</v>
      </c>
      <c r="AF22" s="21">
        <v>11043992095.759966</v>
      </c>
      <c r="AG22" s="21">
        <v>11289380912.138893</v>
      </c>
      <c r="AH22" s="21">
        <v>11535720007.808764</v>
      </c>
      <c r="AI22" s="21">
        <v>11782891289.49655</v>
      </c>
      <c r="AJ22" s="21">
        <v>12030793017.87089</v>
      </c>
      <c r="AK22" s="21">
        <v>12279334954.796709</v>
      </c>
      <c r="AL22" s="21">
        <v>12528430342.711115</v>
      </c>
      <c r="AM22" s="19">
        <f t="shared" si="1"/>
        <v>12777462668.108397</v>
      </c>
      <c r="AN22" s="19">
        <f t="shared" si="2"/>
        <v>13026496246.110596</v>
      </c>
      <c r="AO22" s="19">
        <f t="shared" si="2"/>
        <v>13275529824.112797</v>
      </c>
      <c r="AP22" s="19">
        <f t="shared" ref="AO22:BF27" si="5">_xlfn.FORECAST.ETS(AP$5,$C22:$AL22,$C$5:$AL$5)</f>
        <v>13524563402.114996</v>
      </c>
      <c r="AQ22" s="19">
        <f t="shared" si="2"/>
        <v>13773596980.117195</v>
      </c>
      <c r="AR22" s="19">
        <f t="shared" si="5"/>
        <v>14022630558.119394</v>
      </c>
      <c r="AS22" s="19">
        <f t="shared" si="2"/>
        <v>14271664136.121593</v>
      </c>
      <c r="AT22" s="19">
        <f t="shared" si="5"/>
        <v>14520697714.123793</v>
      </c>
      <c r="AU22" s="19">
        <f t="shared" si="2"/>
        <v>14769731292.125992</v>
      </c>
      <c r="AV22" s="19">
        <f t="shared" si="5"/>
        <v>15018764870.128193</v>
      </c>
      <c r="AW22" s="19">
        <f t="shared" si="2"/>
        <v>15267798448.130392</v>
      </c>
      <c r="AX22" s="19">
        <f t="shared" si="5"/>
        <v>15516832026.132591</v>
      </c>
      <c r="AY22" s="19">
        <f t="shared" si="2"/>
        <v>15765865604.13479</v>
      </c>
      <c r="AZ22" s="19">
        <f t="shared" si="5"/>
        <v>16014899182.13699</v>
      </c>
      <c r="BA22" s="19">
        <f t="shared" si="2"/>
        <v>16263932760.139191</v>
      </c>
      <c r="BB22" s="19">
        <f t="shared" si="5"/>
        <v>16512966338.14139</v>
      </c>
      <c r="BC22" s="19">
        <f t="shared" si="2"/>
        <v>16761999916.143589</v>
      </c>
      <c r="BD22" s="19">
        <f t="shared" si="5"/>
        <v>17011033494.145788</v>
      </c>
      <c r="BE22" s="19">
        <f t="shared" si="5"/>
        <v>17260067072.147987</v>
      </c>
      <c r="BF22" s="19">
        <f t="shared" si="5"/>
        <v>17509100650.150188</v>
      </c>
    </row>
    <row r="23" spans="1:58" s="19" customFormat="1" x14ac:dyDescent="0.45">
      <c r="A23" s="20" t="s">
        <v>75</v>
      </c>
      <c r="B23" s="20" t="s">
        <v>66</v>
      </c>
      <c r="C23" s="21">
        <v>2040823892.7752538</v>
      </c>
      <c r="D23" s="21">
        <v>2284631497.8458986</v>
      </c>
      <c r="E23" s="21">
        <v>2519008881.4049516</v>
      </c>
      <c r="F23" s="21">
        <v>2743499469.7255263</v>
      </c>
      <c r="G23" s="21">
        <v>2957917313.2282705</v>
      </c>
      <c r="H23" s="21">
        <v>3162333316.632606</v>
      </c>
      <c r="I23" s="21">
        <v>3357790939.5787134</v>
      </c>
      <c r="J23" s="21">
        <v>3545469294.3327718</v>
      </c>
      <c r="K23" s="21">
        <v>3725895932.2860818</v>
      </c>
      <c r="L23" s="21">
        <v>3899687136.4868765</v>
      </c>
      <c r="M23" s="21">
        <v>4067501808.3793578</v>
      </c>
      <c r="N23" s="21">
        <v>4230451038.1220493</v>
      </c>
      <c r="O23" s="21">
        <v>4389604130.1257868</v>
      </c>
      <c r="P23" s="21">
        <v>4545539535.1321678</v>
      </c>
      <c r="Q23" s="21">
        <v>4698788127.9685068</v>
      </c>
      <c r="R23" s="21">
        <v>4849823486.314929</v>
      </c>
      <c r="S23" s="21">
        <v>4999360757.3405647</v>
      </c>
      <c r="T23" s="21">
        <v>5148032247.4411278</v>
      </c>
      <c r="U23" s="21">
        <v>5296119782.4556627</v>
      </c>
      <c r="V23" s="21">
        <v>5443862584.1959448</v>
      </c>
      <c r="W23" s="21">
        <v>5591485412.8450041</v>
      </c>
      <c r="X23" s="21">
        <v>5739315644.308753</v>
      </c>
      <c r="Y23" s="21">
        <v>5887656320.7949228</v>
      </c>
      <c r="Z23" s="21">
        <v>6036627811.4840031</v>
      </c>
      <c r="AA23" s="21">
        <v>6186288006.5598183</v>
      </c>
      <c r="AB23" s="21">
        <v>6336654006.9369049</v>
      </c>
      <c r="AC23" s="21">
        <v>6487846779.9933634</v>
      </c>
      <c r="AD23" s="21">
        <v>6639944396.2772446</v>
      </c>
      <c r="AE23" s="21">
        <v>6792918943.0177774</v>
      </c>
      <c r="AF23" s="21">
        <v>6946655296.3630171</v>
      </c>
      <c r="AG23" s="21">
        <v>7101060815.2381124</v>
      </c>
      <c r="AH23" s="21">
        <v>7256057991.5960159</v>
      </c>
      <c r="AI23" s="21">
        <v>7411573280.5373144</v>
      </c>
      <c r="AJ23" s="21">
        <v>7567543362.3944263</v>
      </c>
      <c r="AK23" s="21">
        <v>7723912048.5168705</v>
      </c>
      <c r="AL23" s="21">
        <v>7880625282.8919907</v>
      </c>
      <c r="AM23" s="19">
        <f t="shared" si="1"/>
        <v>8037299257.5673695</v>
      </c>
      <c r="AN23" s="19">
        <f t="shared" si="2"/>
        <v>8193974012.0563335</v>
      </c>
      <c r="AO23" s="19">
        <f t="shared" si="5"/>
        <v>8350648766.5452986</v>
      </c>
      <c r="AP23" s="19">
        <f t="shared" si="5"/>
        <v>8507323521.0342627</v>
      </c>
      <c r="AQ23" s="19">
        <f t="shared" si="5"/>
        <v>8663998275.5232277</v>
      </c>
      <c r="AR23" s="19">
        <f t="shared" si="5"/>
        <v>8820673030.0121918</v>
      </c>
      <c r="AS23" s="19">
        <f t="shared" si="5"/>
        <v>8977347784.5011559</v>
      </c>
      <c r="AT23" s="19">
        <f t="shared" si="5"/>
        <v>9134022538.9901199</v>
      </c>
      <c r="AU23" s="19">
        <f t="shared" si="5"/>
        <v>9290697293.479084</v>
      </c>
      <c r="AV23" s="19">
        <f t="shared" si="5"/>
        <v>9447372047.9680481</v>
      </c>
      <c r="AW23" s="19">
        <f t="shared" si="5"/>
        <v>9604046802.4570122</v>
      </c>
      <c r="AX23" s="19">
        <f t="shared" si="5"/>
        <v>9760721556.9459763</v>
      </c>
      <c r="AY23" s="19">
        <f t="shared" si="5"/>
        <v>9917396311.4349403</v>
      </c>
      <c r="AZ23" s="19">
        <f t="shared" si="5"/>
        <v>10074071065.923904</v>
      </c>
      <c r="BA23" s="19">
        <f t="shared" si="5"/>
        <v>10230745820.41287</v>
      </c>
      <c r="BB23" s="19">
        <f t="shared" si="5"/>
        <v>10387420574.901834</v>
      </c>
      <c r="BC23" s="19">
        <f t="shared" si="5"/>
        <v>10544095329.390799</v>
      </c>
      <c r="BD23" s="19">
        <f t="shared" si="5"/>
        <v>10700770083.879763</v>
      </c>
      <c r="BE23" s="19">
        <f t="shared" si="5"/>
        <v>10857444838.368727</v>
      </c>
      <c r="BF23" s="19">
        <f t="shared" si="5"/>
        <v>11014119592.857691</v>
      </c>
    </row>
    <row r="24" spans="1:58" s="19" customFormat="1" x14ac:dyDescent="0.45">
      <c r="A24" s="20" t="s">
        <v>77</v>
      </c>
      <c r="B24" s="20" t="s">
        <v>78</v>
      </c>
      <c r="C24" s="21">
        <v>3231406526.039712</v>
      </c>
      <c r="D24" s="21">
        <v>3425821586.4394202</v>
      </c>
      <c r="E24" s="21">
        <v>3618824016.5473924</v>
      </c>
      <c r="F24" s="21">
        <v>3810008266.96345</v>
      </c>
      <c r="G24" s="21">
        <v>3999162331.2498112</v>
      </c>
      <c r="H24" s="21">
        <v>4186041771.4164925</v>
      </c>
      <c r="I24" s="21">
        <v>4371165488.526825</v>
      </c>
      <c r="J24" s="21">
        <v>4555037061.7818213</v>
      </c>
      <c r="K24" s="21">
        <v>4737661132.0038471</v>
      </c>
      <c r="L24" s="21">
        <v>4918930042.1967134</v>
      </c>
      <c r="M24" s="21">
        <v>5098695450.8922911</v>
      </c>
      <c r="N24" s="21">
        <v>5277605545.5868587</v>
      </c>
      <c r="O24" s="21">
        <v>5456120468.9727764</v>
      </c>
      <c r="P24" s="21">
        <v>5634244063.8774223</v>
      </c>
      <c r="Q24" s="21">
        <v>5812032879.0754862</v>
      </c>
      <c r="R24" s="21">
        <v>5989710933.3850975</v>
      </c>
      <c r="S24" s="21">
        <v>6167816077.1809034</v>
      </c>
      <c r="T24" s="21">
        <v>6346776369.7384596</v>
      </c>
      <c r="U24" s="21">
        <v>6526711136.8058701</v>
      </c>
      <c r="V24" s="21">
        <v>6707849202.3190508</v>
      </c>
      <c r="W24" s="21">
        <v>6890201724.6282663</v>
      </c>
      <c r="X24" s="21">
        <v>7074252619.3487158</v>
      </c>
      <c r="Y24" s="21">
        <v>7260001005.7070398</v>
      </c>
      <c r="Z24" s="21">
        <v>7447194781.4234381</v>
      </c>
      <c r="AA24" s="21">
        <v>7635749412.8608971</v>
      </c>
      <c r="AB24" s="21">
        <v>7825543236.6078711</v>
      </c>
      <c r="AC24" s="21">
        <v>8016573618.926836</v>
      </c>
      <c r="AD24" s="21">
        <v>8208827258.590539</v>
      </c>
      <c r="AE24" s="21">
        <v>8402220486.5019693</v>
      </c>
      <c r="AF24" s="21">
        <v>8596636659.7371216</v>
      </c>
      <c r="AG24" s="21">
        <v>8792016235.3577595</v>
      </c>
      <c r="AH24" s="21">
        <v>8988272491.7577953</v>
      </c>
      <c r="AI24" s="21">
        <v>9185336604.9754333</v>
      </c>
      <c r="AJ24" s="21">
        <v>9383141688.7865124</v>
      </c>
      <c r="AK24" s="21">
        <v>9581581922.5809803</v>
      </c>
      <c r="AL24" s="21">
        <v>9780609306.3001728</v>
      </c>
      <c r="AM24" s="19">
        <f t="shared" si="1"/>
        <v>9979577602.5638981</v>
      </c>
      <c r="AN24" s="19">
        <f t="shared" si="2"/>
        <v>10178610666.847359</v>
      </c>
      <c r="AO24" s="19">
        <f t="shared" si="5"/>
        <v>10377643731.130821</v>
      </c>
      <c r="AP24" s="19">
        <f t="shared" si="5"/>
        <v>10576676795.414282</v>
      </c>
      <c r="AQ24" s="19">
        <f t="shared" si="5"/>
        <v>10775709859.697744</v>
      </c>
      <c r="AR24" s="19">
        <f t="shared" si="5"/>
        <v>10974742923.981205</v>
      </c>
      <c r="AS24" s="19">
        <f t="shared" si="5"/>
        <v>11173775988.264668</v>
      </c>
      <c r="AT24" s="19">
        <f t="shared" si="5"/>
        <v>11372809052.548128</v>
      </c>
      <c r="AU24" s="19">
        <f t="shared" si="5"/>
        <v>11571842116.831591</v>
      </c>
      <c r="AV24" s="19">
        <f t="shared" si="5"/>
        <v>11770875181.115051</v>
      </c>
      <c r="AW24" s="19">
        <f t="shared" si="5"/>
        <v>11969908245.398514</v>
      </c>
      <c r="AX24" s="19">
        <f t="shared" si="5"/>
        <v>12168941309.681976</v>
      </c>
      <c r="AY24" s="19">
        <f t="shared" si="5"/>
        <v>12367974373.965437</v>
      </c>
      <c r="AZ24" s="19">
        <f t="shared" si="5"/>
        <v>12567007438.248898</v>
      </c>
      <c r="BA24" s="19">
        <f t="shared" si="5"/>
        <v>12766040502.53236</v>
      </c>
      <c r="BB24" s="19">
        <f t="shared" si="5"/>
        <v>12965073566.815823</v>
      </c>
      <c r="BC24" s="19">
        <f t="shared" si="5"/>
        <v>13164106631.099283</v>
      </c>
      <c r="BD24" s="19">
        <f t="shared" si="5"/>
        <v>13363139695.382744</v>
      </c>
      <c r="BE24" s="19">
        <f t="shared" si="5"/>
        <v>13562172759.666206</v>
      </c>
      <c r="BF24" s="19">
        <f t="shared" si="5"/>
        <v>13761205823.949669</v>
      </c>
    </row>
    <row r="25" spans="1:58" s="19" customFormat="1" x14ac:dyDescent="0.45">
      <c r="A25" s="20" t="s">
        <v>79</v>
      </c>
      <c r="B25" s="20" t="s">
        <v>78</v>
      </c>
      <c r="C25" s="21">
        <v>6685025177.391305</v>
      </c>
      <c r="D25" s="21">
        <v>6984572000.217391</v>
      </c>
      <c r="E25" s="21">
        <v>7287189392.826088</v>
      </c>
      <c r="F25" s="21">
        <v>7593334683.043478</v>
      </c>
      <c r="G25" s="21">
        <v>7900675785.652174</v>
      </c>
      <c r="H25" s="21">
        <v>8173901152.2517109</v>
      </c>
      <c r="I25" s="21">
        <v>8439907078.8728113</v>
      </c>
      <c r="J25" s="21">
        <v>8701089738.2019157</v>
      </c>
      <c r="K25" s="21">
        <v>8955929669.4783783</v>
      </c>
      <c r="L25" s="21">
        <v>9203451078.5634785</v>
      </c>
      <c r="M25" s="21">
        <v>9443613474.2017384</v>
      </c>
      <c r="N25" s="21">
        <v>9675781488.5115967</v>
      </c>
      <c r="O25" s="21">
        <v>9901910756.6830139</v>
      </c>
      <c r="P25" s="21">
        <v>10122700664.399305</v>
      </c>
      <c r="Q25" s="21">
        <v>10338027082.304928</v>
      </c>
      <c r="R25" s="21">
        <v>10548456608.327711</v>
      </c>
      <c r="S25" s="21">
        <v>10755478996.064695</v>
      </c>
      <c r="T25" s="21">
        <v>10960297763.20974</v>
      </c>
      <c r="U25" s="21">
        <v>11164438485.20719</v>
      </c>
      <c r="V25" s="21">
        <v>11368758853.202612</v>
      </c>
      <c r="W25" s="21">
        <v>11573472003.900406</v>
      </c>
      <c r="X25" s="21">
        <v>11777845746.954786</v>
      </c>
      <c r="Y25" s="21">
        <v>11983225719.47687</v>
      </c>
      <c r="Z25" s="21">
        <v>12190583897.272408</v>
      </c>
      <c r="AA25" s="21">
        <v>12397604843.497393</v>
      </c>
      <c r="AB25" s="21">
        <v>12603029931.549391</v>
      </c>
      <c r="AC25" s="21">
        <v>12806498144.151651</v>
      </c>
      <c r="AD25" s="21">
        <v>13007834861.024929</v>
      </c>
      <c r="AE25" s="21">
        <v>13206800969.869566</v>
      </c>
      <c r="AF25" s="21">
        <v>13403163921.679712</v>
      </c>
      <c r="AG25" s="21">
        <v>13596553008.403481</v>
      </c>
      <c r="AH25" s="21">
        <v>13786883410.450956</v>
      </c>
      <c r="AI25" s="21">
        <v>13973862916.772524</v>
      </c>
      <c r="AJ25" s="21">
        <v>14157523923.970783</v>
      </c>
      <c r="AK25" s="21">
        <v>14337544416.855652</v>
      </c>
      <c r="AL25" s="21">
        <v>14623829956.372179</v>
      </c>
      <c r="AM25" s="19">
        <f t="shared" si="1"/>
        <v>14899203987.023104</v>
      </c>
      <c r="AN25" s="19">
        <f t="shared" si="2"/>
        <v>15174789735.771669</v>
      </c>
      <c r="AO25" s="19">
        <f t="shared" si="5"/>
        <v>15450375484.520237</v>
      </c>
      <c r="AP25" s="19">
        <f t="shared" si="5"/>
        <v>15725961233.268803</v>
      </c>
      <c r="AQ25" s="19">
        <f t="shared" si="5"/>
        <v>16001546982.01737</v>
      </c>
      <c r="AR25" s="19">
        <f t="shared" si="5"/>
        <v>16277132730.765938</v>
      </c>
      <c r="AS25" s="19">
        <f t="shared" si="5"/>
        <v>16552718479.514503</v>
      </c>
      <c r="AT25" s="19">
        <f t="shared" si="5"/>
        <v>16828304228.263071</v>
      </c>
      <c r="AU25" s="19">
        <f t="shared" si="5"/>
        <v>17103889977.011639</v>
      </c>
      <c r="AV25" s="19">
        <f t="shared" si="5"/>
        <v>17379475725.760204</v>
      </c>
      <c r="AW25" s="19">
        <f t="shared" si="5"/>
        <v>17655061474.508774</v>
      </c>
      <c r="AX25" s="19">
        <f t="shared" si="5"/>
        <v>17930647223.257339</v>
      </c>
      <c r="AY25" s="19">
        <f t="shared" si="5"/>
        <v>18206232972.005905</v>
      </c>
      <c r="AZ25" s="19">
        <f t="shared" si="5"/>
        <v>18481818720.754471</v>
      </c>
      <c r="BA25" s="19">
        <f t="shared" si="5"/>
        <v>18757404469.50304</v>
      </c>
      <c r="BB25" s="19">
        <f t="shared" si="5"/>
        <v>19032990218.251606</v>
      </c>
      <c r="BC25" s="19">
        <f t="shared" si="5"/>
        <v>19308575967.000172</v>
      </c>
      <c r="BD25" s="19">
        <f t="shared" si="5"/>
        <v>19584161715.748741</v>
      </c>
      <c r="BE25" s="19">
        <f t="shared" si="5"/>
        <v>19859747464.497307</v>
      </c>
      <c r="BF25" s="19">
        <f t="shared" si="5"/>
        <v>20135333213.245872</v>
      </c>
    </row>
    <row r="26" spans="1:58" s="19" customFormat="1" x14ac:dyDescent="0.45">
      <c r="A26" s="20" t="s">
        <v>80</v>
      </c>
      <c r="B26" s="20" t="s">
        <v>78</v>
      </c>
      <c r="C26" s="21">
        <v>1523242075</v>
      </c>
      <c r="D26" s="21">
        <v>1548594509.8684208</v>
      </c>
      <c r="E26" s="21">
        <v>1573303047.6315792</v>
      </c>
      <c r="F26" s="21">
        <v>1597499642.5000005</v>
      </c>
      <c r="G26" s="21">
        <v>1621436168.9473684</v>
      </c>
      <c r="H26" s="21">
        <v>1645365733.6842108</v>
      </c>
      <c r="I26" s="21">
        <v>1669820867.1052632</v>
      </c>
      <c r="J26" s="21">
        <v>1695334808.1578948</v>
      </c>
      <c r="K26" s="21">
        <v>1722177792.7631578</v>
      </c>
      <c r="L26" s="21">
        <v>1750654517.7631581</v>
      </c>
      <c r="M26" s="21">
        <v>1781059545.2631578</v>
      </c>
      <c r="N26" s="21">
        <v>1813745279.8684213</v>
      </c>
      <c r="O26" s="21">
        <v>1849464258.5526316</v>
      </c>
      <c r="P26" s="21">
        <v>1887959082.6315789</v>
      </c>
      <c r="Q26" s="21">
        <v>1929285592.2368422</v>
      </c>
      <c r="R26" s="21">
        <v>1973389268.2894735</v>
      </c>
      <c r="S26" s="21">
        <v>2019779312.6315789</v>
      </c>
      <c r="T26" s="21">
        <v>2067917263.8157899</v>
      </c>
      <c r="U26" s="21">
        <v>2117772823.2894738</v>
      </c>
      <c r="V26" s="21">
        <v>2169297673.9473681</v>
      </c>
      <c r="W26" s="21">
        <v>2222553431.3157892</v>
      </c>
      <c r="X26" s="21">
        <v>2277043751.4473686</v>
      </c>
      <c r="Y26" s="21">
        <v>2333060146.3157902</v>
      </c>
      <c r="Z26" s="21">
        <v>2390065614.3421049</v>
      </c>
      <c r="AA26" s="21">
        <v>2447652883.9473686</v>
      </c>
      <c r="AB26" s="21">
        <v>2505734409.078948</v>
      </c>
      <c r="AC26" s="21">
        <v>2564256146.1842108</v>
      </c>
      <c r="AD26" s="21">
        <v>2623144265.6578951</v>
      </c>
      <c r="AE26" s="21">
        <v>2682423830.1315789</v>
      </c>
      <c r="AF26" s="21">
        <v>2742049089.0789475</v>
      </c>
      <c r="AG26" s="21">
        <v>2801888046.710526</v>
      </c>
      <c r="AH26" s="21">
        <v>2861969720.6578951</v>
      </c>
      <c r="AI26" s="21">
        <v>2922289589.3421054</v>
      </c>
      <c r="AJ26" s="21">
        <v>2982809702.1052632</v>
      </c>
      <c r="AK26" s="21">
        <v>3043423986.0526323</v>
      </c>
      <c r="AL26" s="21">
        <v>3104178008.1578941</v>
      </c>
      <c r="AM26" s="19">
        <f t="shared" si="1"/>
        <v>3164915293.7899146</v>
      </c>
      <c r="AN26" s="19">
        <f t="shared" si="2"/>
        <v>3225666556.1785321</v>
      </c>
      <c r="AO26" s="19">
        <f t="shared" si="5"/>
        <v>3286417818.5671492</v>
      </c>
      <c r="AP26" s="19">
        <f t="shared" si="5"/>
        <v>3347169080.9557667</v>
      </c>
      <c r="AQ26" s="19">
        <f t="shared" si="5"/>
        <v>3407920343.3443842</v>
      </c>
      <c r="AR26" s="19">
        <f t="shared" si="5"/>
        <v>3468671605.7330017</v>
      </c>
      <c r="AS26" s="19">
        <f t="shared" si="5"/>
        <v>3529422868.1216192</v>
      </c>
      <c r="AT26" s="19">
        <f t="shared" si="5"/>
        <v>3590174130.5102363</v>
      </c>
      <c r="AU26" s="19">
        <f t="shared" si="5"/>
        <v>3650925392.8988538</v>
      </c>
      <c r="AV26" s="19">
        <f t="shared" si="5"/>
        <v>3711676655.2874713</v>
      </c>
      <c r="AW26" s="19">
        <f t="shared" si="5"/>
        <v>3772427917.6760883</v>
      </c>
      <c r="AX26" s="19">
        <f t="shared" si="5"/>
        <v>3833179180.0647058</v>
      </c>
      <c r="AY26" s="19">
        <f t="shared" si="5"/>
        <v>3893930442.4533234</v>
      </c>
      <c r="AZ26" s="19">
        <f t="shared" si="5"/>
        <v>3954681704.8419409</v>
      </c>
      <c r="BA26" s="19">
        <f t="shared" si="5"/>
        <v>4015432967.2305584</v>
      </c>
      <c r="BB26" s="19">
        <f t="shared" si="5"/>
        <v>4076184229.6191759</v>
      </c>
      <c r="BC26" s="19">
        <f t="shared" si="5"/>
        <v>4136935492.0077929</v>
      </c>
      <c r="BD26" s="19">
        <f t="shared" si="5"/>
        <v>4197686754.3964105</v>
      </c>
      <c r="BE26" s="19">
        <f t="shared" si="5"/>
        <v>4258438016.785028</v>
      </c>
      <c r="BF26" s="19">
        <f t="shared" si="5"/>
        <v>4319189279.173645</v>
      </c>
    </row>
    <row r="27" spans="1:58" s="19" customFormat="1" x14ac:dyDescent="0.45">
      <c r="A27" s="20" t="s">
        <v>81</v>
      </c>
      <c r="B27" s="20" t="s">
        <v>78</v>
      </c>
      <c r="C27" s="21">
        <v>1276777245.3</v>
      </c>
      <c r="D27" s="21">
        <v>1328206635.7333333</v>
      </c>
      <c r="E27" s="21">
        <v>1380361185.7333333</v>
      </c>
      <c r="F27" s="21">
        <v>1433383111.8333333</v>
      </c>
      <c r="G27" s="21">
        <v>1486828221.0000002</v>
      </c>
      <c r="H27" s="21">
        <v>1540937456.3</v>
      </c>
      <c r="I27" s="21">
        <v>1595654337.7333331</v>
      </c>
      <c r="J27" s="21">
        <v>1651283734.7666667</v>
      </c>
      <c r="K27" s="21">
        <v>1707609419.5333331</v>
      </c>
      <c r="L27" s="21">
        <v>1764464096.6666667</v>
      </c>
      <c r="M27" s="21">
        <v>1822097653.3333335</v>
      </c>
      <c r="N27" s="21">
        <v>1880243477.3</v>
      </c>
      <c r="O27" s="21">
        <v>1939192143.1000001</v>
      </c>
      <c r="P27" s="21">
        <v>1998667205.7999995</v>
      </c>
      <c r="Q27" s="21">
        <v>2058825096.5333333</v>
      </c>
      <c r="R27" s="21">
        <v>2119501544.4999998</v>
      </c>
      <c r="S27" s="21">
        <v>2180815528.5333333</v>
      </c>
      <c r="T27" s="21">
        <v>2242709620.666667</v>
      </c>
      <c r="U27" s="21">
        <v>2305292532.5999999</v>
      </c>
      <c r="V27" s="21">
        <v>2368342784.833333</v>
      </c>
      <c r="W27" s="21">
        <v>2432219345.3000007</v>
      </c>
      <c r="X27" s="21">
        <v>2496497977.0999999</v>
      </c>
      <c r="Y27" s="21">
        <v>2561534024.5000005</v>
      </c>
      <c r="Z27" s="21">
        <v>2626988572.1333332</v>
      </c>
      <c r="AA27" s="21">
        <v>2693179370.2666664</v>
      </c>
      <c r="AB27" s="21">
        <v>2759784903.9333329</v>
      </c>
      <c r="AC27" s="21">
        <v>2827067856.2000003</v>
      </c>
      <c r="AD27" s="21">
        <v>2894747490.4666662</v>
      </c>
      <c r="AE27" s="21">
        <v>2962973803.5666671</v>
      </c>
      <c r="AF27" s="21">
        <v>3031702606.6333337</v>
      </c>
      <c r="AG27" s="21">
        <v>3100746036.9666657</v>
      </c>
      <c r="AH27" s="21">
        <v>3170086555.8000002</v>
      </c>
      <c r="AI27" s="21">
        <v>3239924468.7666669</v>
      </c>
      <c r="AJ27" s="21">
        <v>3310048889.3999996</v>
      </c>
      <c r="AK27" s="21">
        <v>3380522131.5666661</v>
      </c>
      <c r="AL27" s="21">
        <v>3451259678.6666665</v>
      </c>
      <c r="AM27" s="19">
        <f t="shared" si="1"/>
        <v>3521973326.3178258</v>
      </c>
      <c r="AN27" s="19">
        <f t="shared" si="2"/>
        <v>3592717216.4576297</v>
      </c>
      <c r="AO27" s="19">
        <f t="shared" si="5"/>
        <v>3663461106.5974336</v>
      </c>
      <c r="AP27" s="19">
        <f t="shared" si="5"/>
        <v>3734204996.737237</v>
      </c>
      <c r="AQ27" s="19">
        <f t="shared" si="5"/>
        <v>3804948886.8770409</v>
      </c>
      <c r="AR27" s="19">
        <f t="shared" si="5"/>
        <v>3875692777.0168447</v>
      </c>
      <c r="AS27" s="19">
        <f t="shared" si="5"/>
        <v>3946436667.1566486</v>
      </c>
      <c r="AT27" s="19">
        <f t="shared" si="5"/>
        <v>4017180557.2964525</v>
      </c>
      <c r="AU27" s="19">
        <f t="shared" si="5"/>
        <v>4087924447.4362564</v>
      </c>
      <c r="AV27" s="19">
        <f t="shared" si="5"/>
        <v>4158668337.5760603</v>
      </c>
      <c r="AW27" s="19">
        <f t="shared" si="5"/>
        <v>4229412227.7158642</v>
      </c>
      <c r="AX27" s="19">
        <f t="shared" si="5"/>
        <v>4300156117.8556681</v>
      </c>
      <c r="AY27" s="19">
        <f t="shared" si="5"/>
        <v>4370900007.995472</v>
      </c>
      <c r="AZ27" s="19">
        <f t="shared" si="5"/>
        <v>4441643898.1352758</v>
      </c>
      <c r="BA27" s="19">
        <f t="shared" si="5"/>
        <v>4512387788.2750797</v>
      </c>
      <c r="BB27" s="19">
        <f t="shared" si="5"/>
        <v>4583131678.4148827</v>
      </c>
      <c r="BC27" s="19">
        <f t="shared" si="5"/>
        <v>4653875568.5546875</v>
      </c>
      <c r="BD27" s="19">
        <f t="shared" si="5"/>
        <v>4724619458.6944904</v>
      </c>
      <c r="BE27" s="19">
        <f t="shared" si="5"/>
        <v>4795363348.8342943</v>
      </c>
      <c r="BF27" s="19">
        <f t="shared" si="5"/>
        <v>4866107238.9740982</v>
      </c>
    </row>
    <row r="28" spans="1:58" s="17" customFormat="1" x14ac:dyDescent="0.4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AM28" s="19"/>
    </row>
    <row r="29" spans="1:58" s="17" customFormat="1" x14ac:dyDescent="0.45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AM29" s="19"/>
    </row>
    <row r="30" spans="1:58" s="17" customFormat="1" x14ac:dyDescent="0.45">
      <c r="AM30" s="19"/>
    </row>
    <row r="31" spans="1:58" s="17" customFormat="1" x14ac:dyDescent="0.45">
      <c r="B31" s="23" t="s">
        <v>82</v>
      </c>
      <c r="C31" s="24">
        <v>17371343907.73325</v>
      </c>
      <c r="D31" s="24">
        <v>20160617991.706203</v>
      </c>
      <c r="E31" s="24">
        <v>21846030484.402687</v>
      </c>
      <c r="F31" s="24">
        <v>23511088629.113884</v>
      </c>
      <c r="G31" s="24">
        <v>25154658870.526356</v>
      </c>
      <c r="H31" s="24">
        <v>26677324620.172318</v>
      </c>
      <c r="I31" s="24">
        <v>28158728796.368862</v>
      </c>
      <c r="J31" s="24">
        <v>29609793229.691322</v>
      </c>
      <c r="K31" s="24">
        <v>31034560652.872341</v>
      </c>
      <c r="L31" s="24">
        <v>32437065411.380455</v>
      </c>
      <c r="M31" s="24">
        <v>33779348660.269188</v>
      </c>
      <c r="N31" s="24">
        <v>35028172896.887459</v>
      </c>
      <c r="O31" s="24">
        <v>36190931382.067223</v>
      </c>
      <c r="P31" s="24">
        <v>37273009265.636353</v>
      </c>
      <c r="Q31" s="24">
        <v>38279666459.393318</v>
      </c>
      <c r="R31" s="24">
        <v>39216572160.128334</v>
      </c>
      <c r="S31" s="24">
        <v>40061086771.667023</v>
      </c>
      <c r="T31" s="24">
        <v>40791141701.487068</v>
      </c>
      <c r="U31" s="24">
        <v>41412349230.584839</v>
      </c>
      <c r="V31" s="24">
        <v>41930108873.84053</v>
      </c>
      <c r="W31" s="24">
        <v>42335494332.847084</v>
      </c>
      <c r="X31" s="24">
        <v>42621911281.631866</v>
      </c>
      <c r="Y31" s="24">
        <v>42799435776.710793</v>
      </c>
      <c r="Z31" s="24">
        <v>42876857634.606354</v>
      </c>
      <c r="AA31" s="24">
        <v>42862635200.494125</v>
      </c>
      <c r="AB31" s="24">
        <v>42755993694.170479</v>
      </c>
      <c r="AC31" s="24">
        <v>42556142765.431129</v>
      </c>
      <c r="AD31" s="24">
        <v>42270958453.985428</v>
      </c>
      <c r="AE31" s="24">
        <v>41909212902.054405</v>
      </c>
      <c r="AF31" s="24">
        <v>41477415015.228127</v>
      </c>
      <c r="AG31" s="24">
        <v>40983194124.464211</v>
      </c>
      <c r="AH31" s="24">
        <v>40433720736.923241</v>
      </c>
      <c r="AI31" s="24">
        <v>39835494750.256554</v>
      </c>
      <c r="AJ31" s="24">
        <v>39194824446.428383</v>
      </c>
      <c r="AK31" s="24">
        <v>38517528875.131348</v>
      </c>
      <c r="AL31" s="24">
        <v>38061531367.186707</v>
      </c>
      <c r="AM31" s="39">
        <f t="shared" ref="AM29:BB36" si="6">_xlfn.FORECAST.ETS(AM$5,$C31:$AL31,$C$5:$AL$5)</f>
        <v>38637267428.866386</v>
      </c>
      <c r="AN31" s="39">
        <f t="shared" si="6"/>
        <v>39213003490.546066</v>
      </c>
      <c r="AO31" s="39">
        <f t="shared" si="6"/>
        <v>39788739552.225746</v>
      </c>
      <c r="AP31" s="39">
        <f t="shared" si="6"/>
        <v>40364475613.905426</v>
      </c>
      <c r="AQ31" s="39">
        <f t="shared" si="6"/>
        <v>40940211675.585114</v>
      </c>
      <c r="AR31" s="39">
        <f t="shared" si="6"/>
        <v>41515947737.264793</v>
      </c>
      <c r="AS31" s="39">
        <f t="shared" si="6"/>
        <v>42091683798.944473</v>
      </c>
      <c r="AT31" s="39">
        <f t="shared" si="6"/>
        <v>42667419860.624153</v>
      </c>
      <c r="AU31" s="39">
        <f t="shared" si="6"/>
        <v>43243155922.303833</v>
      </c>
      <c r="AV31" s="39">
        <f t="shared" si="6"/>
        <v>43818891983.983513</v>
      </c>
      <c r="AW31" s="39">
        <f t="shared" si="6"/>
        <v>44394628045.663193</v>
      </c>
      <c r="AX31" s="39">
        <f t="shared" si="6"/>
        <v>44970364107.342873</v>
      </c>
      <c r="AY31" s="39">
        <f t="shared" si="6"/>
        <v>45546100169.022552</v>
      </c>
      <c r="AZ31" s="39">
        <f t="shared" si="6"/>
        <v>46121836230.702232</v>
      </c>
      <c r="BA31" s="39">
        <f t="shared" si="6"/>
        <v>46697572292.381912</v>
      </c>
      <c r="BB31" s="39">
        <f t="shared" si="6"/>
        <v>47273308354.0616</v>
      </c>
      <c r="BC31" s="39">
        <f t="shared" ref="AO31:BF36" si="7">_xlfn.FORECAST.ETS(BC$5,$C31:$AL31,$C$5:$AL$5)</f>
        <v>47849044415.741272</v>
      </c>
      <c r="BD31" s="39">
        <f t="shared" si="7"/>
        <v>48424780477.420959</v>
      </c>
      <c r="BE31" s="39">
        <f t="shared" si="7"/>
        <v>49000516539.100639</v>
      </c>
      <c r="BF31" s="39">
        <f t="shared" si="7"/>
        <v>49576252600.780319</v>
      </c>
    </row>
    <row r="32" spans="1:58" s="17" customFormat="1" x14ac:dyDescent="0.45">
      <c r="B32" s="25" t="s">
        <v>83</v>
      </c>
      <c r="C32" s="24">
        <v>38759751644.698822</v>
      </c>
      <c r="D32" s="24">
        <v>39676949987.326866</v>
      </c>
      <c r="E32" s="24">
        <v>41396707743.268913</v>
      </c>
      <c r="F32" s="24">
        <v>43170208950.832413</v>
      </c>
      <c r="G32" s="24">
        <v>44992264822.370232</v>
      </c>
      <c r="H32" s="24">
        <v>46719725221.151405</v>
      </c>
      <c r="I32" s="24">
        <v>48462412161.376862</v>
      </c>
      <c r="J32" s="24">
        <v>50231096407.178101</v>
      </c>
      <c r="K32" s="24">
        <v>52024533625.246643</v>
      </c>
      <c r="L32" s="24">
        <v>53841917282.890327</v>
      </c>
      <c r="M32" s="24">
        <v>55612875488.421074</v>
      </c>
      <c r="N32" s="24">
        <v>57277055777.194008</v>
      </c>
      <c r="O32" s="24">
        <v>58839757574.595238</v>
      </c>
      <c r="P32" s="24">
        <v>60304624651.121216</v>
      </c>
      <c r="Q32" s="24">
        <v>61672576187.622658</v>
      </c>
      <c r="R32" s="24">
        <v>62952425342.144485</v>
      </c>
      <c r="S32" s="24">
        <v>64134401656.131378</v>
      </c>
      <c r="T32" s="24">
        <v>65203661383.911469</v>
      </c>
      <c r="U32" s="24">
        <v>66165983520.106133</v>
      </c>
      <c r="V32" s="24">
        <v>67026883933.888702</v>
      </c>
      <c r="W32" s="24">
        <v>67767917855.260399</v>
      </c>
      <c r="X32" s="24">
        <v>68375278468.764709</v>
      </c>
      <c r="Y32" s="24">
        <v>68860172253.103271</v>
      </c>
      <c r="Z32" s="24">
        <v>69233558325.152023</v>
      </c>
      <c r="AA32" s="24">
        <v>69506507505.881256</v>
      </c>
      <c r="AB32" s="24">
        <v>69678528332.601501</v>
      </c>
      <c r="AC32" s="24">
        <v>69749206488.299484</v>
      </c>
      <c r="AD32" s="24">
        <v>69728728289.645508</v>
      </c>
      <c r="AE32" s="24">
        <v>69627053325.254608</v>
      </c>
      <c r="AF32" s="24">
        <v>69452239413.264221</v>
      </c>
      <c r="AG32" s="24">
        <v>69213188876.07225</v>
      </c>
      <c r="AH32" s="24">
        <v>68918420148.850891</v>
      </c>
      <c r="AI32" s="24">
        <v>68576115829.462051</v>
      </c>
      <c r="AJ32" s="24">
        <v>68193727764.958878</v>
      </c>
      <c r="AK32" s="24">
        <v>67777906724.071457</v>
      </c>
      <c r="AL32" s="24">
        <v>67681170393.573875</v>
      </c>
      <c r="AM32" s="39">
        <f t="shared" si="6"/>
        <v>68563309804.174263</v>
      </c>
      <c r="AN32" s="39">
        <f t="shared" si="6"/>
        <v>69445449214.774658</v>
      </c>
      <c r="AO32" s="39">
        <f t="shared" si="7"/>
        <v>70327588625.375046</v>
      </c>
      <c r="AP32" s="39">
        <f t="shared" si="7"/>
        <v>71209728035.975433</v>
      </c>
      <c r="AQ32" s="39">
        <f t="shared" si="7"/>
        <v>72091867446.575821</v>
      </c>
      <c r="AR32" s="39">
        <f t="shared" si="7"/>
        <v>72974006857.176208</v>
      </c>
      <c r="AS32" s="39">
        <f t="shared" si="7"/>
        <v>73856146267.776611</v>
      </c>
      <c r="AT32" s="39">
        <f t="shared" si="7"/>
        <v>74738285678.376999</v>
      </c>
      <c r="AU32" s="39">
        <f t="shared" si="7"/>
        <v>75620425088.977386</v>
      </c>
      <c r="AV32" s="39">
        <f t="shared" si="7"/>
        <v>76502564499.577774</v>
      </c>
      <c r="AW32" s="39">
        <f t="shared" si="7"/>
        <v>77384703910.178162</v>
      </c>
      <c r="AX32" s="39">
        <f t="shared" si="7"/>
        <v>78266843320.778549</v>
      </c>
      <c r="AY32" s="39">
        <f t="shared" si="7"/>
        <v>79148982731.378937</v>
      </c>
      <c r="AZ32" s="39">
        <f t="shared" si="7"/>
        <v>80031122141.97934</v>
      </c>
      <c r="BA32" s="39">
        <f t="shared" si="7"/>
        <v>80913261552.579727</v>
      </c>
      <c r="BB32" s="39">
        <f t="shared" si="7"/>
        <v>81795400963.180115</v>
      </c>
      <c r="BC32" s="39">
        <f t="shared" si="7"/>
        <v>82677540373.780502</v>
      </c>
      <c r="BD32" s="39">
        <f t="shared" si="7"/>
        <v>83559679784.38089</v>
      </c>
      <c r="BE32" s="39">
        <f t="shared" si="7"/>
        <v>84441819194.981277</v>
      </c>
      <c r="BF32" s="39">
        <f t="shared" si="7"/>
        <v>85323958605.581665</v>
      </c>
    </row>
    <row r="33" spans="2:58" s="17" customFormat="1" x14ac:dyDescent="0.45">
      <c r="B33" s="25" t="s">
        <v>84</v>
      </c>
      <c r="C33" s="24">
        <v>12716451023.731016</v>
      </c>
      <c r="D33" s="24">
        <v>13287194732.258566</v>
      </c>
      <c r="E33" s="24">
        <v>13859677642.738392</v>
      </c>
      <c r="F33" s="24">
        <v>14434225704.340261</v>
      </c>
      <c r="G33" s="24">
        <v>15008102506.849354</v>
      </c>
      <c r="H33" s="24">
        <v>15546246113.652412</v>
      </c>
      <c r="I33" s="24">
        <v>16076547772.238232</v>
      </c>
      <c r="J33" s="24">
        <v>16602745342.908298</v>
      </c>
      <c r="K33" s="24">
        <v>17123378013.778717</v>
      </c>
      <c r="L33" s="24">
        <v>17637499735.190018</v>
      </c>
      <c r="M33" s="24">
        <v>18145466123.690517</v>
      </c>
      <c r="N33" s="24">
        <v>18647375791.266876</v>
      </c>
      <c r="O33" s="24">
        <v>19146687627.308422</v>
      </c>
      <c r="P33" s="24">
        <v>19643571016.708305</v>
      </c>
      <c r="Q33" s="24">
        <v>20138170650.150589</v>
      </c>
      <c r="R33" s="24">
        <v>20631058354.502281</v>
      </c>
      <c r="S33" s="24">
        <v>21123889914.410511</v>
      </c>
      <c r="T33" s="24">
        <v>21617701017.430656</v>
      </c>
      <c r="U33" s="24">
        <v>22114214977.902534</v>
      </c>
      <c r="V33" s="24">
        <v>22614248514.302364</v>
      </c>
      <c r="W33" s="24">
        <v>23118446505.144459</v>
      </c>
      <c r="X33" s="24">
        <v>23625640094.850868</v>
      </c>
      <c r="Y33" s="24">
        <v>24137820895.999702</v>
      </c>
      <c r="Z33" s="24">
        <v>24654832865.171288</v>
      </c>
      <c r="AA33" s="24">
        <v>25174186510.572327</v>
      </c>
      <c r="AB33" s="24">
        <v>25694092481.169544</v>
      </c>
      <c r="AC33" s="24">
        <v>26214395765.4627</v>
      </c>
      <c r="AD33" s="24">
        <v>26734553875.740028</v>
      </c>
      <c r="AE33" s="24">
        <v>27254419090.069782</v>
      </c>
      <c r="AF33" s="24">
        <v>27773552277.129116</v>
      </c>
      <c r="AG33" s="24">
        <v>28291203327.438431</v>
      </c>
      <c r="AH33" s="24">
        <v>28807212178.666645</v>
      </c>
      <c r="AI33" s="24">
        <v>29321413579.856728</v>
      </c>
      <c r="AJ33" s="24">
        <v>29833524204.262558</v>
      </c>
      <c r="AK33" s="24">
        <v>30343072457.055927</v>
      </c>
      <c r="AL33" s="24">
        <v>30959876949.496914</v>
      </c>
      <c r="AM33" s="19">
        <f t="shared" si="6"/>
        <v>31565657634.765087</v>
      </c>
      <c r="AN33" s="19">
        <f t="shared" si="6"/>
        <v>32171652266.017921</v>
      </c>
      <c r="AO33" s="19">
        <f t="shared" si="7"/>
        <v>32777646897.270752</v>
      </c>
      <c r="AP33" s="19">
        <f t="shared" si="7"/>
        <v>33383641528.523586</v>
      </c>
      <c r="AQ33" s="19">
        <f t="shared" si="7"/>
        <v>33989636159.776421</v>
      </c>
      <c r="AR33" s="19">
        <f t="shared" si="7"/>
        <v>34595630791.029251</v>
      </c>
      <c r="AS33" s="19">
        <f t="shared" si="7"/>
        <v>35201625422.282089</v>
      </c>
      <c r="AT33" s="19">
        <f t="shared" si="7"/>
        <v>35807620053.53492</v>
      </c>
      <c r="AU33" s="19">
        <f t="shared" si="7"/>
        <v>36413614684.78775</v>
      </c>
      <c r="AV33" s="19">
        <f t="shared" si="7"/>
        <v>37019609316.040588</v>
      </c>
      <c r="AW33" s="19">
        <f t="shared" si="7"/>
        <v>37625603947.293419</v>
      </c>
      <c r="AX33" s="19">
        <f t="shared" si="7"/>
        <v>38231598578.546249</v>
      </c>
      <c r="AY33" s="19">
        <f t="shared" si="7"/>
        <v>38837593209.799088</v>
      </c>
      <c r="AZ33" s="19">
        <f t="shared" si="7"/>
        <v>39443587841.051918</v>
      </c>
      <c r="BA33" s="19">
        <f t="shared" si="7"/>
        <v>40049582472.304749</v>
      </c>
      <c r="BB33" s="19">
        <f t="shared" si="7"/>
        <v>40655577103.557587</v>
      </c>
      <c r="BC33" s="19">
        <f t="shared" si="7"/>
        <v>41261571734.810425</v>
      </c>
      <c r="BD33" s="19">
        <f t="shared" si="7"/>
        <v>41867566366.063255</v>
      </c>
      <c r="BE33" s="19">
        <f t="shared" si="7"/>
        <v>42473560997.316086</v>
      </c>
      <c r="BF33" s="19">
        <f t="shared" si="7"/>
        <v>43079555628.568924</v>
      </c>
    </row>
    <row r="34" spans="2:58" s="17" customFormat="1" x14ac:dyDescent="0.45">
      <c r="B34" s="25" t="s">
        <v>85</v>
      </c>
      <c r="C34" s="24">
        <v>1710611397.118139</v>
      </c>
      <c r="D34" s="24">
        <v>1778868295.1045454</v>
      </c>
      <c r="E34" s="24">
        <v>1834959346.4043171</v>
      </c>
      <c r="F34" s="24">
        <v>1880543924.8705037</v>
      </c>
      <c r="G34" s="24">
        <v>1917150171.2201467</v>
      </c>
      <c r="H34" s="24">
        <v>1937263606.3698361</v>
      </c>
      <c r="I34" s="24">
        <v>1948783998.3555272</v>
      </c>
      <c r="J34" s="24">
        <v>1953653007.2203841</v>
      </c>
      <c r="K34" s="24">
        <v>1953027660.980402</v>
      </c>
      <c r="L34" s="24">
        <v>1947913343.9690986</v>
      </c>
      <c r="M34" s="24">
        <v>1936686410.6648185</v>
      </c>
      <c r="N34" s="24">
        <v>1917879229.0249052</v>
      </c>
      <c r="O34" s="24">
        <v>1892932765.3173506</v>
      </c>
      <c r="P34" s="24">
        <v>1862998774.4537418</v>
      </c>
      <c r="Q34" s="24">
        <v>1829080126.1402397</v>
      </c>
      <c r="R34" s="24">
        <v>1792353446.2871673</v>
      </c>
      <c r="S34" s="24">
        <v>1749926262.7042019</v>
      </c>
      <c r="T34" s="24">
        <v>1699506109.2788932</v>
      </c>
      <c r="U34" s="24">
        <v>1642540507.574867</v>
      </c>
      <c r="V34" s="24">
        <v>1580331890.9215879</v>
      </c>
      <c r="W34" s="24">
        <v>1513503840.2885549</v>
      </c>
      <c r="X34" s="24">
        <v>1442668741.2415926</v>
      </c>
      <c r="Y34" s="24">
        <v>1369025360.1298833</v>
      </c>
      <c r="Z34" s="24">
        <v>1293639959.5412316</v>
      </c>
      <c r="AA34" s="24">
        <v>1217390203.731775</v>
      </c>
      <c r="AB34" s="24">
        <v>1140694163.8160439</v>
      </c>
      <c r="AC34" s="24">
        <v>1063904256.7710185</v>
      </c>
      <c r="AD34" s="24">
        <v>987637919.77974522</v>
      </c>
      <c r="AE34" s="24">
        <v>912430579.32009625</v>
      </c>
      <c r="AF34" s="24">
        <v>838698630.0544014</v>
      </c>
      <c r="AG34" s="24">
        <v>766794671.00564647</v>
      </c>
      <c r="AH34" s="24">
        <v>696998815.08175683</v>
      </c>
      <c r="AI34" s="24">
        <v>629530900.35413182</v>
      </c>
      <c r="AJ34" s="24">
        <v>564548100.26487458</v>
      </c>
      <c r="AK34" s="24">
        <v>502161520.7480551</v>
      </c>
      <c r="AL34" s="24">
        <v>447886842.89772946</v>
      </c>
      <c r="AM34" s="36">
        <f t="shared" si="6"/>
        <v>392752464.25772929</v>
      </c>
      <c r="AN34" s="36">
        <f t="shared" si="6"/>
        <v>337634890.439538</v>
      </c>
      <c r="AO34" s="36">
        <f t="shared" si="7"/>
        <v>282517316.62134665</v>
      </c>
      <c r="AP34" s="36">
        <f t="shared" si="7"/>
        <v>227399742.8031553</v>
      </c>
      <c r="AQ34" s="36">
        <f t="shared" si="7"/>
        <v>172282168.98496395</v>
      </c>
      <c r="AR34" s="36">
        <f t="shared" si="7"/>
        <v>117164595.16677268</v>
      </c>
      <c r="AS34" s="36">
        <f t="shared" si="7"/>
        <v>62047021.348581299</v>
      </c>
      <c r="AT34" s="36">
        <f t="shared" si="7"/>
        <v>6929447.5303899767</v>
      </c>
      <c r="AU34" s="36">
        <f t="shared" si="7"/>
        <v>-48188126.2878014</v>
      </c>
      <c r="AV34" s="36">
        <f t="shared" si="7"/>
        <v>-103305700.10599272</v>
      </c>
      <c r="AW34" s="36">
        <f t="shared" si="7"/>
        <v>-158423273.92418402</v>
      </c>
      <c r="AX34" s="36">
        <f t="shared" si="7"/>
        <v>-213540847.74237531</v>
      </c>
      <c r="AY34" s="36">
        <f t="shared" si="7"/>
        <v>-268658421.56056672</v>
      </c>
      <c r="AZ34" s="36">
        <f t="shared" si="7"/>
        <v>-323775995.37875801</v>
      </c>
      <c r="BA34" s="36">
        <f t="shared" si="7"/>
        <v>-378893569.19694942</v>
      </c>
      <c r="BB34" s="36">
        <f t="shared" si="7"/>
        <v>-434011143.01514071</v>
      </c>
      <c r="BC34" s="36">
        <f t="shared" si="7"/>
        <v>-489128716.833332</v>
      </c>
      <c r="BD34" s="36">
        <f t="shared" si="7"/>
        <v>-544246290.65152335</v>
      </c>
      <c r="BE34" s="36">
        <f t="shared" si="7"/>
        <v>-599363864.46971464</v>
      </c>
      <c r="BF34" s="36">
        <f t="shared" si="7"/>
        <v>-654481438.28790617</v>
      </c>
    </row>
    <row r="35" spans="2:58" s="17" customFormat="1" x14ac:dyDescent="0.45">
      <c r="B35" s="25" t="s">
        <v>86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36066228</v>
      </c>
      <c r="AC35" s="24">
        <v>141056040.53333333</v>
      </c>
      <c r="AD35" s="24">
        <v>311310308.51555556</v>
      </c>
      <c r="AE35" s="24">
        <v>543041577.86666667</v>
      </c>
      <c r="AF35" s="24">
        <v>832276748.22222221</v>
      </c>
      <c r="AG35" s="24">
        <v>1174874350.6488891</v>
      </c>
      <c r="AH35" s="24">
        <v>1566505480.3999996</v>
      </c>
      <c r="AI35" s="24">
        <v>2002688833.4933333</v>
      </c>
      <c r="AJ35" s="24">
        <v>2478862938.4355555</v>
      </c>
      <c r="AK35" s="24">
        <v>2990430124.8000002</v>
      </c>
      <c r="AL35" s="24">
        <v>3525155958.4000006</v>
      </c>
      <c r="AM35" s="39">
        <f>_xlfn.FORECAST.ETS(AM$5,$AB35:$AL35,$AB$5:$AL$5)</f>
        <v>4058471487.5017381</v>
      </c>
      <c r="AN35" s="39">
        <f t="shared" ref="AN35:BF35" si="8">_xlfn.FORECAST.ETS(AN$5,$AB35:$AL35,$AB$5:$AL$5)</f>
        <v>4594449425.1038046</v>
      </c>
      <c r="AO35" s="39">
        <f t="shared" si="8"/>
        <v>5130427362.7058716</v>
      </c>
      <c r="AP35" s="39">
        <f t="shared" si="8"/>
        <v>5666405300.3079376</v>
      </c>
      <c r="AQ35" s="39">
        <f t="shared" si="8"/>
        <v>6202383237.9100037</v>
      </c>
      <c r="AR35" s="39">
        <f t="shared" si="8"/>
        <v>6738361175.5120707</v>
      </c>
      <c r="AS35" s="39">
        <f t="shared" si="8"/>
        <v>7274339113.1141376</v>
      </c>
      <c r="AT35" s="39">
        <f t="shared" si="8"/>
        <v>7810317050.7162037</v>
      </c>
      <c r="AU35" s="39">
        <f t="shared" si="8"/>
        <v>8346294988.3182697</v>
      </c>
      <c r="AV35" s="39">
        <f t="shared" si="8"/>
        <v>8882272925.9203377</v>
      </c>
      <c r="AW35" s="39">
        <f t="shared" si="8"/>
        <v>9418250863.5224037</v>
      </c>
      <c r="AX35" s="39">
        <f t="shared" si="8"/>
        <v>9954228801.1244698</v>
      </c>
      <c r="AY35" s="39">
        <f t="shared" si="8"/>
        <v>10490206738.726536</v>
      </c>
      <c r="AZ35" s="39">
        <f t="shared" si="8"/>
        <v>11026184676.328602</v>
      </c>
      <c r="BA35" s="39">
        <f t="shared" si="8"/>
        <v>11562162613.93067</v>
      </c>
      <c r="BB35" s="39">
        <f t="shared" si="8"/>
        <v>12098140551.532736</v>
      </c>
      <c r="BC35" s="39">
        <f t="shared" si="8"/>
        <v>12634118489.134802</v>
      </c>
      <c r="BD35" s="39">
        <f t="shared" si="8"/>
        <v>13170096426.736868</v>
      </c>
      <c r="BE35" s="39">
        <f t="shared" si="8"/>
        <v>13706074364.338936</v>
      </c>
      <c r="BF35" s="39">
        <f t="shared" si="8"/>
        <v>14242052301.941002</v>
      </c>
    </row>
    <row r="36" spans="2:58" x14ac:dyDescent="0.45">
      <c r="B36" s="26" t="s">
        <v>87</v>
      </c>
      <c r="C36" s="27">
        <f t="shared" ref="C36:AM36" si="9">SUM(C31:C35)</f>
        <v>70558157973.281219</v>
      </c>
      <c r="D36" s="27">
        <f t="shared" si="9"/>
        <v>74903631006.396164</v>
      </c>
      <c r="E36" s="27">
        <f t="shared" si="9"/>
        <v>78937375216.814301</v>
      </c>
      <c r="F36" s="27">
        <f t="shared" si="9"/>
        <v>82996067209.157059</v>
      </c>
      <c r="G36" s="27">
        <f t="shared" si="9"/>
        <v>87072176370.966095</v>
      </c>
      <c r="H36" s="27">
        <f t="shared" si="9"/>
        <v>90880559561.345978</v>
      </c>
      <c r="I36" s="27">
        <f t="shared" si="9"/>
        <v>94646472728.339493</v>
      </c>
      <c r="J36" s="27">
        <f t="shared" si="9"/>
        <v>98397287986.998093</v>
      </c>
      <c r="K36" s="27">
        <f t="shared" si="9"/>
        <v>102135499952.87811</v>
      </c>
      <c r="L36" s="27">
        <f t="shared" si="9"/>
        <v>105864395773.4299</v>
      </c>
      <c r="M36" s="27">
        <f t="shared" si="9"/>
        <v>109474376683.04561</v>
      </c>
      <c r="N36" s="27">
        <f t="shared" si="9"/>
        <v>112870483694.37325</v>
      </c>
      <c r="O36" s="27">
        <f t="shared" si="9"/>
        <v>116070309349.28824</v>
      </c>
      <c r="P36" s="27">
        <f t="shared" si="9"/>
        <v>119084203707.91962</v>
      </c>
      <c r="Q36" s="27">
        <f t="shared" si="9"/>
        <v>121919493423.30681</v>
      </c>
      <c r="R36" s="27">
        <f t="shared" si="9"/>
        <v>124592409303.06229</v>
      </c>
      <c r="S36" s="27">
        <f t="shared" si="9"/>
        <v>127069304604.91312</v>
      </c>
      <c r="T36" s="27">
        <f t="shared" si="9"/>
        <v>129312010212.10809</v>
      </c>
      <c r="U36" s="27">
        <f t="shared" si="9"/>
        <v>131335088236.16837</v>
      </c>
      <c r="V36" s="27">
        <f t="shared" si="9"/>
        <v>133151573212.95319</v>
      </c>
      <c r="W36" s="27">
        <f t="shared" si="9"/>
        <v>134735362533.5405</v>
      </c>
      <c r="X36" s="27">
        <f t="shared" si="9"/>
        <v>136065498586.48903</v>
      </c>
      <c r="Y36" s="27">
        <f t="shared" si="9"/>
        <v>137166454285.94363</v>
      </c>
      <c r="Z36" s="27">
        <f t="shared" si="9"/>
        <v>138058888784.47089</v>
      </c>
      <c r="AA36" s="27">
        <f t="shared" si="9"/>
        <v>138760719420.67947</v>
      </c>
      <c r="AB36" s="27">
        <f t="shared" si="9"/>
        <v>139305374899.75757</v>
      </c>
      <c r="AC36" s="27">
        <f t="shared" si="9"/>
        <v>139724705316.49768</v>
      </c>
      <c r="AD36" s="27">
        <f t="shared" si="9"/>
        <v>140033188847.66629</v>
      </c>
      <c r="AE36" s="27">
        <f t="shared" si="9"/>
        <v>140246157474.56558</v>
      </c>
      <c r="AF36" s="27">
        <f t="shared" si="9"/>
        <v>140374182083.8981</v>
      </c>
      <c r="AG36" s="27">
        <f t="shared" si="9"/>
        <v>140429255349.62946</v>
      </c>
      <c r="AH36" s="27">
        <f t="shared" si="9"/>
        <v>140422857359.92255</v>
      </c>
      <c r="AI36" s="27">
        <f t="shared" si="9"/>
        <v>140365243893.42279</v>
      </c>
      <c r="AJ36" s="27">
        <f t="shared" si="9"/>
        <v>140265487454.35025</v>
      </c>
      <c r="AK36" s="27">
        <f t="shared" si="9"/>
        <v>140131099701.80679</v>
      </c>
      <c r="AL36" s="27">
        <f t="shared" si="9"/>
        <v>140675621511.55524</v>
      </c>
      <c r="AM36" s="40">
        <f t="shared" si="9"/>
        <v>143217458819.56519</v>
      </c>
      <c r="AN36" s="39">
        <f t="shared" si="6"/>
        <v>144648745154.76733</v>
      </c>
      <c r="AO36" s="39">
        <f t="shared" si="7"/>
        <v>146635306976.37338</v>
      </c>
      <c r="AP36" s="39">
        <f t="shared" si="7"/>
        <v>148621868797.97943</v>
      </c>
      <c r="AQ36" s="39">
        <f t="shared" si="7"/>
        <v>150608430619.58545</v>
      </c>
      <c r="AR36" s="39">
        <f t="shared" si="7"/>
        <v>152594992441.1915</v>
      </c>
      <c r="AS36" s="39">
        <f t="shared" si="7"/>
        <v>154581554262.79755</v>
      </c>
      <c r="AT36" s="39">
        <f t="shared" si="7"/>
        <v>156568116084.40359</v>
      </c>
      <c r="AU36" s="39">
        <f t="shared" si="7"/>
        <v>158554677906.00964</v>
      </c>
      <c r="AV36" s="39">
        <f t="shared" si="7"/>
        <v>160541239727.61569</v>
      </c>
      <c r="AW36" s="39">
        <f t="shared" si="7"/>
        <v>162527801549.22174</v>
      </c>
      <c r="AX36" s="39">
        <f t="shared" si="7"/>
        <v>164514363370.82779</v>
      </c>
      <c r="AY36" s="39">
        <f t="shared" si="7"/>
        <v>166500925192.43384</v>
      </c>
      <c r="AZ36" s="39">
        <f t="shared" si="7"/>
        <v>168487487014.03986</v>
      </c>
      <c r="BA36" s="39">
        <f t="shared" si="7"/>
        <v>170474048835.6459</v>
      </c>
      <c r="BB36" s="39">
        <f t="shared" si="7"/>
        <v>172460610657.25195</v>
      </c>
      <c r="BC36" s="39">
        <f t="shared" si="7"/>
        <v>174447172478.858</v>
      </c>
      <c r="BD36" s="39">
        <f t="shared" si="7"/>
        <v>176433734300.46405</v>
      </c>
      <c r="BE36" s="39">
        <f t="shared" si="7"/>
        <v>178420296122.0701</v>
      </c>
      <c r="BF36" s="39">
        <f t="shared" si="7"/>
        <v>180406857943.67615</v>
      </c>
    </row>
    <row r="38" spans="2:58" x14ac:dyDescent="0.45">
      <c r="B38" s="28" t="s">
        <v>88</v>
      </c>
    </row>
    <row r="39" spans="2:58" x14ac:dyDescent="0.45">
      <c r="B39" s="23" t="s">
        <v>82</v>
      </c>
      <c r="C39" s="24">
        <f>C31*units_conv!$A$2</f>
        <v>4589022662.7937088</v>
      </c>
      <c r="D39" s="24">
        <f>D31*units_conv!$A$2</f>
        <v>5325870776.1050119</v>
      </c>
      <c r="E39" s="24">
        <f>E31*units_conv!$A$2</f>
        <v>5771109565.1256275</v>
      </c>
      <c r="F39" s="24">
        <f>F31*units_conv!$A$2</f>
        <v>6210971305.3302736</v>
      </c>
      <c r="G39" s="24">
        <f>G31*units_conv!$A$2</f>
        <v>6645156543.1446886</v>
      </c>
      <c r="H39" s="24">
        <f>H31*units_conv!$A$2</f>
        <v>7047402199.5601616</v>
      </c>
      <c r="I39" s="24">
        <f>I31*units_conv!$A$2</f>
        <v>7438747703.5943556</v>
      </c>
      <c r="J39" s="24">
        <f>J31*units_conv!$A$2</f>
        <v>7822078297.0740166</v>
      </c>
      <c r="K39" s="24">
        <f>K31*units_conv!$A$2</f>
        <v>8198461956.7905922</v>
      </c>
      <c r="L39" s="24">
        <f>L31*units_conv!$A$2</f>
        <v>8568964443.8551979</v>
      </c>
      <c r="M39" s="24">
        <f>M31*units_conv!$A$2</f>
        <v>8923558094.280632</v>
      </c>
      <c r="N39" s="24">
        <f>N31*units_conv!$A$2</f>
        <v>9253462490.5165539</v>
      </c>
      <c r="O39" s="24">
        <f>O31*units_conv!$A$2</f>
        <v>9560630725.0634632</v>
      </c>
      <c r="P39" s="24">
        <f>P31*units_conv!$A$2</f>
        <v>9846485403.7216873</v>
      </c>
      <c r="Q39" s="24">
        <f>Q31*units_conv!$A$2</f>
        <v>10112416047.910852</v>
      </c>
      <c r="R39" s="24">
        <f>R31*units_conv!$A$2</f>
        <v>10359920300.685423</v>
      </c>
      <c r="S39" s="24">
        <f>S31*units_conv!$A$2</f>
        <v>10583017414.644821</v>
      </c>
      <c r="T39" s="24">
        <f>T31*units_conv!$A$2</f>
        <v>10775877485.565243</v>
      </c>
      <c r="U39" s="24">
        <f>U31*units_conv!$A$2</f>
        <v>10939983120.942059</v>
      </c>
      <c r="V39" s="24">
        <f>V31*units_conv!$A$2</f>
        <v>11076760721.420202</v>
      </c>
      <c r="W39" s="24">
        <f>W31*units_conv!$A$2</f>
        <v>11183852208.896881</v>
      </c>
      <c r="X39" s="24">
        <f>X31*units_conv!$A$2</f>
        <v>11259515547.091253</v>
      </c>
      <c r="Y39" s="24">
        <f>Y31*units_conv!$A$2</f>
        <v>11306412548.005243</v>
      </c>
      <c r="Z39" s="24">
        <f>Z31*units_conv!$A$2</f>
        <v>11326865235.049231</v>
      </c>
      <c r="AA39" s="24">
        <f>AA31*units_conv!$A$2</f>
        <v>11323108066.184935</v>
      </c>
      <c r="AB39" s="24">
        <f>AB31*units_conv!$A$2</f>
        <v>11294936366.176405</v>
      </c>
      <c r="AC39" s="24">
        <f>AC31*units_conv!$A$2</f>
        <v>11242141346.629473</v>
      </c>
      <c r="AD39" s="24">
        <f>AD31*units_conv!$A$2</f>
        <v>11166803636.70624</v>
      </c>
      <c r="AE39" s="24">
        <f>AE31*units_conv!$A$2</f>
        <v>11071240590.761517</v>
      </c>
      <c r="AF39" s="24">
        <f>AF31*units_conv!$A$2</f>
        <v>10957171679.402845</v>
      </c>
      <c r="AG39" s="24">
        <f>AG31*units_conv!$A$2</f>
        <v>10826612358.247961</v>
      </c>
      <c r="AH39" s="24">
        <f>AH31*units_conv!$A$2</f>
        <v>10681456874.514486</v>
      </c>
      <c r="AI39" s="24">
        <f>AI31*units_conv!$A$2</f>
        <v>10523422319.164776</v>
      </c>
      <c r="AJ39" s="24">
        <f>AJ31*units_conv!$A$2</f>
        <v>10354175163.661879</v>
      </c>
      <c r="AK39" s="24">
        <f>AK31*units_conv!$A$2</f>
        <v>10175252638.0012</v>
      </c>
      <c r="AL39" s="24">
        <f>AL31*units_conv!$A$2</f>
        <v>10054790864.332447</v>
      </c>
      <c r="AM39" s="24">
        <f>AM31*units_conv!$A$2</f>
        <v>10206884211.218493</v>
      </c>
      <c r="AN39" s="24">
        <f>AN31*units_conv!$A$2</f>
        <v>10358977558.104536</v>
      </c>
      <c r="AO39" s="24">
        <f>AO31*units_conv!$A$2</f>
        <v>10511070904.99058</v>
      </c>
      <c r="AP39" s="24">
        <f>AP31*units_conv!$A$2</f>
        <v>10663164251.876625</v>
      </c>
      <c r="AQ39" s="24">
        <f>AQ31*units_conv!$A$2</f>
        <v>10815257598.762671</v>
      </c>
      <c r="AR39" s="24">
        <f>AR31*units_conv!$A$2</f>
        <v>10967350945.648716</v>
      </c>
      <c r="AS39" s="24">
        <f>AS31*units_conv!$A$2</f>
        <v>11119444292.53476</v>
      </c>
      <c r="AT39" s="24">
        <f>AT31*units_conv!$A$2</f>
        <v>11271537639.420805</v>
      </c>
      <c r="AU39" s="24">
        <f>AU31*units_conv!$A$2</f>
        <v>11423630986.306849</v>
      </c>
      <c r="AV39" s="24">
        <f>AV31*units_conv!$A$2</f>
        <v>11575724333.192894</v>
      </c>
      <c r="AW39" s="24">
        <f>AW31*units_conv!$A$2</f>
        <v>11727817680.078938</v>
      </c>
      <c r="AX39" s="24">
        <f>AX31*units_conv!$A$2</f>
        <v>11879911026.964983</v>
      </c>
      <c r="AY39" s="24">
        <f>AY31*units_conv!$A$2</f>
        <v>12032004373.851027</v>
      </c>
      <c r="AZ39" s="24">
        <f>AZ31*units_conv!$A$2</f>
        <v>12184097720.73707</v>
      </c>
      <c r="BA39" s="24">
        <f>BA31*units_conv!$A$2</f>
        <v>12336191067.623116</v>
      </c>
      <c r="BB39" s="24">
        <f>BB31*units_conv!$A$2</f>
        <v>12488284414.509161</v>
      </c>
      <c r="BC39" s="24">
        <f>BC31*units_conv!$A$2</f>
        <v>12640377761.395205</v>
      </c>
      <c r="BD39" s="24">
        <f>BD31*units_conv!$A$2</f>
        <v>12792471108.28125</v>
      </c>
      <c r="BE39" s="24">
        <f>BE31*units_conv!$A$2</f>
        <v>12944564455.167295</v>
      </c>
      <c r="BF39" s="24">
        <f>BF31*units_conv!$A$2</f>
        <v>13096657802.053339</v>
      </c>
    </row>
    <row r="40" spans="2:58" x14ac:dyDescent="0.45">
      <c r="B40" s="25" t="s">
        <v>83</v>
      </c>
      <c r="C40" s="24">
        <f>C32*units_conv!$A$2</f>
        <v>10239241111.483377</v>
      </c>
      <c r="D40" s="24">
        <f>D32*units_conv!$A$2</f>
        <v>10481539232.052114</v>
      </c>
      <c r="E40" s="24">
        <f>E32*units_conv!$A$2</f>
        <v>10935851077.954836</v>
      </c>
      <c r="F40" s="24">
        <f>F32*units_conv!$A$2</f>
        <v>11404360438.959301</v>
      </c>
      <c r="G40" s="24">
        <f>G32*units_conv!$A$2</f>
        <v>11885696582.65519</v>
      </c>
      <c r="H40" s="24">
        <f>H32*units_conv!$A$2</f>
        <v>12342043251.122009</v>
      </c>
      <c r="I40" s="24">
        <f>I32*units_conv!$A$2</f>
        <v>12802412345.495249</v>
      </c>
      <c r="J40" s="24">
        <f>J32*units_conv!$A$2</f>
        <v>13269649200.077055</v>
      </c>
      <c r="K40" s="24">
        <f>K32*units_conv!$A$2</f>
        <v>13743425096.848658</v>
      </c>
      <c r="L40" s="24">
        <f>L32*units_conv!$A$2</f>
        <v>14223526972.455704</v>
      </c>
      <c r="M40" s="24">
        <f>M32*units_conv!$A$2</f>
        <v>14691364543.527172</v>
      </c>
      <c r="N40" s="24">
        <f>N32*units_conv!$A$2</f>
        <v>15130994378.772896</v>
      </c>
      <c r="O40" s="24">
        <f>O32*units_conv!$A$2</f>
        <v>15543816437.995974</v>
      </c>
      <c r="P40" s="24">
        <f>P32*units_conv!$A$2</f>
        <v>15930793303.335995</v>
      </c>
      <c r="Q40" s="24">
        <f>Q32*units_conv!$A$2</f>
        <v>16292167796.636654</v>
      </c>
      <c r="R40" s="24">
        <f>R32*units_conv!$A$2</f>
        <v>16630268107.484995</v>
      </c>
      <c r="S40" s="24">
        <f>S32*units_conv!$A$2</f>
        <v>16942513154.303539</v>
      </c>
      <c r="T40" s="24">
        <f>T32*units_conv!$A$2</f>
        <v>17224981635.110661</v>
      </c>
      <c r="U40" s="24">
        <f>U32*units_conv!$A$2</f>
        <v>17479200198.47348</v>
      </c>
      <c r="V40" s="24">
        <f>V32*units_conv!$A$2</f>
        <v>17706625982.583248</v>
      </c>
      <c r="W40" s="24">
        <f>W32*units_conv!$A$2</f>
        <v>17902386395.659851</v>
      </c>
      <c r="X40" s="24">
        <f>X32*units_conv!$A$2</f>
        <v>18062834063.650513</v>
      </c>
      <c r="Y40" s="24">
        <f>Y32*units_conv!$A$2</f>
        <v>18190929424.4468</v>
      </c>
      <c r="Z40" s="24">
        <f>Z32*units_conv!$A$2</f>
        <v>18289567569.872063</v>
      </c>
      <c r="AA40" s="24">
        <f>AA32*units_conv!$A$2</f>
        <v>18361673100.843666</v>
      </c>
      <c r="AB40" s="24">
        <f>AB32*units_conv!$A$2</f>
        <v>18407116186.680004</v>
      </c>
      <c r="AC40" s="24">
        <f>AC32*units_conv!$A$2</f>
        <v>18425787376.427052</v>
      </c>
      <c r="AD40" s="24">
        <f>AD32*units_conv!$A$2</f>
        <v>18420377609.732235</v>
      </c>
      <c r="AE40" s="24">
        <f>AE32*units_conv!$A$2</f>
        <v>18393517931.039162</v>
      </c>
      <c r="AF40" s="24">
        <f>AF32*units_conv!$A$2</f>
        <v>18347336990.280838</v>
      </c>
      <c r="AG40" s="24">
        <f>AG32*units_conv!$A$2</f>
        <v>18284186531.76976</v>
      </c>
      <c r="AH40" s="24">
        <f>AH32*units_conv!$A$2</f>
        <v>18206316887.562241</v>
      </c>
      <c r="AI40" s="24">
        <f>AI32*units_conv!$A$2</f>
        <v>18115889670.90065</v>
      </c>
      <c r="AJ40" s="24">
        <f>AJ32*units_conv!$A$2</f>
        <v>18014873451.124718</v>
      </c>
      <c r="AK40" s="24">
        <f>AK32*units_conv!$A$2</f>
        <v>17905025175.111404</v>
      </c>
      <c r="AL40" s="24">
        <f>AL32*units_conv!$A$2</f>
        <v>17879470145.211201</v>
      </c>
      <c r="AM40" s="24">
        <f>AM32*units_conv!$A$2</f>
        <v>18112506677.588326</v>
      </c>
      <c r="AN40" s="24">
        <f>AN32*units_conv!$A$2</f>
        <v>18345543209.965454</v>
      </c>
      <c r="AO40" s="24">
        <f>AO32*units_conv!$A$2</f>
        <v>18578579742.342579</v>
      </c>
      <c r="AP40" s="24">
        <f>AP32*units_conv!$A$2</f>
        <v>18811616274.719704</v>
      </c>
      <c r="AQ40" s="24">
        <f>AQ32*units_conv!$A$2</f>
        <v>19044652807.096828</v>
      </c>
      <c r="AR40" s="24">
        <f>AR32*units_conv!$A$2</f>
        <v>19277689339.473953</v>
      </c>
      <c r="AS40" s="24">
        <f>AS32*units_conv!$A$2</f>
        <v>19510725871.851086</v>
      </c>
      <c r="AT40" s="24">
        <f>AT32*units_conv!$A$2</f>
        <v>19743762404.22821</v>
      </c>
      <c r="AU40" s="24">
        <f>AU32*units_conv!$A$2</f>
        <v>19976798936.605335</v>
      </c>
      <c r="AV40" s="24">
        <f>AV32*units_conv!$A$2</f>
        <v>20209835468.98246</v>
      </c>
      <c r="AW40" s="24">
        <f>AW32*units_conv!$A$2</f>
        <v>20442872001.359585</v>
      </c>
      <c r="AX40" s="24">
        <f>AX32*units_conv!$A$2</f>
        <v>20675908533.736713</v>
      </c>
      <c r="AY40" s="24">
        <f>AY32*units_conv!$A$2</f>
        <v>20908945066.113838</v>
      </c>
      <c r="AZ40" s="24">
        <f>AZ32*units_conv!$A$2</f>
        <v>21141981598.490967</v>
      </c>
      <c r="BA40" s="24">
        <f>BA32*units_conv!$A$2</f>
        <v>21375018130.868092</v>
      </c>
      <c r="BB40" s="24">
        <f>BB32*units_conv!$A$2</f>
        <v>21608054663.24522</v>
      </c>
      <c r="BC40" s="24">
        <f>BC32*units_conv!$A$2</f>
        <v>21841091195.622345</v>
      </c>
      <c r="BD40" s="24">
        <f>BD32*units_conv!$A$2</f>
        <v>22074127727.99947</v>
      </c>
      <c r="BE40" s="24">
        <f>BE32*units_conv!$A$2</f>
        <v>22307164260.376595</v>
      </c>
      <c r="BF40" s="24">
        <f>BF32*units_conv!$A$2</f>
        <v>22540200792.753719</v>
      </c>
    </row>
    <row r="41" spans="2:58" x14ac:dyDescent="0.45">
      <c r="B41" s="25" t="s">
        <v>84</v>
      </c>
      <c r="C41" s="24">
        <f>C33*units_conv!$A$2</f>
        <v>3359330299.8410702</v>
      </c>
      <c r="D41" s="24">
        <f>D33*units_conv!$A$2</f>
        <v>3510104806.8102102</v>
      </c>
      <c r="E41" s="24">
        <f>E33*units_conv!$A$2</f>
        <v>3661338762.2374868</v>
      </c>
      <c r="F41" s="24">
        <f>F33*units_conv!$A$2</f>
        <v>3813118272.7669759</v>
      </c>
      <c r="G41" s="24">
        <f>G33*units_conv!$A$2</f>
        <v>3964720455.4394078</v>
      </c>
      <c r="H41" s="24">
        <f>H33*units_conv!$A$2</f>
        <v>4106882928.3357854</v>
      </c>
      <c r="I41" s="24">
        <f>I33*units_conv!$A$2</f>
        <v>4246973778.0877185</v>
      </c>
      <c r="J41" s="24">
        <f>J33*units_conv!$A$2</f>
        <v>4385980442.7267714</v>
      </c>
      <c r="K41" s="24">
        <f>K33*units_conv!$A$2</f>
        <v>4523517016.6559515</v>
      </c>
      <c r="L41" s="24">
        <f>L33*units_conv!$A$2</f>
        <v>4659333580.0446177</v>
      </c>
      <c r="M41" s="24">
        <f>M33*units_conv!$A$2</f>
        <v>4793524076.8275719</v>
      </c>
      <c r="N41" s="24">
        <f>N33*units_conv!$A$2</f>
        <v>4926114557.5305538</v>
      </c>
      <c r="O41" s="24">
        <f>O33*units_conv!$A$2</f>
        <v>5058018763.881321</v>
      </c>
      <c r="P41" s="24">
        <f>P33*units_conv!$A$2</f>
        <v>5189281442.6258669</v>
      </c>
      <c r="Q41" s="24">
        <f>Q33*units_conv!$A$2</f>
        <v>5319940816.9915819</v>
      </c>
      <c r="R41" s="24">
        <f>R33*units_conv!$A$2</f>
        <v>5450147947.625577</v>
      </c>
      <c r="S41" s="24">
        <f>S33*units_conv!$A$2</f>
        <v>5580340246.4696541</v>
      </c>
      <c r="T41" s="24">
        <f>T33*units_conv!$A$2</f>
        <v>5710791313.176692</v>
      </c>
      <c r="U41" s="24">
        <f>U33*units_conv!$A$2</f>
        <v>5841956399.1424685</v>
      </c>
      <c r="V41" s="24">
        <f>V33*units_conv!$A$2</f>
        <v>5974051258.5202847</v>
      </c>
      <c r="W41" s="24">
        <f>W33*units_conv!$A$2</f>
        <v>6107246250.1570225</v>
      </c>
      <c r="X41" s="24">
        <f>X33*units_conv!$A$2</f>
        <v>6241232595.1369438</v>
      </c>
      <c r="Y41" s="24">
        <f>Y33*units_conv!$A$2</f>
        <v>6376536421.7380342</v>
      </c>
      <c r="Z41" s="24">
        <f>Z33*units_conv!$A$2</f>
        <v>6513116507.6580296</v>
      </c>
      <c r="AA41" s="24">
        <f>AA33*units_conv!$A$2</f>
        <v>6650315198.8709135</v>
      </c>
      <c r="AB41" s="24">
        <f>AB33*units_conv!$A$2</f>
        <v>6787659798.9355211</v>
      </c>
      <c r="AC41" s="24">
        <f>AC33*units_conv!$A$2</f>
        <v>6925109358.1538124</v>
      </c>
      <c r="AD41" s="24">
        <f>AD33*units_conv!$A$2</f>
        <v>7062520566.4619951</v>
      </c>
      <c r="AE41" s="24">
        <f>AE33*units_conv!$A$2</f>
        <v>7199854399.8619146</v>
      </c>
      <c r="AF41" s="24">
        <f>AF33*units_conv!$A$2</f>
        <v>7336994852.1537533</v>
      </c>
      <c r="AG41" s="24">
        <f>AG33*units_conv!$A$2</f>
        <v>7473743765.4160652</v>
      </c>
      <c r="AH41" s="24">
        <f>AH33*units_conv!$A$2</f>
        <v>7610058855.6627254</v>
      </c>
      <c r="AI41" s="24">
        <f>AI33*units_conv!$A$2</f>
        <v>7745896468.2179117</v>
      </c>
      <c r="AJ41" s="24">
        <f>AJ33*units_conv!$A$2</f>
        <v>7881181756.0884495</v>
      </c>
      <c r="AK41" s="24">
        <f>AK33*units_conv!$A$2</f>
        <v>8015790137.1253786</v>
      </c>
      <c r="AL41" s="24">
        <f>AL33*units_conv!$A$2</f>
        <v>8178732613.5024996</v>
      </c>
      <c r="AM41" s="24">
        <f>AM33*units_conv!$A$2</f>
        <v>8338762908.6911631</v>
      </c>
      <c r="AN41" s="24">
        <f>AN33*units_conv!$A$2</f>
        <v>8498849722.4184866</v>
      </c>
      <c r="AO41" s="24">
        <f>AO33*units_conv!$A$2</f>
        <v>8658936536.1458092</v>
      </c>
      <c r="AP41" s="24">
        <f>AP33*units_conv!$A$2</f>
        <v>8819023349.8731327</v>
      </c>
      <c r="AQ41" s="24">
        <f>AQ33*units_conv!$A$2</f>
        <v>8979110163.6004562</v>
      </c>
      <c r="AR41" s="24">
        <f>AR33*units_conv!$A$2</f>
        <v>9139196977.3277798</v>
      </c>
      <c r="AS41" s="24">
        <f>AS33*units_conv!$A$2</f>
        <v>9299283791.0551052</v>
      </c>
      <c r="AT41" s="24">
        <f>AT33*units_conv!$A$2</f>
        <v>9459370604.7824268</v>
      </c>
      <c r="AU41" s="24">
        <f>AU33*units_conv!$A$2</f>
        <v>9619457418.5097504</v>
      </c>
      <c r="AV41" s="24">
        <f>AV33*units_conv!$A$2</f>
        <v>9779544232.2370758</v>
      </c>
      <c r="AW41" s="24">
        <f>AW33*units_conv!$A$2</f>
        <v>9939631045.9643974</v>
      </c>
      <c r="AX41" s="24">
        <f>AX33*units_conv!$A$2</f>
        <v>10099717859.691721</v>
      </c>
      <c r="AY41" s="24">
        <f>AY33*units_conv!$A$2</f>
        <v>10259804673.419044</v>
      </c>
      <c r="AZ41" s="24">
        <f>AZ33*units_conv!$A$2</f>
        <v>10419891487.146368</v>
      </c>
      <c r="BA41" s="24">
        <f>BA33*units_conv!$A$2</f>
        <v>10579978300.873692</v>
      </c>
      <c r="BB41" s="24">
        <f>BB33*units_conv!$A$2</f>
        <v>10740065114.601015</v>
      </c>
      <c r="BC41" s="24">
        <f>BC33*units_conv!$A$2</f>
        <v>10900151928.328341</v>
      </c>
      <c r="BD41" s="24">
        <f>BD33*units_conv!$A$2</f>
        <v>11060238742.055662</v>
      </c>
      <c r="BE41" s="24">
        <f>BE33*units_conv!$A$2</f>
        <v>11220325555.782986</v>
      </c>
      <c r="BF41" s="24">
        <f>BF33*units_conv!$A$2</f>
        <v>11380412369.510311</v>
      </c>
    </row>
    <row r="42" spans="2:58" x14ac:dyDescent="0.45">
      <c r="B42" s="25" t="s">
        <v>85</v>
      </c>
      <c r="C42" s="24">
        <f>C34*units_conv!$A$2</f>
        <v>451895633.99949306</v>
      </c>
      <c r="D42" s="24">
        <f>D34*units_conv!$A$2</f>
        <v>469927195.25435799</v>
      </c>
      <c r="E42" s="24">
        <f>E34*units_conv!$A$2</f>
        <v>484744880.45832127</v>
      </c>
      <c r="F42" s="24">
        <f>F34*units_conv!$A$2</f>
        <v>496787049.7208907</v>
      </c>
      <c r="G42" s="24">
        <f>G34*units_conv!$A$2</f>
        <v>506457395.03156865</v>
      </c>
      <c r="H42" s="24">
        <f>H34*units_conv!$A$2</f>
        <v>511770801.4219324</v>
      </c>
      <c r="I42" s="24">
        <f>I34*units_conv!$A$2</f>
        <v>514814166.41357636</v>
      </c>
      <c r="J42" s="24">
        <f>J34*units_conv!$A$2</f>
        <v>516100422.22342336</v>
      </c>
      <c r="K42" s="24">
        <f>K34*units_conv!$A$2</f>
        <v>515935223.25651479</v>
      </c>
      <c r="L42" s="24">
        <f>L34*units_conv!$A$2</f>
        <v>514584163.90300477</v>
      </c>
      <c r="M42" s="24">
        <f>M34*units_conv!$A$2</f>
        <v>511618322.47814649</v>
      </c>
      <c r="N42" s="24">
        <f>N34*units_conv!$A$2</f>
        <v>506649991.68996727</v>
      </c>
      <c r="O42" s="24">
        <f>O34*units_conv!$A$2</f>
        <v>500059834.47941518</v>
      </c>
      <c r="P42" s="24">
        <f>P34*units_conv!$A$2</f>
        <v>492152112.24499393</v>
      </c>
      <c r="Q42" s="24">
        <f>Q34*units_conv!$A$2</f>
        <v>483191755.08271945</v>
      </c>
      <c r="R42" s="24">
        <f>R34*units_conv!$A$2</f>
        <v>473489594.61257362</v>
      </c>
      <c r="S42" s="24">
        <f>S34*units_conv!$A$2</f>
        <v>462281520.67109448</v>
      </c>
      <c r="T42" s="24">
        <f>T34*units_conv!$A$2</f>
        <v>448961927.90042382</v>
      </c>
      <c r="U42" s="24">
        <f>U34*units_conv!$A$2</f>
        <v>433913210.96706778</v>
      </c>
      <c r="V42" s="24">
        <f>V34*units_conv!$A$2</f>
        <v>417479436.28853774</v>
      </c>
      <c r="W42" s="24">
        <f>W34*units_conv!$A$2</f>
        <v>399825336.49670815</v>
      </c>
      <c r="X42" s="24">
        <f>X34*units_conv!$A$2</f>
        <v>381112686.71127403</v>
      </c>
      <c r="Y42" s="24">
        <f>Y34*units_conv!$A$2</f>
        <v>361658167.43623155</v>
      </c>
      <c r="Z42" s="24">
        <f>Z34*units_conv!$A$2</f>
        <v>341743455.39192629</v>
      </c>
      <c r="AA42" s="24">
        <f>AA34*units_conv!$A$2</f>
        <v>321600404.90023053</v>
      </c>
      <c r="AB42" s="24">
        <f>AB34*units_conv!$A$2</f>
        <v>301339458.64361197</v>
      </c>
      <c r="AC42" s="24">
        <f>AC34*units_conv!$A$2</f>
        <v>281053715.31971353</v>
      </c>
      <c r="AD42" s="24">
        <f>AD34*units_conv!$A$2</f>
        <v>260906284.54405487</v>
      </c>
      <c r="AE42" s="24">
        <f>AE34*units_conv!$A$2</f>
        <v>241038611.00014848</v>
      </c>
      <c r="AF42" s="24">
        <f>AF34*units_conv!$A$2</f>
        <v>221560694.49873134</v>
      </c>
      <c r="AG42" s="24">
        <f>AG34*units_conv!$A$2</f>
        <v>202565681.82890365</v>
      </c>
      <c r="AH42" s="24">
        <f>AH34*units_conv!$A$2</f>
        <v>184127570.97777787</v>
      </c>
      <c r="AI42" s="24">
        <f>AI34*units_conv!$A$2</f>
        <v>166304437.00835171</v>
      </c>
      <c r="AJ42" s="24">
        <f>AJ34*units_conv!$A$2</f>
        <v>149137800.74317247</v>
      </c>
      <c r="AK42" s="24">
        <f>AK34*units_conv!$A$2</f>
        <v>132657013.25905523</v>
      </c>
      <c r="AL42" s="24">
        <f>AL34*units_conv!$A$2</f>
        <v>118319163.061979</v>
      </c>
      <c r="AM42" s="38">
        <f>AM34*units_conv!$A$2</f>
        <v>103754203.98789287</v>
      </c>
      <c r="AN42" s="38">
        <f>AN34*units_conv!$A$2</f>
        <v>89193684.277193636</v>
      </c>
      <c r="AO42" s="38">
        <f>AO34*units_conv!$A$2</f>
        <v>74633164.56649439</v>
      </c>
      <c r="AP42" s="38">
        <f>AP34*units_conv!$A$2</f>
        <v>60072644.855795145</v>
      </c>
      <c r="AQ42" s="38">
        <f>AQ34*units_conv!$A$2</f>
        <v>45512125.1450959</v>
      </c>
      <c r="AR42" s="38">
        <f>AR34*units_conv!$A$2</f>
        <v>30951605.434396673</v>
      </c>
      <c r="AS42" s="38">
        <f>AS34*units_conv!$A$2</f>
        <v>16391085.72369742</v>
      </c>
      <c r="AT42" s="38">
        <f>AT34*units_conv!$A$2</f>
        <v>1830566.0129981809</v>
      </c>
      <c r="AU42" s="38">
        <f>AU34*units_conv!$A$2</f>
        <v>-12729953.697701072</v>
      </c>
      <c r="AV42" s="38">
        <f>AV34*units_conv!$A$2</f>
        <v>-27290473.408400312</v>
      </c>
      <c r="AW42" s="38">
        <f>AW34*units_conv!$A$2</f>
        <v>-41850993.119099542</v>
      </c>
      <c r="AX42" s="38">
        <f>AX34*units_conv!$A$2</f>
        <v>-56411512.829798773</v>
      </c>
      <c r="AY42" s="38">
        <f>AY34*units_conv!$A$2</f>
        <v>-70972032.540498033</v>
      </c>
      <c r="AZ42" s="38">
        <f>AZ34*units_conv!$A$2</f>
        <v>-85532552.251197264</v>
      </c>
      <c r="BA42" s="38">
        <f>BA34*units_conv!$A$2</f>
        <v>-100093071.96189652</v>
      </c>
      <c r="BB42" s="38">
        <f>BB34*units_conv!$A$2</f>
        <v>-114653591.67259575</v>
      </c>
      <c r="BC42" s="38">
        <f>BC34*units_conv!$A$2</f>
        <v>-129214111.38329498</v>
      </c>
      <c r="BD42" s="38">
        <f>BD34*units_conv!$A$2</f>
        <v>-143774631.09399423</v>
      </c>
      <c r="BE42" s="38">
        <f>BE34*units_conv!$A$2</f>
        <v>-158335150.80469346</v>
      </c>
      <c r="BF42" s="38">
        <f>BF34*units_conv!$A$2</f>
        <v>-172895670.51539275</v>
      </c>
    </row>
    <row r="43" spans="2:58" x14ac:dyDescent="0.45">
      <c r="B43" s="25" t="s">
        <v>86</v>
      </c>
      <c r="C43" s="24">
        <f>C35*units_conv!$A$2</f>
        <v>0</v>
      </c>
      <c r="D43" s="24">
        <f>D35*units_conv!$A$2</f>
        <v>0</v>
      </c>
      <c r="E43" s="24">
        <f>E35*units_conv!$A$2</f>
        <v>0</v>
      </c>
      <c r="F43" s="24">
        <f>F35*units_conv!$A$2</f>
        <v>0</v>
      </c>
      <c r="G43" s="24">
        <f>G35*units_conv!$A$2</f>
        <v>0</v>
      </c>
      <c r="H43" s="24">
        <f>H35*units_conv!$A$2</f>
        <v>0</v>
      </c>
      <c r="I43" s="24">
        <f>I35*units_conv!$A$2</f>
        <v>0</v>
      </c>
      <c r="J43" s="24">
        <f>J35*units_conv!$A$2</f>
        <v>0</v>
      </c>
      <c r="K43" s="24">
        <f>K35*units_conv!$A$2</f>
        <v>0</v>
      </c>
      <c r="L43" s="24">
        <f>L35*units_conv!$A$2</f>
        <v>0</v>
      </c>
      <c r="M43" s="24">
        <f>M35*units_conv!$A$2</f>
        <v>0</v>
      </c>
      <c r="N43" s="24">
        <f>N35*units_conv!$A$2</f>
        <v>0</v>
      </c>
      <c r="O43" s="24">
        <f>O35*units_conv!$A$2</f>
        <v>0</v>
      </c>
      <c r="P43" s="24">
        <f>P35*units_conv!$A$2</f>
        <v>0</v>
      </c>
      <c r="Q43" s="24">
        <f>Q35*units_conv!$A$2</f>
        <v>0</v>
      </c>
      <c r="R43" s="24">
        <f>R35*units_conv!$A$2</f>
        <v>0</v>
      </c>
      <c r="S43" s="24">
        <f>S35*units_conv!$A$2</f>
        <v>0</v>
      </c>
      <c r="T43" s="24">
        <f>T35*units_conv!$A$2</f>
        <v>0</v>
      </c>
      <c r="U43" s="24">
        <f>U35*units_conv!$A$2</f>
        <v>0</v>
      </c>
      <c r="V43" s="24">
        <f>V35*units_conv!$A$2</f>
        <v>0</v>
      </c>
      <c r="W43" s="24">
        <f>W35*units_conv!$A$2</f>
        <v>0</v>
      </c>
      <c r="X43" s="24">
        <f>X35*units_conv!$A$2</f>
        <v>0</v>
      </c>
      <c r="Y43" s="24">
        <f>Y35*units_conv!$A$2</f>
        <v>0</v>
      </c>
      <c r="Z43" s="24">
        <f>Z35*units_conv!$A$2</f>
        <v>0</v>
      </c>
      <c r="AA43" s="24">
        <f>AA35*units_conv!$A$2</f>
        <v>0</v>
      </c>
      <c r="AB43" s="24">
        <f>AB35*units_conv!$A$2</f>
        <v>9527687.5832160003</v>
      </c>
      <c r="AC43" s="24">
        <f>AC35*units_conv!$A$2</f>
        <v>37263056.339771733</v>
      </c>
      <c r="AD43" s="24">
        <f>AD35*units_conv!$A$2</f>
        <v>82239466.821171343</v>
      </c>
      <c r="AE43" s="24">
        <f>AE35*units_conv!$A$2</f>
        <v>143456379.70819306</v>
      </c>
      <c r="AF43" s="24">
        <f>AF35*units_conv!$A$2</f>
        <v>219864213.13136089</v>
      </c>
      <c r="AG43" s="24">
        <f>AG35*units_conv!$A$2</f>
        <v>310368906.95961833</v>
      </c>
      <c r="AH43" s="24">
        <f>AH35*units_conv!$A$2</f>
        <v>413826885.76822871</v>
      </c>
      <c r="AI43" s="24">
        <f>AI35*units_conv!$A$2</f>
        <v>529054314.5216009</v>
      </c>
      <c r="AJ43" s="24">
        <f>AJ35*units_conv!$A$2</f>
        <v>654846180.17239761</v>
      </c>
      <c r="AK43" s="24">
        <f>AK35*units_conv!$A$2</f>
        <v>789987906.92866576</v>
      </c>
      <c r="AL43" s="24">
        <f>AL35*units_conv!$A$2</f>
        <v>931247499.84244502</v>
      </c>
      <c r="AM43" s="24">
        <f>AM35*units_conv!$A$2</f>
        <v>1072134529.7963092</v>
      </c>
      <c r="AN43" s="24">
        <f>AN35*units_conv!$A$2</f>
        <v>1213724893.5285223</v>
      </c>
      <c r="AO43" s="24">
        <f>AO35*units_conv!$A$2</f>
        <v>1355315257.2607355</v>
      </c>
      <c r="AP43" s="24">
        <f>AP35*units_conv!$A$2</f>
        <v>1496905620.9929485</v>
      </c>
      <c r="AQ43" s="24">
        <f>AQ35*units_conv!$A$2</f>
        <v>1638495984.7251616</v>
      </c>
      <c r="AR43" s="24">
        <f>AR35*units_conv!$A$2</f>
        <v>1780086348.4573748</v>
      </c>
      <c r="AS43" s="24">
        <f>AS35*units_conv!$A$2</f>
        <v>1921676712.1895881</v>
      </c>
      <c r="AT43" s="24">
        <f>AT35*units_conv!$A$2</f>
        <v>2063267075.9218011</v>
      </c>
      <c r="AU43" s="24">
        <f>AU35*units_conv!$A$2</f>
        <v>2204857439.6540141</v>
      </c>
      <c r="AV43" s="24">
        <f>AV35*units_conv!$A$2</f>
        <v>2346447803.3862276</v>
      </c>
      <c r="AW43" s="24">
        <f>AW35*units_conv!$A$2</f>
        <v>2488038167.1184406</v>
      </c>
      <c r="AX43" s="24">
        <f>AX35*units_conv!$A$2</f>
        <v>2629628530.8506536</v>
      </c>
      <c r="AY43" s="24">
        <f>AY35*units_conv!$A$2</f>
        <v>2771218894.5828667</v>
      </c>
      <c r="AZ43" s="24">
        <f>AZ35*units_conv!$A$2</f>
        <v>2912809258.3150797</v>
      </c>
      <c r="BA43" s="24">
        <f>BA35*units_conv!$A$2</f>
        <v>3054399622.0472932</v>
      </c>
      <c r="BB43" s="24">
        <f>BB35*units_conv!$A$2</f>
        <v>3195989985.7795062</v>
      </c>
      <c r="BC43" s="24">
        <f>BC35*units_conv!$A$2</f>
        <v>3337580349.5117192</v>
      </c>
      <c r="BD43" s="24">
        <f>BD35*units_conv!$A$2</f>
        <v>3479170713.2439322</v>
      </c>
      <c r="BE43" s="24">
        <f>BE35*units_conv!$A$2</f>
        <v>3620761076.9761457</v>
      </c>
      <c r="BF43" s="24">
        <f>BF35*units_conv!$A$2</f>
        <v>3762351440.7083588</v>
      </c>
    </row>
    <row r="44" spans="2:58" x14ac:dyDescent="0.45">
      <c r="B44" s="26" t="s">
        <v>87</v>
      </c>
      <c r="C44" s="27">
        <f t="shared" ref="C44:AL44" si="10">SUM(C39:C43)</f>
        <v>18639489708.117649</v>
      </c>
      <c r="D44" s="27">
        <f t="shared" si="10"/>
        <v>19787442010.221695</v>
      </c>
      <c r="E44" s="27">
        <f t="shared" si="10"/>
        <v>20853044285.776272</v>
      </c>
      <c r="F44" s="27">
        <f t="shared" si="10"/>
        <v>21925237066.777439</v>
      </c>
      <c r="G44" s="27">
        <f t="shared" si="10"/>
        <v>23002030976.270855</v>
      </c>
      <c r="H44" s="27">
        <f t="shared" si="10"/>
        <v>24008099180.439888</v>
      </c>
      <c r="I44" s="27">
        <f t="shared" si="10"/>
        <v>25002947993.5909</v>
      </c>
      <c r="J44" s="27">
        <f t="shared" si="10"/>
        <v>25993808362.101265</v>
      </c>
      <c r="K44" s="27">
        <f t="shared" si="10"/>
        <v>26981339293.55172</v>
      </c>
      <c r="L44" s="27">
        <f t="shared" si="10"/>
        <v>27966409160.258522</v>
      </c>
      <c r="M44" s="27">
        <f t="shared" si="10"/>
        <v>28920065037.113522</v>
      </c>
      <c r="N44" s="27">
        <f t="shared" si="10"/>
        <v>29817221418.509975</v>
      </c>
      <c r="O44" s="27">
        <f t="shared" si="10"/>
        <v>30662525761.420174</v>
      </c>
      <c r="P44" s="27">
        <f t="shared" si="10"/>
        <v>31458712261.928543</v>
      </c>
      <c r="Q44" s="27">
        <f t="shared" si="10"/>
        <v>32207716416.621807</v>
      </c>
      <c r="R44" s="27">
        <f t="shared" si="10"/>
        <v>32913825950.408569</v>
      </c>
      <c r="S44" s="27">
        <f t="shared" si="10"/>
        <v>33568152336.089108</v>
      </c>
      <c r="T44" s="27">
        <f t="shared" si="10"/>
        <v>34160612361.753021</v>
      </c>
      <c r="U44" s="27">
        <f t="shared" si="10"/>
        <v>34695052929.525078</v>
      </c>
      <c r="V44" s="27">
        <f t="shared" si="10"/>
        <v>35174917398.812271</v>
      </c>
      <c r="W44" s="27">
        <f t="shared" si="10"/>
        <v>35593310191.210464</v>
      </c>
      <c r="X44" s="27">
        <f t="shared" si="10"/>
        <v>35944694892.589981</v>
      </c>
      <c r="Y44" s="27">
        <f t="shared" si="10"/>
        <v>36235536561.626312</v>
      </c>
      <c r="Z44" s="27">
        <f t="shared" si="10"/>
        <v>36471292767.971252</v>
      </c>
      <c r="AA44" s="27">
        <f t="shared" si="10"/>
        <v>36656696770.799744</v>
      </c>
      <c r="AB44" s="27">
        <f t="shared" si="10"/>
        <v>36800579498.018761</v>
      </c>
      <c r="AC44" s="27">
        <f t="shared" si="10"/>
        <v>36911354852.869827</v>
      </c>
      <c r="AD44" s="27">
        <f t="shared" si="10"/>
        <v>36992847564.265701</v>
      </c>
      <c r="AE44" s="27">
        <f t="shared" si="10"/>
        <v>37049107912.370926</v>
      </c>
      <c r="AF44" s="27">
        <f t="shared" si="10"/>
        <v>37082928429.467537</v>
      </c>
      <c r="AG44" s="27">
        <f t="shared" si="10"/>
        <v>37097477244.222313</v>
      </c>
      <c r="AH44" s="27">
        <f t="shared" si="10"/>
        <v>37095787074.485458</v>
      </c>
      <c r="AI44" s="27">
        <f t="shared" si="10"/>
        <v>37080567209.813293</v>
      </c>
      <c r="AJ44" s="27">
        <f t="shared" si="10"/>
        <v>37054214351.790619</v>
      </c>
      <c r="AK44" s="27">
        <f t="shared" si="10"/>
        <v>37018712870.425705</v>
      </c>
      <c r="AL44" s="27">
        <f t="shared" si="10"/>
        <v>37162560285.950577</v>
      </c>
      <c r="AM44" s="27">
        <f t="shared" ref="AM44:BF44" si="11">SUM(AM39:AM43)</f>
        <v>37834042531.282181</v>
      </c>
      <c r="AN44" s="27">
        <f t="shared" si="11"/>
        <v>38506289068.294189</v>
      </c>
      <c r="AO44" s="27">
        <f t="shared" si="11"/>
        <v>39178535605.306206</v>
      </c>
      <c r="AP44" s="27">
        <f t="shared" si="11"/>
        <v>39850782142.318207</v>
      </c>
      <c r="AQ44" s="27">
        <f t="shared" si="11"/>
        <v>40523028679.330208</v>
      </c>
      <c r="AR44" s="27">
        <f t="shared" si="11"/>
        <v>41195275216.342216</v>
      </c>
      <c r="AS44" s="27">
        <f t="shared" si="11"/>
        <v>41867521753.354233</v>
      </c>
      <c r="AT44" s="27">
        <f t="shared" si="11"/>
        <v>42539768290.366241</v>
      </c>
      <c r="AU44" s="27">
        <f t="shared" si="11"/>
        <v>43212014827.37825</v>
      </c>
      <c r="AV44" s="27">
        <f t="shared" si="11"/>
        <v>43884261364.390259</v>
      </c>
      <c r="AW44" s="27">
        <f t="shared" si="11"/>
        <v>44556507901.40226</v>
      </c>
      <c r="AX44" s="27">
        <f t="shared" si="11"/>
        <v>45228754438.414276</v>
      </c>
      <c r="AY44" s="27">
        <f t="shared" si="11"/>
        <v>45901000975.426285</v>
      </c>
      <c r="AZ44" s="27">
        <f t="shared" si="11"/>
        <v>46573247512.438286</v>
      </c>
      <c r="BA44" s="27">
        <f t="shared" si="11"/>
        <v>47245494049.450294</v>
      </c>
      <c r="BB44" s="27">
        <f t="shared" si="11"/>
        <v>47917740586.462303</v>
      </c>
      <c r="BC44" s="27">
        <f t="shared" si="11"/>
        <v>48589987123.474312</v>
      </c>
      <c r="BD44" s="27">
        <f t="shared" si="11"/>
        <v>49262233660.48632</v>
      </c>
      <c r="BE44" s="27">
        <f t="shared" si="11"/>
        <v>49934480197.498322</v>
      </c>
      <c r="BF44" s="27">
        <f t="shared" si="11"/>
        <v>50606726734.51033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5F9D-B796-4455-9F8D-6BAC88AC929D}">
  <dimension ref="A1:BH44"/>
  <sheetViews>
    <sheetView workbookViewId="0">
      <selection activeCell="BF13" sqref="BF13"/>
    </sheetView>
  </sheetViews>
  <sheetFormatPr defaultColWidth="8.86328125" defaultRowHeight="14.25" x14ac:dyDescent="0.45"/>
  <cols>
    <col min="1" max="1" width="26.6640625" style="30" customWidth="1"/>
    <col min="2" max="2" width="14.33203125" bestFit="1" customWidth="1"/>
    <col min="3" max="40" width="15.33203125" bestFit="1" customWidth="1"/>
    <col min="41" max="60" width="14.3984375" bestFit="1" customWidth="1"/>
  </cols>
  <sheetData>
    <row r="1" spans="1:60" x14ac:dyDescent="0.45">
      <c r="A1" s="1" t="s">
        <v>57</v>
      </c>
    </row>
    <row r="2" spans="1:60" x14ac:dyDescent="0.45">
      <c r="A2" s="14" t="s">
        <v>58</v>
      </c>
    </row>
    <row r="5" spans="1:60" s="28" customFormat="1" x14ac:dyDescent="0.45">
      <c r="A5" s="29" t="s">
        <v>89</v>
      </c>
    </row>
    <row r="6" spans="1:60" x14ac:dyDescent="0.45">
      <c r="A6"/>
    </row>
    <row r="7" spans="1:60" x14ac:dyDescent="0.45">
      <c r="B7">
        <v>2012</v>
      </c>
      <c r="C7">
        <v>2013</v>
      </c>
      <c r="D7">
        <v>2014</v>
      </c>
      <c r="E7">
        <v>2015</v>
      </c>
      <c r="F7">
        <v>2016</v>
      </c>
      <c r="G7">
        <v>2017</v>
      </c>
      <c r="H7">
        <v>2018</v>
      </c>
      <c r="I7">
        <v>2019</v>
      </c>
      <c r="J7">
        <v>2020</v>
      </c>
      <c r="K7">
        <v>2021</v>
      </c>
      <c r="L7">
        <v>2022</v>
      </c>
      <c r="M7">
        <v>2023</v>
      </c>
      <c r="N7">
        <v>2024</v>
      </c>
      <c r="O7">
        <v>2025</v>
      </c>
      <c r="P7">
        <v>2026</v>
      </c>
      <c r="Q7">
        <v>2027</v>
      </c>
      <c r="R7">
        <v>2028</v>
      </c>
      <c r="S7">
        <v>2029</v>
      </c>
      <c r="T7">
        <v>2030</v>
      </c>
      <c r="U7">
        <v>2031</v>
      </c>
      <c r="V7">
        <v>2032</v>
      </c>
      <c r="W7">
        <v>2033</v>
      </c>
      <c r="X7">
        <v>2034</v>
      </c>
      <c r="Y7">
        <v>2035</v>
      </c>
      <c r="Z7">
        <v>2036</v>
      </c>
      <c r="AA7">
        <v>2037</v>
      </c>
      <c r="AB7">
        <v>2038</v>
      </c>
      <c r="AC7">
        <v>2039</v>
      </c>
      <c r="AD7">
        <v>2040</v>
      </c>
      <c r="AE7">
        <v>2041</v>
      </c>
      <c r="AF7">
        <v>2042</v>
      </c>
      <c r="AG7">
        <v>2043</v>
      </c>
      <c r="AH7">
        <v>2044</v>
      </c>
      <c r="AI7">
        <v>2045</v>
      </c>
      <c r="AJ7">
        <v>2046</v>
      </c>
      <c r="AK7">
        <v>2047</v>
      </c>
      <c r="AL7">
        <v>2048</v>
      </c>
      <c r="AM7">
        <v>2049</v>
      </c>
      <c r="AN7">
        <v>2050</v>
      </c>
      <c r="AO7">
        <v>2051</v>
      </c>
      <c r="AP7">
        <v>2052</v>
      </c>
      <c r="AQ7">
        <v>2053</v>
      </c>
      <c r="AR7">
        <v>2054</v>
      </c>
      <c r="AS7">
        <v>2055</v>
      </c>
      <c r="AT7">
        <v>2056</v>
      </c>
      <c r="AU7">
        <v>2057</v>
      </c>
      <c r="AV7">
        <v>2058</v>
      </c>
      <c r="AW7">
        <v>2059</v>
      </c>
      <c r="AX7">
        <v>2060</v>
      </c>
      <c r="AY7">
        <v>2061</v>
      </c>
      <c r="AZ7">
        <v>2062</v>
      </c>
      <c r="BA7">
        <v>2063</v>
      </c>
      <c r="BB7">
        <v>2064</v>
      </c>
      <c r="BC7">
        <v>2065</v>
      </c>
      <c r="BD7">
        <v>2066</v>
      </c>
      <c r="BE7">
        <v>2067</v>
      </c>
      <c r="BF7">
        <v>2068</v>
      </c>
      <c r="BG7">
        <v>2069</v>
      </c>
      <c r="BH7">
        <v>2070</v>
      </c>
    </row>
    <row r="8" spans="1:60" x14ac:dyDescent="0.45">
      <c r="A8" s="31" t="s">
        <v>90</v>
      </c>
      <c r="B8" s="9">
        <v>7.0000000000000007E-2</v>
      </c>
      <c r="C8" s="9">
        <v>7.0000000000000007E-2</v>
      </c>
      <c r="D8" s="9">
        <v>7.0000000000000007E-2</v>
      </c>
      <c r="E8" s="9">
        <v>0.1</v>
      </c>
      <c r="F8" s="9">
        <v>0.1</v>
      </c>
      <c r="G8" s="9">
        <v>0.1</v>
      </c>
      <c r="H8" s="9">
        <v>0.1</v>
      </c>
      <c r="I8" s="9">
        <v>0.1</v>
      </c>
      <c r="J8" s="9">
        <v>0.12</v>
      </c>
      <c r="K8" s="9">
        <v>0.12266666666666666</v>
      </c>
      <c r="L8" s="9">
        <v>0.12533333333333332</v>
      </c>
      <c r="M8" s="9">
        <v>0.128</v>
      </c>
      <c r="N8" s="9">
        <v>0.13066666666666668</v>
      </c>
      <c r="O8" s="9">
        <v>0.13333333333333336</v>
      </c>
      <c r="P8" s="9">
        <v>0.13600000000000001</v>
      </c>
      <c r="Q8" s="9">
        <v>0.13866666666666669</v>
      </c>
      <c r="R8" s="9">
        <v>0.14133333333333337</v>
      </c>
      <c r="S8" s="9">
        <v>0.14400000000000002</v>
      </c>
      <c r="T8" s="9">
        <v>0.1466666666666667</v>
      </c>
      <c r="U8" s="9">
        <v>0.14933333333333337</v>
      </c>
      <c r="V8" s="9">
        <v>0.15200000000000002</v>
      </c>
      <c r="W8" s="9">
        <v>0.1546666666666667</v>
      </c>
      <c r="X8" s="9">
        <v>0.15733333333333338</v>
      </c>
      <c r="Y8" s="9">
        <v>0.16000000000000003</v>
      </c>
      <c r="Z8" s="9">
        <v>0.16266666666666671</v>
      </c>
      <c r="AA8" s="9">
        <v>0.16533333333333339</v>
      </c>
      <c r="AB8" s="9">
        <v>0.16800000000000007</v>
      </c>
      <c r="AC8" s="9">
        <v>0.17066666666666672</v>
      </c>
      <c r="AD8" s="9">
        <v>0.17333333333333339</v>
      </c>
      <c r="AE8" s="9">
        <v>0.17600000000000007</v>
      </c>
      <c r="AF8" s="9">
        <v>0.17866666666666675</v>
      </c>
      <c r="AG8" s="9">
        <v>0.1813333333333334</v>
      </c>
      <c r="AH8" s="9">
        <v>0.18400000000000008</v>
      </c>
      <c r="AI8" s="9">
        <v>0.18666666666666676</v>
      </c>
      <c r="AJ8" s="9">
        <v>0.18933333333333341</v>
      </c>
      <c r="AK8" s="9">
        <v>0.19200000000000009</v>
      </c>
      <c r="AL8" s="9">
        <v>0.19466666666666677</v>
      </c>
      <c r="AM8" s="9">
        <v>0.19733333333333342</v>
      </c>
      <c r="AN8" s="9">
        <v>0.20000000000000009</v>
      </c>
      <c r="AO8">
        <f>_xlfn.FORECAST.ETS(AO$7,$B8:$AN8,$B$7:$AN$7)</f>
        <v>0.20335748655733371</v>
      </c>
      <c r="AP8">
        <f>_xlfn.FORECAST.ETS(AP$7,$B8:$AN8,$B$7:$AN$7)</f>
        <v>0.20654203745841687</v>
      </c>
      <c r="AQ8">
        <f t="shared" ref="AQ8:BH9" si="0">_xlfn.FORECAST.ETS(AQ$7,$B8:$AN8,$B$7:$AN$7)</f>
        <v>0.20972658835950006</v>
      </c>
      <c r="AR8">
        <f t="shared" si="0"/>
        <v>0.21291113926058322</v>
      </c>
      <c r="AS8">
        <f t="shared" si="0"/>
        <v>0.21609569016166638</v>
      </c>
      <c r="AT8">
        <f t="shared" si="0"/>
        <v>0.21928024106274954</v>
      </c>
      <c r="AU8">
        <f t="shared" si="0"/>
        <v>0.2224647919638327</v>
      </c>
      <c r="AV8">
        <f t="shared" si="0"/>
        <v>0.22564934286491589</v>
      </c>
      <c r="AW8">
        <f t="shared" si="0"/>
        <v>0.22883389376599905</v>
      </c>
      <c r="AX8">
        <f t="shared" si="0"/>
        <v>0.23201844466708221</v>
      </c>
      <c r="AY8">
        <f t="shared" si="0"/>
        <v>0.23520299556816537</v>
      </c>
      <c r="AZ8">
        <f t="shared" si="0"/>
        <v>0.23838754646924853</v>
      </c>
      <c r="BA8">
        <f t="shared" si="0"/>
        <v>0.24157209737033172</v>
      </c>
      <c r="BB8">
        <f t="shared" si="0"/>
        <v>0.24475664827141488</v>
      </c>
      <c r="BC8">
        <f t="shared" si="0"/>
        <v>0.24794119917249804</v>
      </c>
      <c r="BD8">
        <f t="shared" si="0"/>
        <v>0.25112575007358123</v>
      </c>
      <c r="BE8">
        <f t="shared" si="0"/>
        <v>0.25431030097466439</v>
      </c>
      <c r="BF8">
        <f t="shared" si="0"/>
        <v>0.25749485187574755</v>
      </c>
      <c r="BG8">
        <f t="shared" si="0"/>
        <v>0.26067940277683072</v>
      </c>
      <c r="BH8">
        <f t="shared" si="0"/>
        <v>0.26386395367791388</v>
      </c>
    </row>
    <row r="9" spans="1:60" x14ac:dyDescent="0.45">
      <c r="A9" s="32" t="s">
        <v>91</v>
      </c>
      <c r="B9" s="9">
        <v>36604957.857344903</v>
      </c>
      <c r="C9" s="9">
        <v>38622688.396991849</v>
      </c>
      <c r="D9" s="9">
        <v>40372184.125335366</v>
      </c>
      <c r="E9" s="9">
        <v>41408359.855691969</v>
      </c>
      <c r="F9" s="9">
        <v>42236264.067978896</v>
      </c>
      <c r="G9" s="9">
        <v>43082973.938281246</v>
      </c>
      <c r="H9" s="9">
        <v>43906511.499648377</v>
      </c>
      <c r="I9" s="9">
        <v>44706284.141318738</v>
      </c>
      <c r="J9" s="9">
        <v>45077941.37886595</v>
      </c>
      <c r="K9" s="9">
        <v>44994376.919041768</v>
      </c>
      <c r="L9" s="9">
        <v>44658086.499336317</v>
      </c>
      <c r="M9" s="9">
        <v>44309363.243062109</v>
      </c>
      <c r="N9" s="9">
        <v>43954253.734441198</v>
      </c>
      <c r="O9" s="9">
        <v>43671897.676952437</v>
      </c>
      <c r="P9" s="9">
        <v>43420097.458951727</v>
      </c>
      <c r="Q9" s="9">
        <v>43221614.863014139</v>
      </c>
      <c r="R9" s="9">
        <v>43125756.457568884</v>
      </c>
      <c r="S9" s="9">
        <v>43103456.8347013</v>
      </c>
      <c r="T9" s="9">
        <v>43057240.151658118</v>
      </c>
      <c r="U9" s="9">
        <v>43209975.063346565</v>
      </c>
      <c r="V9" s="9">
        <v>43437157.852943674</v>
      </c>
      <c r="W9" s="9">
        <v>43653816.596815497</v>
      </c>
      <c r="X9" s="9">
        <v>43886345.007484645</v>
      </c>
      <c r="Y9" s="9">
        <v>43943760.088143989</v>
      </c>
      <c r="Z9" s="9">
        <v>44114671.530940384</v>
      </c>
      <c r="AA9" s="9">
        <v>44252754.758770272</v>
      </c>
      <c r="AB9" s="9">
        <v>44375343.625457041</v>
      </c>
      <c r="AC9" s="9">
        <v>44498455.558864146</v>
      </c>
      <c r="AD9" s="9">
        <v>44456800.706940137</v>
      </c>
      <c r="AE9" s="9">
        <v>44658464.961115703</v>
      </c>
      <c r="AF9" s="9">
        <v>44951356.640185401</v>
      </c>
      <c r="AG9" s="9">
        <v>45301638.048808962</v>
      </c>
      <c r="AH9" s="9">
        <v>45676162.319653437</v>
      </c>
      <c r="AI9" s="9">
        <v>45713564.843938127</v>
      </c>
      <c r="AJ9" s="9">
        <v>45817110.819089398</v>
      </c>
      <c r="AK9" s="9">
        <v>45709715.088243566</v>
      </c>
      <c r="AL9" s="9">
        <v>45568543.588198885</v>
      </c>
      <c r="AM9" s="9">
        <v>45469423.030716211</v>
      </c>
      <c r="AN9" s="9">
        <v>45036412.462165937</v>
      </c>
      <c r="AO9">
        <f>_xlfn.FORECAST.ETS(AO$7,$B9:$AN9,$B$7:$AN$7)</f>
        <v>44934381.022038504</v>
      </c>
      <c r="AP9">
        <f>_xlfn.FORECAST.ETS(AP$7,$B9:$AN9,$B$7:$AN$7)</f>
        <v>44831469.735814825</v>
      </c>
      <c r="AQ9">
        <f t="shared" si="0"/>
        <v>44728558.449591137</v>
      </c>
      <c r="AR9">
        <f t="shared" si="0"/>
        <v>44625647.16336745</v>
      </c>
      <c r="AS9">
        <f t="shared" si="0"/>
        <v>44522735.87714377</v>
      </c>
      <c r="AT9">
        <f t="shared" si="0"/>
        <v>44419824.590920083</v>
      </c>
      <c r="AU9">
        <f t="shared" si="0"/>
        <v>44316913.304696396</v>
      </c>
      <c r="AV9">
        <f t="shared" si="0"/>
        <v>44214002.018472716</v>
      </c>
      <c r="AW9">
        <f t="shared" si="0"/>
        <v>44111090.732249029</v>
      </c>
      <c r="AX9">
        <f t="shared" si="0"/>
        <v>44008179.446025342</v>
      </c>
      <c r="AY9">
        <f t="shared" si="0"/>
        <v>43905268.159801662</v>
      </c>
      <c r="AZ9">
        <f t="shared" si="0"/>
        <v>43802356.873577975</v>
      </c>
      <c r="BA9">
        <f t="shared" si="0"/>
        <v>43699445.587354288</v>
      </c>
      <c r="BB9">
        <f t="shared" si="0"/>
        <v>43596534.301130608</v>
      </c>
      <c r="BC9">
        <f t="shared" si="0"/>
        <v>43493623.01490692</v>
      </c>
      <c r="BD9">
        <f t="shared" si="0"/>
        <v>43390711.728683233</v>
      </c>
      <c r="BE9">
        <f t="shared" si="0"/>
        <v>43287800.442459553</v>
      </c>
      <c r="BF9">
        <f t="shared" si="0"/>
        <v>43184889.156235866</v>
      </c>
      <c r="BG9">
        <f t="shared" si="0"/>
        <v>43081977.870012179</v>
      </c>
      <c r="BH9">
        <f t="shared" si="0"/>
        <v>42979066.583788499</v>
      </c>
    </row>
    <row r="10" spans="1:60" x14ac:dyDescent="0.45">
      <c r="A10" s="32" t="s">
        <v>92</v>
      </c>
      <c r="B10" s="27">
        <f>B9*units_conv!$A$5*units_conv!$A$2</f>
        <v>9670004927.090519</v>
      </c>
      <c r="C10" s="27">
        <f>C9*units_conv!$A$5*units_conv!$A$2</f>
        <v>10203032839.210133</v>
      </c>
      <c r="D10" s="27">
        <f>D9*units_conv!$A$5*units_conv!$A$2</f>
        <v>10665200624.758095</v>
      </c>
      <c r="E10" s="27">
        <f>E9*units_conv!$A$5*units_conv!$A$2</f>
        <v>10938929239.797859</v>
      </c>
      <c r="F10" s="27">
        <f>F9*units_conv!$A$5*units_conv!$A$2</f>
        <v>11157638351.366121</v>
      </c>
      <c r="G10" s="27">
        <f>G9*units_conv!$A$5*units_conv!$A$2</f>
        <v>11381315391.223633</v>
      </c>
      <c r="H10" s="27">
        <f>H9*units_conv!$A$5*units_conv!$A$2</f>
        <v>11598870955.885111</v>
      </c>
      <c r="I10" s="27">
        <f>I9*units_conv!$A$5*units_conv!$A$2</f>
        <v>11810148494.180454</v>
      </c>
      <c r="J10" s="27">
        <f>J9*units_conv!$A$5*units_conv!$A$2</f>
        <v>11908329929.937777</v>
      </c>
      <c r="K10" s="27">
        <f>K9*units_conv!$A$5*units_conv!$A$2</f>
        <v>11886254539.457104</v>
      </c>
      <c r="L10" s="27">
        <f>L9*units_conv!$A$5*units_conv!$A$2</f>
        <v>11797416026.702675</v>
      </c>
      <c r="M10" s="27">
        <f>M9*units_conv!$A$5*units_conv!$A$2</f>
        <v>11705293106.646204</v>
      </c>
      <c r="N10" s="27">
        <f>N9*units_conv!$A$5*units_conv!$A$2</f>
        <v>11611483117.534801</v>
      </c>
      <c r="O10" s="27">
        <f>O9*units_conv!$A$5*units_conv!$A$2</f>
        <v>11536892553.115881</v>
      </c>
      <c r="P10" s="27">
        <f>P9*units_conv!$A$5*units_conv!$A$2</f>
        <v>11470373985.926197</v>
      </c>
      <c r="Q10" s="27">
        <f>Q9*units_conv!$A$5*units_conv!$A$2</f>
        <v>11417940441.592171</v>
      </c>
      <c r="R10" s="27">
        <f>R9*units_conv!$A$5*units_conv!$A$2</f>
        <v>11392617334.908888</v>
      </c>
      <c r="S10" s="27">
        <f>S9*units_conv!$A$5*units_conv!$A$2</f>
        <v>11386726398.936712</v>
      </c>
      <c r="T10" s="27">
        <f>T9*units_conv!$A$5*units_conv!$A$2</f>
        <v>11374517245.34383</v>
      </c>
      <c r="U10" s="27">
        <f>U9*units_conv!$A$5*units_conv!$A$2</f>
        <v>11414865532.434389</v>
      </c>
      <c r="V10" s="27">
        <f>V9*units_conv!$A$5*units_conv!$A$2</f>
        <v>11474880864.327837</v>
      </c>
      <c r="W10" s="27">
        <f>W9*units_conv!$A$5*units_conv!$A$2</f>
        <v>11532116038.013945</v>
      </c>
      <c r="X10" s="27">
        <f>X9*units_conv!$A$5*units_conv!$A$2</f>
        <v>11593543533.317234</v>
      </c>
      <c r="Y10" s="27">
        <f>Y9*units_conv!$A$5*units_conv!$A$2</f>
        <v>11608710990.005175</v>
      </c>
      <c r="Z10" s="27">
        <f>Z9*units_conv!$A$5*units_conv!$A$2</f>
        <v>11653861007.671583</v>
      </c>
      <c r="AA10" s="27">
        <f>AA9*units_conv!$A$5*units_conv!$A$2</f>
        <v>11690338730.133862</v>
      </c>
      <c r="AB10" s="27">
        <f>AB9*units_conv!$A$5*units_conv!$A$2</f>
        <v>11722723276.224237</v>
      </c>
      <c r="AC10" s="27">
        <f>AC9*units_conv!$A$5*units_conv!$A$2</f>
        <v>11755246001.896259</v>
      </c>
      <c r="AD10" s="27">
        <f>AD9*units_conv!$A$5*units_conv!$A$2</f>
        <v>11744241956.353792</v>
      </c>
      <c r="AE10" s="27">
        <f>AE9*units_conv!$A$5*units_conv!$A$2</f>
        <v>11797516005.707857</v>
      </c>
      <c r="AF10" s="27">
        <f>AF9*units_conv!$A$5*units_conv!$A$2</f>
        <v>11874889786.351059</v>
      </c>
      <c r="AG10" s="27">
        <f>AG9*units_conv!$A$5*units_conv!$A$2</f>
        <v>11967424326.629961</v>
      </c>
      <c r="AH10" s="27">
        <f>AH9*units_conv!$A$5*units_conv!$A$2</f>
        <v>12066363152.307487</v>
      </c>
      <c r="AI10" s="27">
        <f>AI9*units_conv!$A$5*units_conv!$A$2</f>
        <v>12076243851.952824</v>
      </c>
      <c r="AJ10" s="27">
        <f>AJ9*units_conv!$A$5*units_conv!$A$2</f>
        <v>12103597799.300486</v>
      </c>
      <c r="AK10" s="27">
        <f>AK9*units_conv!$A$5*units_conv!$A$2</f>
        <v>12075226854.291481</v>
      </c>
      <c r="AL10" s="27">
        <f>AL9*units_conv!$A$5*units_conv!$A$2</f>
        <v>12037933296.781675</v>
      </c>
      <c r="AM10" s="27">
        <f>AM9*units_conv!$A$5*units_conv!$A$2</f>
        <v>12011748420.870363</v>
      </c>
      <c r="AN10" s="27">
        <f>AN9*units_conv!$A$5*units_conv!$A$2</f>
        <v>11897359152.955301</v>
      </c>
      <c r="AO10" s="27">
        <f>AO9*units_conv!$A$5*units_conv!$A$2</f>
        <v>11870405303.353956</v>
      </c>
      <c r="AP10" s="27">
        <f>AP9*units_conv!$A$5*units_conv!$A$2</f>
        <v>11843219023.049675</v>
      </c>
      <c r="AQ10" s="27">
        <f>AQ9*units_conv!$A$5*units_conv!$A$2</f>
        <v>11816032742.745392</v>
      </c>
      <c r="AR10" s="27">
        <f>AR9*units_conv!$A$5*units_conv!$A$2</f>
        <v>11788846462.441107</v>
      </c>
      <c r="AS10" s="27">
        <f>AS9*units_conv!$A$5*units_conv!$A$2</f>
        <v>11761660182.136824</v>
      </c>
      <c r="AT10" s="27">
        <f>AT9*units_conv!$A$5*units_conv!$A$2</f>
        <v>11734473901.832541</v>
      </c>
      <c r="AU10" s="27">
        <f>AU9*units_conv!$A$5*units_conv!$A$2</f>
        <v>11707287621.528257</v>
      </c>
      <c r="AV10" s="27">
        <f>AV9*units_conv!$A$5*units_conv!$A$2</f>
        <v>11680101341.223976</v>
      </c>
      <c r="AW10" s="27">
        <f>AW9*units_conv!$A$5*units_conv!$A$2</f>
        <v>11652915060.919691</v>
      </c>
      <c r="AX10" s="27">
        <f>AX9*units_conv!$A$5*units_conv!$A$2</f>
        <v>11625728780.615408</v>
      </c>
      <c r="AY10" s="27">
        <f>AY9*units_conv!$A$5*units_conv!$A$2</f>
        <v>11598542500.311125</v>
      </c>
      <c r="AZ10" s="27">
        <f>AZ9*units_conv!$A$5*units_conv!$A$2</f>
        <v>11571356220.006842</v>
      </c>
      <c r="BA10" s="27">
        <f>BA9*units_conv!$A$5*units_conv!$A$2</f>
        <v>11544169939.702557</v>
      </c>
      <c r="BB10" s="27">
        <f>BB9*units_conv!$A$5*units_conv!$A$2</f>
        <v>11516983659.398275</v>
      </c>
      <c r="BC10" s="27">
        <f>BC9*units_conv!$A$5*units_conv!$A$2</f>
        <v>11489797379.093992</v>
      </c>
      <c r="BD10" s="27">
        <f>BD9*units_conv!$A$5*units_conv!$A$2</f>
        <v>11462611098.789709</v>
      </c>
      <c r="BE10" s="27">
        <f>BE9*units_conv!$A$5*units_conv!$A$2</f>
        <v>11435424818.485426</v>
      </c>
      <c r="BF10" s="27">
        <f>BF9*units_conv!$A$5*units_conv!$A$2</f>
        <v>11408238538.181141</v>
      </c>
      <c r="BG10" s="27">
        <f>BG9*units_conv!$A$5*units_conv!$A$2</f>
        <v>11381052257.876858</v>
      </c>
      <c r="BH10" s="27">
        <f>BH9*units_conv!$A$5*units_conv!$A$2</f>
        <v>11353865977.572577</v>
      </c>
    </row>
    <row r="11" spans="1:60" x14ac:dyDescent="0.45">
      <c r="A11"/>
    </row>
    <row r="12" spans="1:60" x14ac:dyDescent="0.45">
      <c r="A12"/>
    </row>
    <row r="13" spans="1:60" x14ac:dyDescent="0.45">
      <c r="A13"/>
    </row>
    <row r="14" spans="1:60" x14ac:dyDescent="0.45">
      <c r="A14"/>
    </row>
    <row r="15" spans="1:60" x14ac:dyDescent="0.45">
      <c r="A15"/>
    </row>
    <row r="16" spans="1:60" x14ac:dyDescent="0.45">
      <c r="A16"/>
    </row>
    <row r="17" spans="1:1" x14ac:dyDescent="0.45">
      <c r="A17"/>
    </row>
    <row r="18" spans="1:1" x14ac:dyDescent="0.45">
      <c r="A18"/>
    </row>
    <row r="19" spans="1:1" x14ac:dyDescent="0.45">
      <c r="A19"/>
    </row>
    <row r="20" spans="1:1" x14ac:dyDescent="0.45">
      <c r="A20"/>
    </row>
    <row r="21" spans="1:1" x14ac:dyDescent="0.45">
      <c r="A21"/>
    </row>
    <row r="22" spans="1:1" x14ac:dyDescent="0.45">
      <c r="A22"/>
    </row>
    <row r="23" spans="1:1" x14ac:dyDescent="0.45">
      <c r="A23"/>
    </row>
    <row r="24" spans="1:1" x14ac:dyDescent="0.45">
      <c r="A24"/>
    </row>
    <row r="25" spans="1:1" x14ac:dyDescent="0.45">
      <c r="A25"/>
    </row>
    <row r="26" spans="1:1" x14ac:dyDescent="0.45">
      <c r="A26"/>
    </row>
    <row r="27" spans="1:1" x14ac:dyDescent="0.45">
      <c r="A27"/>
    </row>
    <row r="28" spans="1:1" x14ac:dyDescent="0.45">
      <c r="A28"/>
    </row>
    <row r="29" spans="1:1" x14ac:dyDescent="0.45">
      <c r="A29"/>
    </row>
    <row r="30" spans="1:1" x14ac:dyDescent="0.45">
      <c r="A30"/>
    </row>
    <row r="31" spans="1:1" x14ac:dyDescent="0.45">
      <c r="A31"/>
    </row>
    <row r="32" spans="1:1" x14ac:dyDescent="0.45">
      <c r="A32"/>
    </row>
    <row r="33" spans="1:3" x14ac:dyDescent="0.45">
      <c r="A33"/>
    </row>
    <row r="34" spans="1:3" x14ac:dyDescent="0.45">
      <c r="A34"/>
    </row>
    <row r="35" spans="1:3" x14ac:dyDescent="0.45">
      <c r="A35"/>
    </row>
    <row r="36" spans="1:3" x14ac:dyDescent="0.45">
      <c r="A36"/>
    </row>
    <row r="37" spans="1:3" x14ac:dyDescent="0.45">
      <c r="A37"/>
    </row>
    <row r="38" spans="1:3" x14ac:dyDescent="0.45">
      <c r="A38"/>
    </row>
    <row r="39" spans="1:3" x14ac:dyDescent="0.45">
      <c r="A39"/>
    </row>
    <row r="40" spans="1:3" x14ac:dyDescent="0.45">
      <c r="A40"/>
    </row>
    <row r="41" spans="1:3" x14ac:dyDescent="0.45">
      <c r="A41"/>
    </row>
    <row r="42" spans="1:3" s="33" customFormat="1" ht="18" x14ac:dyDescent="0.55000000000000004">
      <c r="A42"/>
      <c r="B42"/>
      <c r="C42"/>
    </row>
    <row r="43" spans="1:3" s="33" customFormat="1" ht="18" x14ac:dyDescent="0.55000000000000004">
      <c r="A43"/>
      <c r="B43"/>
      <c r="C43"/>
    </row>
    <row r="44" spans="1:3" x14ac:dyDescent="0.45">
      <c r="A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B9D5-A333-4541-A2FA-721D42F40A7B}">
  <dimension ref="A2:D30"/>
  <sheetViews>
    <sheetView workbookViewId="0">
      <selection activeCell="A36" sqref="A36:XFD37"/>
    </sheetView>
  </sheetViews>
  <sheetFormatPr defaultRowHeight="14.25" x14ac:dyDescent="0.45"/>
  <cols>
    <col min="1" max="1" width="24" customWidth="1"/>
    <col min="2" max="4" width="34.6640625" bestFit="1" customWidth="1"/>
    <col min="5" max="5" width="21.6640625" bestFit="1" customWidth="1"/>
    <col min="6" max="6" width="6.33203125" bestFit="1" customWidth="1"/>
  </cols>
  <sheetData>
    <row r="2" spans="1:1" x14ac:dyDescent="0.45">
      <c r="A2" t="s">
        <v>16</v>
      </c>
    </row>
    <row r="3" spans="1:1" x14ac:dyDescent="0.45">
      <c r="A3" t="s">
        <v>17</v>
      </c>
    </row>
    <row r="27" spans="1:4" x14ac:dyDescent="0.45">
      <c r="A27" s="34" t="s">
        <v>93</v>
      </c>
    </row>
    <row r="28" spans="1:4" x14ac:dyDescent="0.45">
      <c r="A28" s="5" t="s">
        <v>94</v>
      </c>
      <c r="B28" s="5" t="s">
        <v>95</v>
      </c>
      <c r="C28" s="5" t="s">
        <v>96</v>
      </c>
      <c r="D28" s="5" t="s">
        <v>97</v>
      </c>
    </row>
    <row r="29" spans="1:4" x14ac:dyDescent="0.45">
      <c r="A29" s="5" t="s">
        <v>98</v>
      </c>
      <c r="B29" s="5" t="s">
        <v>99</v>
      </c>
      <c r="C29" s="5" t="s">
        <v>100</v>
      </c>
      <c r="D29" s="5" t="s">
        <v>101</v>
      </c>
    </row>
    <row r="30" spans="1:4" x14ac:dyDescent="0.45">
      <c r="A30" s="5" t="s">
        <v>102</v>
      </c>
      <c r="B30" s="5" t="s">
        <v>103</v>
      </c>
      <c r="C30" s="5"/>
      <c r="D3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10D9-D9AF-490E-9EA8-CD6CEE602067}">
  <dimension ref="A2:B17"/>
  <sheetViews>
    <sheetView workbookViewId="0">
      <selection activeCell="A36" sqref="A36:XFD37"/>
    </sheetView>
  </sheetViews>
  <sheetFormatPr defaultRowHeight="14.25" x14ac:dyDescent="0.45"/>
  <cols>
    <col min="1" max="1" width="32.6640625" customWidth="1"/>
    <col min="2" max="2" width="26.6640625" customWidth="1"/>
    <col min="3" max="3" width="25.46484375" customWidth="1"/>
    <col min="4" max="4" width="23.6640625" customWidth="1"/>
    <col min="5" max="5" width="19.53125" customWidth="1"/>
  </cols>
  <sheetData>
    <row r="2" spans="1:2" x14ac:dyDescent="0.45">
      <c r="A2" s="4" t="s">
        <v>104</v>
      </c>
      <c r="B2" s="4"/>
    </row>
    <row r="3" spans="1:2" x14ac:dyDescent="0.45">
      <c r="A3" s="34" t="s">
        <v>105</v>
      </c>
    </row>
    <row r="4" spans="1:2" x14ac:dyDescent="0.45">
      <c r="A4" t="s">
        <v>106</v>
      </c>
      <c r="B4" s="35">
        <v>0.2</v>
      </c>
    </row>
    <row r="5" spans="1:2" x14ac:dyDescent="0.45">
      <c r="A5" t="s">
        <v>107</v>
      </c>
      <c r="B5" s="35">
        <v>0.5</v>
      </c>
    </row>
    <row r="6" spans="1:2" x14ac:dyDescent="0.45">
      <c r="A6" t="s">
        <v>108</v>
      </c>
      <c r="B6" s="35">
        <v>0.5</v>
      </c>
    </row>
    <row r="7" spans="1:2" x14ac:dyDescent="0.45">
      <c r="A7" t="s">
        <v>109</v>
      </c>
      <c r="B7" s="35">
        <v>0.6</v>
      </c>
    </row>
    <row r="10" spans="1:2" x14ac:dyDescent="0.45">
      <c r="A10" t="s">
        <v>110</v>
      </c>
    </row>
    <row r="11" spans="1:2" x14ac:dyDescent="0.45">
      <c r="A11" t="s">
        <v>111</v>
      </c>
      <c r="B11" s="35">
        <f>AVERAGE(B6,B5)</f>
        <v>0.5</v>
      </c>
    </row>
    <row r="14" spans="1:2" x14ac:dyDescent="0.45">
      <c r="A14" s="34" t="s">
        <v>112</v>
      </c>
    </row>
    <row r="15" spans="1:2" x14ac:dyDescent="0.45">
      <c r="A15" t="s">
        <v>113</v>
      </c>
    </row>
    <row r="16" spans="1:2" x14ac:dyDescent="0.45">
      <c r="A16" t="s">
        <v>114</v>
      </c>
    </row>
    <row r="17" spans="1:1" x14ac:dyDescent="0.45">
      <c r="A17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D0A5-CD11-4AB5-A5A1-9710443D6D95}">
  <dimension ref="A1:A5"/>
  <sheetViews>
    <sheetView workbookViewId="0">
      <selection activeCell="A36" sqref="A36:XFD37"/>
    </sheetView>
  </sheetViews>
  <sheetFormatPr defaultRowHeight="14.25" x14ac:dyDescent="0.45"/>
  <sheetData>
    <row r="1" spans="1:1" x14ac:dyDescent="0.45">
      <c r="A1" t="s">
        <v>116</v>
      </c>
    </row>
    <row r="2" spans="1:1" x14ac:dyDescent="0.45">
      <c r="A2" s="5">
        <v>0.26417200000000002</v>
      </c>
    </row>
    <row r="4" spans="1:1" x14ac:dyDescent="0.45">
      <c r="A4" t="s">
        <v>117</v>
      </c>
    </row>
    <row r="5" spans="1:1" x14ac:dyDescent="0.45">
      <c r="A5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Z2"/>
  <sheetViews>
    <sheetView tabSelected="1" topLeftCell="AG1" workbookViewId="0">
      <selection activeCell="AW5" sqref="AW5"/>
    </sheetView>
  </sheetViews>
  <sheetFormatPr defaultRowHeight="14.25" x14ac:dyDescent="0.45"/>
  <cols>
    <col min="1" max="1" width="15.86328125" customWidth="1"/>
  </cols>
  <sheetData>
    <row r="1" spans="1:52" x14ac:dyDescent="0.4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  <row r="2" spans="1:52" ht="28.5" x14ac:dyDescent="0.45">
      <c r="A2" s="2" t="s">
        <v>8</v>
      </c>
      <c r="B2" s="3">
        <f>Calsc!G28</f>
        <v>0.17290958078619265</v>
      </c>
      <c r="C2" s="3">
        <f>Calsc!H28</f>
        <v>0.17538958936214122</v>
      </c>
      <c r="D2" s="3">
        <f>Calsc!I28</f>
        <v>0.17769037324490353</v>
      </c>
      <c r="E2" s="3">
        <f>Calsc!J28</f>
        <v>0.18015662542123334</v>
      </c>
      <c r="F2" s="3">
        <f>Calsc!K28</f>
        <v>0.18281429923763298</v>
      </c>
      <c r="G2" s="3">
        <f>Calsc!L28</f>
        <v>0.18545292431646906</v>
      </c>
      <c r="H2" s="3">
        <f>Calsc!M28</f>
        <v>0.18785835339598325</v>
      </c>
      <c r="I2" s="3">
        <f>Calsc!N28</f>
        <v>0.19005726982533233</v>
      </c>
      <c r="J2" s="3">
        <f>Calsc!O28</f>
        <v>0.19201690023181553</v>
      </c>
      <c r="K2" s="3">
        <f>Calsc!P28</f>
        <v>0.19379403413244611</v>
      </c>
      <c r="L2" s="3">
        <f>Calsc!Q28</f>
        <v>0.19539125548940017</v>
      </c>
      <c r="M2" s="3">
        <f>Calsc!R28</f>
        <v>0.19675068318360703</v>
      </c>
      <c r="N2" s="3">
        <f>Calsc!S28</f>
        <v>0.19787594302703224</v>
      </c>
      <c r="O2" s="3">
        <f>Calsc!T28</f>
        <v>0.19885340470217713</v>
      </c>
      <c r="P2" s="3">
        <f>Calsc!U28</f>
        <v>0.19954381420850528</v>
      </c>
      <c r="Q2" s="3">
        <f>Calsc!V28</f>
        <v>0.20003569769468443</v>
      </c>
      <c r="R2" s="3">
        <f>Calsc!W28</f>
        <v>0.20038848175531893</v>
      </c>
      <c r="S2" s="3">
        <f>Calsc!X28</f>
        <v>0.20059989313771409</v>
      </c>
      <c r="T2" s="3">
        <f>Calsc!Y28</f>
        <v>0.20080609389842941</v>
      </c>
      <c r="U2" s="3">
        <f>Calsc!Z28</f>
        <v>0.20083262784548062</v>
      </c>
      <c r="V2" s="3">
        <f>Calsc!AA28</f>
        <v>0.20077508707863256</v>
      </c>
      <c r="W2" s="3">
        <f>Calsc!AB28</f>
        <v>0.20062140340599671</v>
      </c>
      <c r="X2" s="3">
        <f>Calsc!AC28</f>
        <v>0.20037060459684938</v>
      </c>
      <c r="Y2" s="3">
        <f>Calsc!AD28</f>
        <v>0.20013082429254245</v>
      </c>
      <c r="Z2" s="3">
        <f>Calsc!AE28</f>
        <v>0.19966575178466875</v>
      </c>
      <c r="AA2" s="3">
        <f>Calsc!AF28</f>
        <v>0.19907821707476317</v>
      </c>
      <c r="AB2" s="3">
        <f>Calsc!AG28</f>
        <v>0.19839750056084832</v>
      </c>
      <c r="AC2" s="3">
        <f>Calsc!AH28</f>
        <v>0.19765020543712006</v>
      </c>
      <c r="AD2" s="3">
        <f>Calsc!AI28</f>
        <v>0.19703966300149092</v>
      </c>
      <c r="AE2" s="3">
        <f>Calsc!AJ28</f>
        <v>0.19634722931226326</v>
      </c>
      <c r="AF2" s="3">
        <f>Calsc!AK28</f>
        <v>0.19596766646957497</v>
      </c>
      <c r="AG2" s="3">
        <f>Calsc!AL28</f>
        <v>0.19699795737340256</v>
      </c>
      <c r="AH2" s="3">
        <f>Calsc!AM28</f>
        <v>0.19799265705557414</v>
      </c>
      <c r="AI2" s="3">
        <f>Calsc!AN28</f>
        <v>0.19914286134132361</v>
      </c>
      <c r="AJ2" s="3">
        <f>Calsc!AO28</f>
        <v>0.20011111045680452</v>
      </c>
      <c r="AK2" s="3">
        <f>Calsc!AP28</f>
        <v>0.20106756222286185</v>
      </c>
      <c r="AL2" s="3">
        <f>Calsc!AQ28</f>
        <v>0.20201213279821165</v>
      </c>
      <c r="AM2" s="3">
        <f>Calsc!AR28</f>
        <v>0.20294516905774457</v>
      </c>
      <c r="AN2" s="3">
        <f>Calsc!AS28</f>
        <v>0.20386700450367015</v>
      </c>
      <c r="AO2" s="3">
        <f>Calsc!AT28</f>
        <v>0.2047779599037928</v>
      </c>
      <c r="AP2" s="3">
        <f>Calsc!AU28</f>
        <v>0.2056783438935765</v>
      </c>
      <c r="AQ2" s="3">
        <f>Calsc!AV28</f>
        <v>0.20656845354436973</v>
      </c>
      <c r="AR2" s="3">
        <f>Calsc!AW28</f>
        <v>0.20744857489999252</v>
      </c>
      <c r="AS2" s="3">
        <f>Calsc!AX28</f>
        <v>0.20831898348372066</v>
      </c>
      <c r="AT2" s="3">
        <f>Calsc!AY28</f>
        <v>0.20917994477755314</v>
      </c>
      <c r="AU2" s="3">
        <f>Calsc!AZ28</f>
        <v>0.21003171467551759</v>
      </c>
      <c r="AV2" s="3">
        <f>Calsc!BA28</f>
        <v>0.21087453991263883</v>
      </c>
      <c r="AW2" s="3">
        <f>Calsc!BB28</f>
        <v>0.21170865847107939</v>
      </c>
      <c r="AX2" s="3">
        <f>Calsc!BC28</f>
        <v>0.21253429996486009</v>
      </c>
      <c r="AY2" s="3">
        <f>Calsc!BD28</f>
        <v>0.21335168600446539</v>
      </c>
      <c r="AZ2" s="3">
        <f>Calsc!BE28</f>
        <v>0.21416103054254881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AboutX</vt:lpstr>
      <vt:lpstr>About</vt:lpstr>
      <vt:lpstr>Calsc</vt:lpstr>
      <vt:lpstr>psgr-Road</vt:lpstr>
      <vt:lpstr>frgt-Road</vt:lpstr>
      <vt:lpstr>figure 107</vt:lpstr>
      <vt:lpstr>EPA RFS</vt:lpstr>
      <vt:lpstr>units_conv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2017-06-17T02:28:17Z</dcterms:created>
  <dcterms:modified xsi:type="dcterms:W3CDTF">2025-02-07T04:05:16Z</dcterms:modified>
</cp:coreProperties>
</file>